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NJ\Desktop\"/>
    </mc:Choice>
  </mc:AlternateContent>
  <xr:revisionPtr revIDLastSave="0" documentId="13_ncr:1_{897280A3-BE0E-4CC0-BD5B-D0812737715F}" xr6:coauthVersionLast="47" xr6:coauthVersionMax="47" xr10:uidLastSave="{00000000-0000-0000-0000-000000000000}"/>
  <bookViews>
    <workbookView xWindow="-120" yWindow="-120" windowWidth="19440" windowHeight="10590" tabRatio="773" xr2:uid="{00000000-000D-0000-FFFF-FFFF00000000}"/>
  </bookViews>
  <sheets>
    <sheet name="Pedidos" sheetId="25" r:id="rId1"/>
    <sheet name="EXPORTADO" sheetId="24" r:id="rId2"/>
    <sheet name="ALIMENTO SUELTO" sheetId="46" r:id="rId3"/>
    <sheet name="RESUMEN" sheetId="47" r:id="rId4"/>
    <sheet name="Dog Center" sheetId="43" r:id="rId5"/>
    <sheet name="ROYAL CANIN" sheetId="42" r:id="rId6"/>
    <sheet name="VITAL CAN" sheetId="44" r:id="rId7"/>
    <sheet name="PIPETAS" sheetId="35" r:id="rId8"/>
    <sheet name="PIEDRITAS" sheetId="45" r:id="rId9"/>
  </sheets>
  <definedNames>
    <definedName name="_xlnm._FilterDatabase" localSheetId="2" hidden="1">'ALIMENTO SUELTO'!$A$1:$J$50</definedName>
    <definedName name="_xlnm._FilterDatabase" localSheetId="4" hidden="1">'Dog Center'!$A$2:$M$156</definedName>
    <definedName name="_xlnm._FilterDatabase" localSheetId="1" hidden="1">EXPORTADO!$A$2:$O$577</definedName>
    <definedName name="_xlnm._FilterDatabase" localSheetId="0" hidden="1">Pedidos!$B$2:$F$526</definedName>
    <definedName name="_xlnm._FilterDatabase" localSheetId="8" hidden="1">PIEDRITAS!$A$2:$G$12</definedName>
    <definedName name="_xlnm._FilterDatabase" localSheetId="3" hidden="1">RESUMEN!$E$1:$M$507</definedName>
    <definedName name="_xlnm._FilterDatabase" localSheetId="5" hidden="1">'ROYAL CANIN'!$A$2:$M$168</definedName>
    <definedName name="_xlnm._FilterDatabase" localSheetId="6" hidden="1">'VITAL CAN'!$A$2:$N$2</definedName>
  </definedNames>
  <calcPr calcId="181029"/>
</workbook>
</file>

<file path=xl/calcChain.xml><?xml version="1.0" encoding="utf-8"?>
<calcChain xmlns="http://schemas.openxmlformats.org/spreadsheetml/2006/main">
  <c r="D99" i="43" l="1"/>
  <c r="D4" i="43"/>
  <c r="D177" i="43"/>
  <c r="D3" i="43"/>
  <c r="D174" i="43"/>
  <c r="D173" i="43"/>
  <c r="D94" i="43"/>
  <c r="D95" i="43"/>
  <c r="D96" i="43"/>
  <c r="D97" i="43"/>
  <c r="D98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93" i="43"/>
  <c r="D67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49" i="46" s="1"/>
  <c r="K49" i="46" s="1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8" i="43"/>
  <c r="D69" i="43"/>
  <c r="D70" i="43"/>
  <c r="D71" i="43"/>
  <c r="D35" i="43"/>
  <c r="F524" i="25"/>
  <c r="F516" i="25"/>
  <c r="F515" i="25"/>
  <c r="F514" i="25"/>
  <c r="F513" i="25"/>
  <c r="F512" i="25"/>
  <c r="F511" i="25"/>
  <c r="F510" i="25"/>
  <c r="F509" i="25"/>
  <c r="H507" i="47"/>
  <c r="F177" i="43"/>
  <c r="G177" i="43" s="1"/>
  <c r="G507" i="47" s="1"/>
  <c r="L507" i="47"/>
  <c r="A177" i="43"/>
  <c r="E507" i="47"/>
  <c r="D50" i="46"/>
  <c r="K50" i="46" s="1"/>
  <c r="D168" i="43"/>
  <c r="H506" i="47"/>
  <c r="E523" i="25" s="1"/>
  <c r="F523" i="25" s="1"/>
  <c r="G506" i="47"/>
  <c r="L506" i="47"/>
  <c r="E185" i="42"/>
  <c r="F185" i="42"/>
  <c r="E506" i="47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3" i="44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24" i="42"/>
  <c r="I25" i="42"/>
  <c r="I26" i="42"/>
  <c r="I27" i="42"/>
  <c r="I28" i="42"/>
  <c r="I29" i="42"/>
  <c r="I30" i="42"/>
  <c r="I31" i="42"/>
  <c r="I32" i="42"/>
  <c r="I33" i="42"/>
  <c r="I34" i="42"/>
  <c r="I35" i="42"/>
  <c r="I36" i="42"/>
  <c r="I37" i="42"/>
  <c r="I38" i="42"/>
  <c r="I39" i="42"/>
  <c r="I40" i="42"/>
  <c r="I41" i="42"/>
  <c r="I42" i="42"/>
  <c r="I43" i="42"/>
  <c r="I44" i="42"/>
  <c r="I45" i="42"/>
  <c r="I46" i="42"/>
  <c r="I47" i="42"/>
  <c r="I48" i="42"/>
  <c r="I49" i="42"/>
  <c r="I50" i="42"/>
  <c r="I51" i="42"/>
  <c r="I52" i="42"/>
  <c r="I53" i="42"/>
  <c r="I54" i="42"/>
  <c r="I55" i="42"/>
  <c r="I56" i="42"/>
  <c r="I57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2" i="42"/>
  <c r="I73" i="42"/>
  <c r="I74" i="42"/>
  <c r="I75" i="42"/>
  <c r="I76" i="42"/>
  <c r="I77" i="42"/>
  <c r="I78" i="42"/>
  <c r="I79" i="42"/>
  <c r="I80" i="42"/>
  <c r="I81" i="42"/>
  <c r="I82" i="42"/>
  <c r="I83" i="42"/>
  <c r="I84" i="42"/>
  <c r="I85" i="42"/>
  <c r="I86" i="42"/>
  <c r="I87" i="42"/>
  <c r="I88" i="42"/>
  <c r="I89" i="42"/>
  <c r="I90" i="42"/>
  <c r="I91" i="42"/>
  <c r="I92" i="42"/>
  <c r="I93" i="42"/>
  <c r="I94" i="42"/>
  <c r="I95" i="42"/>
  <c r="I96" i="42"/>
  <c r="I97" i="42"/>
  <c r="I98" i="42"/>
  <c r="I99" i="42"/>
  <c r="I100" i="42"/>
  <c r="I101" i="42"/>
  <c r="I102" i="42"/>
  <c r="I103" i="42"/>
  <c r="I104" i="42"/>
  <c r="I105" i="42"/>
  <c r="I106" i="42"/>
  <c r="I107" i="42"/>
  <c r="I108" i="42"/>
  <c r="I109" i="42"/>
  <c r="I110" i="42"/>
  <c r="I111" i="42"/>
  <c r="I112" i="42"/>
  <c r="I113" i="42"/>
  <c r="I114" i="42"/>
  <c r="I115" i="42"/>
  <c r="I116" i="42"/>
  <c r="I117" i="42"/>
  <c r="I118" i="42"/>
  <c r="I119" i="42"/>
  <c r="I120" i="42"/>
  <c r="I121" i="42"/>
  <c r="I122" i="42"/>
  <c r="I123" i="42"/>
  <c r="I124" i="42"/>
  <c r="I125" i="42"/>
  <c r="I126" i="42"/>
  <c r="I127" i="42"/>
  <c r="I128" i="42"/>
  <c r="I129" i="42"/>
  <c r="I130" i="42"/>
  <c r="I131" i="42"/>
  <c r="I132" i="42"/>
  <c r="I133" i="42"/>
  <c r="I134" i="42"/>
  <c r="I135" i="42"/>
  <c r="I136" i="42"/>
  <c r="I137" i="42"/>
  <c r="I138" i="42"/>
  <c r="I139" i="42"/>
  <c r="I140" i="42"/>
  <c r="I141" i="42"/>
  <c r="I142" i="42"/>
  <c r="I143" i="42"/>
  <c r="I144" i="42"/>
  <c r="I145" i="42"/>
  <c r="I146" i="42"/>
  <c r="I147" i="42"/>
  <c r="I148" i="42"/>
  <c r="I149" i="42"/>
  <c r="I150" i="42"/>
  <c r="I151" i="42"/>
  <c r="I152" i="42"/>
  <c r="I153" i="42"/>
  <c r="I154" i="42"/>
  <c r="I155" i="42"/>
  <c r="I156" i="42"/>
  <c r="I157" i="42"/>
  <c r="I158" i="42"/>
  <c r="I159" i="42"/>
  <c r="I160" i="42"/>
  <c r="I161" i="42"/>
  <c r="I162" i="42"/>
  <c r="I163" i="42"/>
  <c r="I164" i="42"/>
  <c r="I165" i="42"/>
  <c r="I166" i="42"/>
  <c r="I167" i="42"/>
  <c r="I168" i="42"/>
  <c r="I169" i="42"/>
  <c r="I170" i="42"/>
  <c r="I171" i="42"/>
  <c r="I172" i="42"/>
  <c r="I173" i="42"/>
  <c r="I174" i="42"/>
  <c r="I175" i="42"/>
  <c r="I176" i="42"/>
  <c r="I177" i="42"/>
  <c r="I178" i="42"/>
  <c r="I179" i="42"/>
  <c r="I180" i="42"/>
  <c r="I181" i="42"/>
  <c r="I182" i="42"/>
  <c r="I183" i="42"/>
  <c r="I184" i="42"/>
  <c r="I3" i="42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83" i="44"/>
  <c r="H84" i="44"/>
  <c r="H85" i="44"/>
  <c r="H86" i="44"/>
  <c r="H87" i="44"/>
  <c r="H88" i="44"/>
  <c r="H89" i="44"/>
  <c r="H90" i="44"/>
  <c r="H91" i="44"/>
  <c r="H92" i="44"/>
  <c r="H93" i="44"/>
  <c r="H94" i="44"/>
  <c r="H95" i="44"/>
  <c r="H96" i="44"/>
  <c r="H97" i="44"/>
  <c r="H98" i="44"/>
  <c r="H99" i="44"/>
  <c r="H100" i="44"/>
  <c r="H101" i="44"/>
  <c r="H102" i="44"/>
  <c r="H103" i="44"/>
  <c r="H104" i="44"/>
  <c r="H105" i="44"/>
  <c r="H106" i="44"/>
  <c r="H107" i="44"/>
  <c r="H108" i="44"/>
  <c r="H109" i="44"/>
  <c r="H110" i="44"/>
  <c r="H111" i="44"/>
  <c r="H112" i="44"/>
  <c r="H113" i="44"/>
  <c r="H114" i="44"/>
  <c r="H115" i="44"/>
  <c r="H116" i="44"/>
  <c r="H117" i="44"/>
  <c r="H118" i="44"/>
  <c r="H119" i="44"/>
  <c r="H120" i="44"/>
  <c r="H121" i="44"/>
  <c r="H122" i="44"/>
  <c r="H123" i="44"/>
  <c r="H124" i="44"/>
  <c r="H125" i="44"/>
  <c r="H126" i="44"/>
  <c r="H127" i="44"/>
  <c r="H128" i="44"/>
  <c r="H129" i="44"/>
  <c r="H130" i="44"/>
  <c r="H3" i="44"/>
  <c r="H4" i="44"/>
  <c r="D48" i="46"/>
  <c r="E48" i="46" s="1"/>
  <c r="D44" i="46"/>
  <c r="D47" i="46"/>
  <c r="K47" i="46" s="1"/>
  <c r="L505" i="47"/>
  <c r="H505" i="47"/>
  <c r="E522" i="25" s="1"/>
  <c r="F522" i="25" s="1"/>
  <c r="I176" i="43"/>
  <c r="D176" i="43"/>
  <c r="F176" i="43" s="1"/>
  <c r="G176" i="43" s="1"/>
  <c r="G505" i="47" s="1"/>
  <c r="I505" i="47" s="1"/>
  <c r="E505" i="47"/>
  <c r="M507" i="47" l="1"/>
  <c r="E50" i="46"/>
  <c r="L50" i="46" s="1"/>
  <c r="I507" i="47"/>
  <c r="M506" i="47"/>
  <c r="E49" i="46"/>
  <c r="I506" i="47"/>
  <c r="I48" i="46"/>
  <c r="K48" i="46"/>
  <c r="L48" i="46" s="1"/>
  <c r="E47" i="46"/>
  <c r="L47" i="46" s="1"/>
  <c r="M505" i="47"/>
  <c r="L504" i="47"/>
  <c r="D175" i="43"/>
  <c r="I175" i="43"/>
  <c r="E504" i="47"/>
  <c r="E505" i="25"/>
  <c r="F505" i="25" s="1"/>
  <c r="F445" i="25"/>
  <c r="F444" i="25"/>
  <c r="F442" i="25"/>
  <c r="F441" i="25"/>
  <c r="F439" i="25"/>
  <c r="F438" i="25"/>
  <c r="F437" i="25"/>
  <c r="F414" i="25"/>
  <c r="F413" i="25"/>
  <c r="F411" i="25"/>
  <c r="F410" i="25"/>
  <c r="F394" i="25"/>
  <c r="F393" i="25"/>
  <c r="F390" i="25"/>
  <c r="F389" i="25"/>
  <c r="F388" i="25"/>
  <c r="F386" i="25"/>
  <c r="F385" i="25"/>
  <c r="F365" i="25"/>
  <c r="F364" i="25"/>
  <c r="F363" i="25"/>
  <c r="F361" i="25"/>
  <c r="F360" i="25"/>
  <c r="F359" i="25"/>
  <c r="F357" i="25"/>
  <c r="F355" i="25"/>
  <c r="F354" i="25"/>
  <c r="F353" i="25"/>
  <c r="F352" i="25"/>
  <c r="F351" i="25"/>
  <c r="F307" i="25"/>
  <c r="F305" i="25"/>
  <c r="F298" i="25"/>
  <c r="F297" i="25"/>
  <c r="F296" i="25"/>
  <c r="F294" i="25"/>
  <c r="L502" i="47"/>
  <c r="L503" i="47"/>
  <c r="F174" i="43"/>
  <c r="G174" i="43" s="1"/>
  <c r="G503" i="47" s="1"/>
  <c r="I174" i="43"/>
  <c r="H502" i="47"/>
  <c r="E519" i="25" s="1"/>
  <c r="F519" i="25" s="1"/>
  <c r="I173" i="43"/>
  <c r="E503" i="47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11" i="43"/>
  <c r="D5" i="43"/>
  <c r="D6" i="43"/>
  <c r="D7" i="43"/>
  <c r="D8" i="43"/>
  <c r="D9" i="43"/>
  <c r="D10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H492" i="47" s="1"/>
  <c r="E514" i="25" s="1"/>
  <c r="D169" i="43"/>
  <c r="D170" i="43"/>
  <c r="H497" i="47" s="1"/>
  <c r="D171" i="43"/>
  <c r="H498" i="47" s="1"/>
  <c r="E517" i="25" s="1"/>
  <c r="F517" i="25" s="1"/>
  <c r="D172" i="43"/>
  <c r="F172" i="43" s="1"/>
  <c r="G172" i="43" s="1"/>
  <c r="G499" i="47" s="1"/>
  <c r="I499" i="47" s="1"/>
  <c r="N130" i="44"/>
  <c r="A130" i="44" s="1"/>
  <c r="L501" i="47"/>
  <c r="E501" i="47"/>
  <c r="E502" i="47"/>
  <c r="L500" i="47"/>
  <c r="F129" i="44"/>
  <c r="G129" i="44" s="1"/>
  <c r="G500" i="47" s="1"/>
  <c r="I500" i="47" s="1"/>
  <c r="F130" i="44"/>
  <c r="G130" i="44" s="1"/>
  <c r="G501" i="47" s="1"/>
  <c r="I501" i="47" s="1"/>
  <c r="L499" i="47"/>
  <c r="I172" i="43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I158" i="43"/>
  <c r="L497" i="47"/>
  <c r="L498" i="47"/>
  <c r="E497" i="47"/>
  <c r="E498" i="47"/>
  <c r="E499" i="47"/>
  <c r="E500" i="47"/>
  <c r="H494" i="47"/>
  <c r="H493" i="47"/>
  <c r="E184" i="42"/>
  <c r="F184" i="42" s="1"/>
  <c r="G491" i="47" s="1"/>
  <c r="E183" i="42"/>
  <c r="F183" i="42" s="1"/>
  <c r="G493" i="47" s="1"/>
  <c r="I493" i="47" s="1"/>
  <c r="I50" i="46" l="1"/>
  <c r="L49" i="46"/>
  <c r="I49" i="46"/>
  <c r="F175" i="43"/>
  <c r="G175" i="43" s="1"/>
  <c r="G504" i="47" s="1"/>
  <c r="I504" i="47" s="1"/>
  <c r="D46" i="46"/>
  <c r="H504" i="47"/>
  <c r="I47" i="46"/>
  <c r="H503" i="47"/>
  <c r="E520" i="25" s="1"/>
  <c r="F520" i="25" s="1"/>
  <c r="M503" i="47"/>
  <c r="F173" i="43"/>
  <c r="G173" i="43" s="1"/>
  <c r="G502" i="47" s="1"/>
  <c r="M502" i="47" s="1"/>
  <c r="H499" i="47"/>
  <c r="I503" i="47"/>
  <c r="H501" i="47"/>
  <c r="E516" i="25" s="1"/>
  <c r="H500" i="47"/>
  <c r="E515" i="25" s="1"/>
  <c r="M499" i="47"/>
  <c r="M501" i="47"/>
  <c r="M500" i="47"/>
  <c r="H491" i="47"/>
  <c r="I491" i="47"/>
  <c r="E182" i="42"/>
  <c r="F182" i="42" s="1"/>
  <c r="G494" i="47" s="1"/>
  <c r="I494" i="47" s="1"/>
  <c r="I10" i="43"/>
  <c r="J3" i="42"/>
  <c r="E490" i="47"/>
  <c r="E181" i="42"/>
  <c r="F181" i="42" s="1"/>
  <c r="G490" i="47" s="1"/>
  <c r="I490" i="47" s="1"/>
  <c r="H490" i="47"/>
  <c r="E513" i="25" s="1"/>
  <c r="L489" i="47"/>
  <c r="H489" i="47"/>
  <c r="E180" i="42"/>
  <c r="F180" i="42" s="1"/>
  <c r="G489" i="47" s="1"/>
  <c r="I489" i="47" s="1"/>
  <c r="H487" i="47"/>
  <c r="E512" i="25" s="1"/>
  <c r="E446" i="47"/>
  <c r="H486" i="47"/>
  <c r="K44" i="46"/>
  <c r="H485" i="47"/>
  <c r="H484" i="47"/>
  <c r="H483" i="47"/>
  <c r="H482" i="47"/>
  <c r="H481" i="47"/>
  <c r="H480" i="47"/>
  <c r="E175" i="42"/>
  <c r="F175" i="42" s="1"/>
  <c r="G480" i="47" s="1"/>
  <c r="E176" i="42"/>
  <c r="F176" i="42" s="1"/>
  <c r="G482" i="47" s="1"/>
  <c r="I482" i="47" s="1"/>
  <c r="E177" i="42"/>
  <c r="F177" i="42" s="1"/>
  <c r="G484" i="47" s="1"/>
  <c r="I484" i="47" s="1"/>
  <c r="E178" i="42"/>
  <c r="F178" i="42" s="1"/>
  <c r="G485" i="47" s="1"/>
  <c r="I485" i="47" s="1"/>
  <c r="E179" i="42"/>
  <c r="F179" i="42" s="1"/>
  <c r="G487" i="47" s="1"/>
  <c r="I487" i="47" s="1"/>
  <c r="L484" i="47"/>
  <c r="L485" i="47"/>
  <c r="L486" i="47"/>
  <c r="L487" i="47"/>
  <c r="L488" i="47"/>
  <c r="L490" i="47"/>
  <c r="L491" i="47"/>
  <c r="L492" i="47"/>
  <c r="L493" i="47"/>
  <c r="L494" i="47"/>
  <c r="L495" i="47"/>
  <c r="L496" i="47"/>
  <c r="E484" i="47"/>
  <c r="E485" i="47"/>
  <c r="E486" i="47"/>
  <c r="E487" i="47"/>
  <c r="E488" i="47"/>
  <c r="E489" i="47"/>
  <c r="E491" i="47"/>
  <c r="E492" i="47"/>
  <c r="E493" i="47"/>
  <c r="E494" i="47"/>
  <c r="E495" i="47"/>
  <c r="E496" i="47"/>
  <c r="H472" i="47"/>
  <c r="E509" i="25" s="1"/>
  <c r="H473" i="47"/>
  <c r="E511" i="25" s="1"/>
  <c r="H471" i="47"/>
  <c r="E510" i="25" s="1"/>
  <c r="E471" i="47"/>
  <c r="E174" i="42"/>
  <c r="F174" i="42" s="1"/>
  <c r="G481" i="47" s="1"/>
  <c r="I481" i="47" s="1"/>
  <c r="E173" i="42"/>
  <c r="F173" i="42" s="1"/>
  <c r="G486" i="47" s="1"/>
  <c r="I486" i="47" s="1"/>
  <c r="M504" i="47" l="1"/>
  <c r="E46" i="46"/>
  <c r="I46" i="46" s="1"/>
  <c r="K46" i="46"/>
  <c r="I502" i="47"/>
  <c r="M489" i="47"/>
  <c r="E44" i="46"/>
  <c r="I44" i="46" s="1"/>
  <c r="M493" i="47"/>
  <c r="M485" i="47"/>
  <c r="M494" i="47"/>
  <c r="M490" i="47"/>
  <c r="M486" i="47"/>
  <c r="M484" i="47"/>
  <c r="M491" i="47"/>
  <c r="M487" i="47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3" i="35"/>
  <c r="E172" i="42"/>
  <c r="F172" i="42" s="1"/>
  <c r="G483" i="47" s="1"/>
  <c r="I483" i="47" s="1"/>
  <c r="E461" i="47"/>
  <c r="E171" i="42"/>
  <c r="F171" i="42" s="1"/>
  <c r="G473" i="47" s="1"/>
  <c r="I473" i="47" s="1"/>
  <c r="E170" i="42"/>
  <c r="F170" i="42" s="1"/>
  <c r="G472" i="47" s="1"/>
  <c r="I472" i="47" s="1"/>
  <c r="E169" i="42"/>
  <c r="F169" i="42" s="1"/>
  <c r="G471" i="47" s="1"/>
  <c r="I471" i="47" s="1"/>
  <c r="I480" i="47"/>
  <c r="L469" i="47"/>
  <c r="L470" i="47"/>
  <c r="L471" i="47"/>
  <c r="L472" i="47"/>
  <c r="L473" i="47"/>
  <c r="L474" i="47"/>
  <c r="L475" i="47"/>
  <c r="L476" i="47"/>
  <c r="L477" i="47"/>
  <c r="L478" i="47"/>
  <c r="L479" i="47"/>
  <c r="L480" i="47"/>
  <c r="L481" i="47"/>
  <c r="L482" i="47"/>
  <c r="L483" i="47"/>
  <c r="E469" i="47"/>
  <c r="E470" i="47"/>
  <c r="E472" i="47"/>
  <c r="E473" i="47"/>
  <c r="E474" i="47"/>
  <c r="E475" i="47"/>
  <c r="E476" i="47"/>
  <c r="E477" i="47"/>
  <c r="E478" i="47"/>
  <c r="E479" i="47"/>
  <c r="E480" i="47"/>
  <c r="E481" i="47"/>
  <c r="E482" i="47"/>
  <c r="E483" i="47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57" i="43"/>
  <c r="F171" i="43"/>
  <c r="G171" i="43" s="1"/>
  <c r="G498" i="47" s="1"/>
  <c r="F170" i="43"/>
  <c r="G170" i="43" s="1"/>
  <c r="G497" i="47" s="1"/>
  <c r="F165" i="43"/>
  <c r="G165" i="43" s="1"/>
  <c r="G479" i="47" s="1"/>
  <c r="I479" i="47" s="1"/>
  <c r="F164" i="43"/>
  <c r="G164" i="43" s="1"/>
  <c r="G478" i="47" s="1"/>
  <c r="I478" i="47" s="1"/>
  <c r="F163" i="43"/>
  <c r="G163" i="43" s="1"/>
  <c r="G477" i="47" s="1"/>
  <c r="I477" i="47" s="1"/>
  <c r="F162" i="43"/>
  <c r="G162" i="43" s="1"/>
  <c r="G476" i="47" s="1"/>
  <c r="I476" i="47" s="1"/>
  <c r="F161" i="43"/>
  <c r="G161" i="43" s="1"/>
  <c r="G475" i="47" s="1"/>
  <c r="I475" i="47" s="1"/>
  <c r="F160" i="43"/>
  <c r="G160" i="43" s="1"/>
  <c r="G474" i="47" s="1"/>
  <c r="I474" i="47" s="1"/>
  <c r="F159" i="43"/>
  <c r="G159" i="43" s="1"/>
  <c r="H470" i="47"/>
  <c r="F157" i="43"/>
  <c r="G157" i="43" s="1"/>
  <c r="G469" i="47" s="1"/>
  <c r="I469" i="47" s="1"/>
  <c r="L46" i="46" l="1"/>
  <c r="I498" i="47"/>
  <c r="M498" i="47"/>
  <c r="M497" i="47"/>
  <c r="I497" i="47"/>
  <c r="F169" i="43"/>
  <c r="G169" i="43" s="1"/>
  <c r="G496" i="47" s="1"/>
  <c r="H496" i="47"/>
  <c r="F168" i="43"/>
  <c r="G168" i="43" s="1"/>
  <c r="G495" i="47" s="1"/>
  <c r="H495" i="47"/>
  <c r="E521" i="25" s="1"/>
  <c r="F521" i="25" s="1"/>
  <c r="F167" i="43"/>
  <c r="G167" i="43" s="1"/>
  <c r="G492" i="47" s="1"/>
  <c r="F166" i="43"/>
  <c r="G166" i="43" s="1"/>
  <c r="G488" i="47" s="1"/>
  <c r="H488" i="47"/>
  <c r="H469" i="47"/>
  <c r="H476" i="47"/>
  <c r="L44" i="46"/>
  <c r="H479" i="47"/>
  <c r="H478" i="47"/>
  <c r="H477" i="47"/>
  <c r="E507" i="25" s="1"/>
  <c r="F507" i="25" s="1"/>
  <c r="H475" i="47"/>
  <c r="E506" i="25" s="1"/>
  <c r="F506" i="25" s="1"/>
  <c r="H474" i="47"/>
  <c r="E504" i="25" s="1"/>
  <c r="F504" i="25" s="1"/>
  <c r="F158" i="43"/>
  <c r="G158" i="43" s="1"/>
  <c r="G470" i="47" s="1"/>
  <c r="I470" i="47" s="1"/>
  <c r="M481" i="47"/>
  <c r="M473" i="47"/>
  <c r="M475" i="47"/>
  <c r="M471" i="47"/>
  <c r="M474" i="47"/>
  <c r="M476" i="47"/>
  <c r="M482" i="47"/>
  <c r="M478" i="47"/>
  <c r="M472" i="47"/>
  <c r="M480" i="47"/>
  <c r="M477" i="47"/>
  <c r="M483" i="47"/>
  <c r="M479" i="47"/>
  <c r="M469" i="47"/>
  <c r="F508" i="25" l="1"/>
  <c r="E508" i="25"/>
  <c r="E502" i="25"/>
  <c r="F502" i="25" s="1"/>
  <c r="E503" i="25"/>
  <c r="F503" i="25" s="1"/>
  <c r="I496" i="47"/>
  <c r="M496" i="47"/>
  <c r="I495" i="47"/>
  <c r="M495" i="47"/>
  <c r="I492" i="47"/>
  <c r="M492" i="47"/>
  <c r="I488" i="47"/>
  <c r="M488" i="47"/>
  <c r="M470" i="47"/>
  <c r="E451" i="25"/>
  <c r="E452" i="25"/>
  <c r="E453" i="25"/>
  <c r="E454" i="25"/>
  <c r="E455" i="25"/>
  <c r="E458" i="25"/>
  <c r="F458" i="25" s="1"/>
  <c r="E459" i="25"/>
  <c r="E460" i="25"/>
  <c r="E465" i="25"/>
  <c r="F465" i="25" s="1"/>
  <c r="E466" i="25"/>
  <c r="F466" i="25" s="1"/>
  <c r="E467" i="25"/>
  <c r="F467" i="25" s="1"/>
  <c r="E468" i="25"/>
  <c r="F468" i="25" s="1"/>
  <c r="E473" i="25"/>
  <c r="F473" i="25" s="1"/>
  <c r="E483" i="25"/>
  <c r="E484" i="25"/>
  <c r="E493" i="25"/>
  <c r="E494" i="25"/>
  <c r="F494" i="25" s="1"/>
  <c r="E495" i="25"/>
  <c r="F495" i="25" s="1"/>
  <c r="F501" i="25"/>
  <c r="F500" i="25"/>
  <c r="F499" i="25"/>
  <c r="F496" i="25"/>
  <c r="F493" i="25"/>
  <c r="F492" i="25"/>
  <c r="F490" i="25"/>
  <c r="F487" i="25"/>
  <c r="F486" i="25"/>
  <c r="F484" i="25"/>
  <c r="F483" i="25"/>
  <c r="F477" i="25"/>
  <c r="F476" i="25"/>
  <c r="F471" i="25"/>
  <c r="F460" i="25"/>
  <c r="F459" i="25"/>
  <c r="F455" i="25"/>
  <c r="F454" i="25"/>
  <c r="F453" i="25"/>
  <c r="F452" i="25"/>
  <c r="F451" i="25"/>
  <c r="F450" i="25"/>
  <c r="F449" i="25"/>
  <c r="F448" i="25"/>
  <c r="F446" i="25"/>
  <c r="L448" i="47" l="1"/>
  <c r="H448" i="47"/>
  <c r="E448" i="47"/>
  <c r="I84" i="43"/>
  <c r="F84" i="43"/>
  <c r="G84" i="43" s="1"/>
  <c r="G448" i="47" s="1"/>
  <c r="M84" i="43"/>
  <c r="A84" i="43" s="1"/>
  <c r="M448" i="47" l="1"/>
  <c r="I448" i="47"/>
  <c r="G9" i="45"/>
  <c r="G6" i="45"/>
  <c r="G7" i="45"/>
  <c r="G4" i="45"/>
  <c r="G5" i="45"/>
  <c r="G3" i="45"/>
  <c r="D24" i="46" l="1"/>
  <c r="K24" i="46" s="1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L271" i="47" l="1"/>
  <c r="H271" i="47"/>
  <c r="E276" i="25" s="1"/>
  <c r="F276" i="25" s="1"/>
  <c r="E271" i="47"/>
  <c r="E120" i="42"/>
  <c r="F120" i="42" s="1"/>
  <c r="G271" i="47" s="1"/>
  <c r="I271" i="47" s="1"/>
  <c r="J120" i="42"/>
  <c r="M120" i="42"/>
  <c r="A120" i="42" s="1"/>
  <c r="J64" i="42"/>
  <c r="J66" i="42"/>
  <c r="J67" i="42"/>
  <c r="J69" i="42"/>
  <c r="J70" i="42"/>
  <c r="J71" i="42"/>
  <c r="J73" i="42"/>
  <c r="J74" i="42"/>
  <c r="J75" i="42"/>
  <c r="J76" i="42"/>
  <c r="J78" i="42"/>
  <c r="J79" i="42"/>
  <c r="J81" i="42"/>
  <c r="J82" i="42"/>
  <c r="J84" i="42"/>
  <c r="J85" i="42"/>
  <c r="J86" i="42"/>
  <c r="J87" i="42"/>
  <c r="J88" i="42"/>
  <c r="J90" i="42"/>
  <c r="J95" i="42"/>
  <c r="J97" i="42"/>
  <c r="J99" i="42"/>
  <c r="J100" i="42"/>
  <c r="J101" i="42"/>
  <c r="J105" i="42"/>
  <c r="J106" i="42"/>
  <c r="J107" i="42"/>
  <c r="J110" i="42"/>
  <c r="J111" i="42"/>
  <c r="J112" i="42"/>
  <c r="J113" i="42"/>
  <c r="J114" i="42"/>
  <c r="J115" i="42"/>
  <c r="J119" i="42"/>
  <c r="J121" i="42"/>
  <c r="J125" i="42"/>
  <c r="J128" i="42"/>
  <c r="J132" i="42"/>
  <c r="J133" i="42"/>
  <c r="J136" i="42"/>
  <c r="J137" i="42"/>
  <c r="J138" i="42"/>
  <c r="J140" i="42"/>
  <c r="J142" i="42"/>
  <c r="J143" i="42"/>
  <c r="J144" i="42"/>
  <c r="J145" i="42"/>
  <c r="J146" i="42"/>
  <c r="J147" i="42"/>
  <c r="J148" i="42"/>
  <c r="J149" i="42"/>
  <c r="J151" i="42"/>
  <c r="J152" i="42"/>
  <c r="J153" i="42"/>
  <c r="J155" i="42"/>
  <c r="J156" i="42"/>
  <c r="J157" i="42"/>
  <c r="J158" i="42"/>
  <c r="J159" i="42"/>
  <c r="J160" i="42"/>
  <c r="J162" i="42"/>
  <c r="J163" i="42"/>
  <c r="J165" i="42"/>
  <c r="J167" i="42"/>
  <c r="J5" i="42"/>
  <c r="J6" i="42"/>
  <c r="J7" i="42"/>
  <c r="J8" i="42"/>
  <c r="J9" i="42"/>
  <c r="J10" i="42"/>
  <c r="J12" i="42"/>
  <c r="J13" i="42"/>
  <c r="J14" i="42"/>
  <c r="J15" i="42"/>
  <c r="J16" i="42"/>
  <c r="J17" i="42"/>
  <c r="J18" i="42"/>
  <c r="J19" i="42"/>
  <c r="J20" i="42"/>
  <c r="J23" i="42"/>
  <c r="J25" i="42"/>
  <c r="J26" i="42"/>
  <c r="J29" i="42"/>
  <c r="J34" i="42"/>
  <c r="J35" i="42"/>
  <c r="J36" i="42"/>
  <c r="J37" i="42"/>
  <c r="J38" i="42"/>
  <c r="J39" i="42"/>
  <c r="J40" i="42"/>
  <c r="J42" i="42"/>
  <c r="J43" i="42"/>
  <c r="J44" i="42"/>
  <c r="J45" i="42"/>
  <c r="J46" i="42"/>
  <c r="J53" i="42"/>
  <c r="J57" i="42"/>
  <c r="J58" i="42"/>
  <c r="J59" i="42"/>
  <c r="J63" i="42"/>
  <c r="J65" i="42"/>
  <c r="J68" i="42"/>
  <c r="J72" i="42"/>
  <c r="J77" i="42"/>
  <c r="J80" i="42"/>
  <c r="J83" i="42"/>
  <c r="J89" i="42"/>
  <c r="J91" i="42"/>
  <c r="J92" i="42"/>
  <c r="J93" i="42"/>
  <c r="J94" i="42"/>
  <c r="J96" i="42"/>
  <c r="J98" i="42"/>
  <c r="J102" i="42"/>
  <c r="J103" i="42"/>
  <c r="J104" i="42"/>
  <c r="J108" i="42"/>
  <c r="J109" i="42"/>
  <c r="J116" i="42"/>
  <c r="J117" i="42"/>
  <c r="J118" i="42"/>
  <c r="J122" i="42"/>
  <c r="J123" i="42"/>
  <c r="J124" i="42"/>
  <c r="J126" i="42"/>
  <c r="J127" i="42"/>
  <c r="J129" i="42"/>
  <c r="J130" i="42"/>
  <c r="J131" i="42"/>
  <c r="J134" i="42"/>
  <c r="J135" i="42"/>
  <c r="J139" i="42"/>
  <c r="J141" i="42"/>
  <c r="J150" i="42"/>
  <c r="J154" i="42"/>
  <c r="J161" i="42"/>
  <c r="J164" i="42"/>
  <c r="J166" i="42"/>
  <c r="J168" i="42"/>
  <c r="J4" i="42"/>
  <c r="J11" i="42"/>
  <c r="J21" i="42"/>
  <c r="J22" i="42"/>
  <c r="J24" i="42"/>
  <c r="J27" i="42"/>
  <c r="J28" i="42"/>
  <c r="J30" i="42"/>
  <c r="J31" i="42"/>
  <c r="J32" i="42"/>
  <c r="J33" i="42"/>
  <c r="J41" i="42"/>
  <c r="J47" i="42"/>
  <c r="J48" i="42"/>
  <c r="J49" i="42"/>
  <c r="J50" i="42"/>
  <c r="J51" i="42"/>
  <c r="J52" i="42"/>
  <c r="J54" i="42"/>
  <c r="J55" i="42"/>
  <c r="J56" i="42"/>
  <c r="J60" i="42"/>
  <c r="J61" i="42"/>
  <c r="J62" i="42"/>
  <c r="M271" i="47" l="1"/>
  <c r="F13" i="25"/>
  <c r="F19" i="25"/>
  <c r="F22" i="25"/>
  <c r="F24" i="25"/>
  <c r="F25" i="25"/>
  <c r="F26" i="25"/>
  <c r="F36" i="25"/>
  <c r="F48" i="25"/>
  <c r="F49" i="25"/>
  <c r="F50" i="25"/>
  <c r="F51" i="25"/>
  <c r="F52" i="25"/>
  <c r="F53" i="25"/>
  <c r="F55" i="25"/>
  <c r="F57" i="25"/>
  <c r="F67" i="25"/>
  <c r="F69" i="25"/>
  <c r="F72" i="25"/>
  <c r="F73" i="25"/>
  <c r="F74" i="25"/>
  <c r="F75" i="25"/>
  <c r="F76" i="25"/>
  <c r="F82" i="25"/>
  <c r="F108" i="25"/>
  <c r="F110" i="25"/>
  <c r="F111" i="25"/>
  <c r="F114" i="25"/>
  <c r="F121" i="25"/>
  <c r="F131" i="25"/>
  <c r="F132" i="25"/>
  <c r="F133" i="25"/>
  <c r="F136" i="25"/>
  <c r="F142" i="25"/>
  <c r="F145" i="25"/>
  <c r="F150" i="25"/>
  <c r="F151" i="25"/>
  <c r="F152" i="25"/>
  <c r="F159" i="25"/>
  <c r="F162" i="25"/>
  <c r="F163" i="25"/>
  <c r="F168" i="25"/>
  <c r="F170" i="25"/>
  <c r="F173" i="25"/>
  <c r="F189" i="25"/>
  <c r="F190" i="25"/>
  <c r="F191" i="25"/>
  <c r="F192" i="25"/>
  <c r="F194" i="25"/>
  <c r="F198" i="25"/>
  <c r="F213" i="25"/>
  <c r="F221" i="25"/>
  <c r="F222" i="25"/>
  <c r="F226" i="25"/>
  <c r="F229" i="25"/>
  <c r="F234" i="25"/>
  <c r="F235" i="25"/>
  <c r="F236" i="25"/>
  <c r="F238" i="25"/>
  <c r="F252" i="25"/>
  <c r="F261" i="25"/>
  <c r="F262" i="25"/>
  <c r="F264" i="25"/>
  <c r="F270" i="25"/>
  <c r="F299" i="25"/>
  <c r="F300" i="25"/>
  <c r="F301" i="25"/>
  <c r="F303" i="25"/>
  <c r="F318" i="25"/>
  <c r="F320" i="25"/>
  <c r="F321" i="25"/>
  <c r="F322" i="25"/>
  <c r="F323" i="25"/>
  <c r="F324" i="25"/>
  <c r="F327" i="25"/>
  <c r="F328" i="25"/>
  <c r="F331" i="25"/>
  <c r="F333" i="25"/>
  <c r="F334" i="25"/>
  <c r="F336" i="25"/>
  <c r="F337" i="25"/>
  <c r="F338" i="25"/>
  <c r="F339" i="25"/>
  <c r="F340" i="25"/>
  <c r="F341" i="25"/>
  <c r="F342" i="25"/>
  <c r="F343" i="25"/>
  <c r="F345" i="25"/>
  <c r="F347" i="25"/>
  <c r="F348" i="25"/>
  <c r="F349" i="25"/>
  <c r="F366" i="25"/>
  <c r="F367" i="25"/>
  <c r="F368" i="25"/>
  <c r="F369" i="25"/>
  <c r="F370" i="25"/>
  <c r="F371" i="25"/>
  <c r="F372" i="25"/>
  <c r="F374" i="25"/>
  <c r="F375" i="25"/>
  <c r="F376" i="25"/>
  <c r="F377" i="25"/>
  <c r="F378" i="25"/>
  <c r="F380" i="25"/>
  <c r="F381" i="25"/>
  <c r="F382" i="25"/>
  <c r="F383" i="25"/>
  <c r="F384" i="25"/>
  <c r="F397" i="25"/>
  <c r="F398" i="25"/>
  <c r="F400" i="25"/>
  <c r="F402" i="25"/>
  <c r="F403" i="25"/>
  <c r="F404" i="25"/>
  <c r="F406" i="25"/>
  <c r="F407" i="25"/>
  <c r="F408" i="25"/>
  <c r="F415" i="25"/>
  <c r="F416" i="25"/>
  <c r="F417" i="25"/>
  <c r="F418" i="25"/>
  <c r="F419" i="25"/>
  <c r="F420" i="25"/>
  <c r="F421" i="25"/>
  <c r="F422" i="25"/>
  <c r="F424" i="25"/>
  <c r="F428" i="25"/>
  <c r="F429" i="25"/>
  <c r="F430" i="25"/>
  <c r="F431" i="25"/>
  <c r="F432" i="25"/>
  <c r="F433" i="25"/>
  <c r="F434" i="25"/>
  <c r="F435" i="25"/>
  <c r="F436" i="25"/>
  <c r="E77" i="25"/>
  <c r="F77" i="25" s="1"/>
  <c r="H233" i="47" l="1"/>
  <c r="E232" i="25" s="1"/>
  <c r="F232" i="25" s="1"/>
  <c r="L5" i="47" l="1"/>
  <c r="L6" i="47"/>
  <c r="L7" i="47"/>
  <c r="L8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33" i="47"/>
  <c r="L34" i="47"/>
  <c r="L35" i="47"/>
  <c r="L36" i="47"/>
  <c r="L37" i="47"/>
  <c r="L38" i="47"/>
  <c r="L39" i="47"/>
  <c r="L40" i="47"/>
  <c r="L41" i="47"/>
  <c r="L42" i="47"/>
  <c r="L43" i="47"/>
  <c r="L44" i="47"/>
  <c r="L45" i="47"/>
  <c r="L46" i="47"/>
  <c r="L47" i="47"/>
  <c r="L48" i="47"/>
  <c r="L49" i="47"/>
  <c r="L50" i="47"/>
  <c r="L51" i="47"/>
  <c r="L52" i="47"/>
  <c r="L53" i="47"/>
  <c r="L54" i="47"/>
  <c r="L55" i="47"/>
  <c r="L56" i="47"/>
  <c r="L57" i="47"/>
  <c r="L58" i="47"/>
  <c r="L59" i="47"/>
  <c r="L60" i="47"/>
  <c r="L61" i="47"/>
  <c r="L62" i="47"/>
  <c r="L63" i="47"/>
  <c r="L64" i="47"/>
  <c r="L65" i="47"/>
  <c r="L66" i="47"/>
  <c r="L67" i="47"/>
  <c r="L68" i="47"/>
  <c r="L69" i="47"/>
  <c r="L70" i="47"/>
  <c r="L71" i="47"/>
  <c r="L72" i="47"/>
  <c r="L73" i="47"/>
  <c r="L74" i="47"/>
  <c r="L75" i="47"/>
  <c r="L76" i="47"/>
  <c r="L77" i="47"/>
  <c r="L78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99" i="47"/>
  <c r="L100" i="47"/>
  <c r="L101" i="47"/>
  <c r="L102" i="47"/>
  <c r="L103" i="47"/>
  <c r="L104" i="47"/>
  <c r="L105" i="47"/>
  <c r="L106" i="47"/>
  <c r="L107" i="47"/>
  <c r="L108" i="47"/>
  <c r="L109" i="47"/>
  <c r="L110" i="47"/>
  <c r="L111" i="47"/>
  <c r="L112" i="47"/>
  <c r="L113" i="47"/>
  <c r="L114" i="47"/>
  <c r="L115" i="47"/>
  <c r="L116" i="47"/>
  <c r="L117" i="47"/>
  <c r="L118" i="47"/>
  <c r="L119" i="47"/>
  <c r="L120" i="47"/>
  <c r="L121" i="47"/>
  <c r="L122" i="47"/>
  <c r="L123" i="47"/>
  <c r="L124" i="47"/>
  <c r="L125" i="47"/>
  <c r="L126" i="47"/>
  <c r="L127" i="47"/>
  <c r="L128" i="47"/>
  <c r="L129" i="47"/>
  <c r="L130" i="47"/>
  <c r="L131" i="47"/>
  <c r="L132" i="47"/>
  <c r="L133" i="47"/>
  <c r="L134" i="47"/>
  <c r="L135" i="47"/>
  <c r="L136" i="47"/>
  <c r="L137" i="47"/>
  <c r="L138" i="47"/>
  <c r="L139" i="47"/>
  <c r="L140" i="47"/>
  <c r="L141" i="47"/>
  <c r="L142" i="47"/>
  <c r="L143" i="47"/>
  <c r="L144" i="47"/>
  <c r="L145" i="47"/>
  <c r="L146" i="47"/>
  <c r="L147" i="47"/>
  <c r="L148" i="47"/>
  <c r="L149" i="47"/>
  <c r="L150" i="47"/>
  <c r="L151" i="47"/>
  <c r="L152" i="47"/>
  <c r="L153" i="47"/>
  <c r="L154" i="47"/>
  <c r="L155" i="47"/>
  <c r="L156" i="47"/>
  <c r="L157" i="47"/>
  <c r="L158" i="47"/>
  <c r="L159" i="47"/>
  <c r="L160" i="47"/>
  <c r="L161" i="47"/>
  <c r="L162" i="47"/>
  <c r="L163" i="47"/>
  <c r="L164" i="47"/>
  <c r="L165" i="47"/>
  <c r="L166" i="47"/>
  <c r="L167" i="47"/>
  <c r="L168" i="47"/>
  <c r="L169" i="47"/>
  <c r="L170" i="47"/>
  <c r="L171" i="47"/>
  <c r="L172" i="47"/>
  <c r="L173" i="47"/>
  <c r="L174" i="47"/>
  <c r="L175" i="47"/>
  <c r="L176" i="47"/>
  <c r="L177" i="47"/>
  <c r="L178" i="47"/>
  <c r="L179" i="47"/>
  <c r="L180" i="47"/>
  <c r="L181" i="47"/>
  <c r="L182" i="47"/>
  <c r="L183" i="47"/>
  <c r="L184" i="47"/>
  <c r="L185" i="47"/>
  <c r="L186" i="47"/>
  <c r="L187" i="47"/>
  <c r="L188" i="47"/>
  <c r="L189" i="47"/>
  <c r="L190" i="47"/>
  <c r="L191" i="47"/>
  <c r="L192" i="47"/>
  <c r="L193" i="47"/>
  <c r="L194" i="47"/>
  <c r="L195" i="47"/>
  <c r="L196" i="47"/>
  <c r="L197" i="47"/>
  <c r="L198" i="47"/>
  <c r="L199" i="47"/>
  <c r="L200" i="47"/>
  <c r="L201" i="47"/>
  <c r="L202" i="47"/>
  <c r="L203" i="47"/>
  <c r="L204" i="47"/>
  <c r="L205" i="47"/>
  <c r="L206" i="47"/>
  <c r="L207" i="47"/>
  <c r="L208" i="47"/>
  <c r="L209" i="47"/>
  <c r="L210" i="47"/>
  <c r="L211" i="47"/>
  <c r="L212" i="47"/>
  <c r="L213" i="47"/>
  <c r="L214" i="47"/>
  <c r="L215" i="47"/>
  <c r="L216" i="47"/>
  <c r="L217" i="47"/>
  <c r="L218" i="47"/>
  <c r="L219" i="47"/>
  <c r="L220" i="47"/>
  <c r="L221" i="47"/>
  <c r="L222" i="47"/>
  <c r="L223" i="47"/>
  <c r="L224" i="47"/>
  <c r="L225" i="47"/>
  <c r="L226" i="47"/>
  <c r="L227" i="47"/>
  <c r="L228" i="47"/>
  <c r="L229" i="47"/>
  <c r="L230" i="47"/>
  <c r="L231" i="47"/>
  <c r="L232" i="47"/>
  <c r="L233" i="47"/>
  <c r="L234" i="47"/>
  <c r="L235" i="47"/>
  <c r="L236" i="47"/>
  <c r="L237" i="47"/>
  <c r="L238" i="47"/>
  <c r="L239" i="47"/>
  <c r="L240" i="47"/>
  <c r="L241" i="47"/>
  <c r="L242" i="47"/>
  <c r="L243" i="47"/>
  <c r="L244" i="47"/>
  <c r="L245" i="47"/>
  <c r="L246" i="47"/>
  <c r="L247" i="47"/>
  <c r="L248" i="47"/>
  <c r="L249" i="47"/>
  <c r="L250" i="47"/>
  <c r="L251" i="47"/>
  <c r="L252" i="47"/>
  <c r="L253" i="47"/>
  <c r="L254" i="47"/>
  <c r="L255" i="47"/>
  <c r="L256" i="47"/>
  <c r="L257" i="47"/>
  <c r="L258" i="47"/>
  <c r="L259" i="47"/>
  <c r="L260" i="47"/>
  <c r="L261" i="47"/>
  <c r="L262" i="47"/>
  <c r="L263" i="47"/>
  <c r="L264" i="47"/>
  <c r="L265" i="47"/>
  <c r="L266" i="47"/>
  <c r="L267" i="47"/>
  <c r="L268" i="47"/>
  <c r="L269" i="47"/>
  <c r="L270" i="47"/>
  <c r="L272" i="47"/>
  <c r="L273" i="47"/>
  <c r="L274" i="47"/>
  <c r="L275" i="47"/>
  <c r="L276" i="47"/>
  <c r="L277" i="47"/>
  <c r="L278" i="47"/>
  <c r="L279" i="47"/>
  <c r="L280" i="47"/>
  <c r="L281" i="47"/>
  <c r="L282" i="47"/>
  <c r="L283" i="47"/>
  <c r="L284" i="47"/>
  <c r="L285" i="47"/>
  <c r="L286" i="47"/>
  <c r="L287" i="47"/>
  <c r="L288" i="47"/>
  <c r="L289" i="47"/>
  <c r="L290" i="47"/>
  <c r="L291" i="47"/>
  <c r="L292" i="47"/>
  <c r="L293" i="47"/>
  <c r="L294" i="47"/>
  <c r="L295" i="47"/>
  <c r="L296" i="47"/>
  <c r="L297" i="47"/>
  <c r="L298" i="47"/>
  <c r="L299" i="47"/>
  <c r="L300" i="47"/>
  <c r="L301" i="47"/>
  <c r="L302" i="47"/>
  <c r="L303" i="47"/>
  <c r="L304" i="47"/>
  <c r="L305" i="47"/>
  <c r="L306" i="47"/>
  <c r="L307" i="47"/>
  <c r="L308" i="47"/>
  <c r="L309" i="47"/>
  <c r="L310" i="47"/>
  <c r="L311" i="47"/>
  <c r="L312" i="47"/>
  <c r="L313" i="47"/>
  <c r="L314" i="47"/>
  <c r="L315" i="47"/>
  <c r="L316" i="47"/>
  <c r="L317" i="47"/>
  <c r="L318" i="47"/>
  <c r="L319" i="47"/>
  <c r="L320" i="47"/>
  <c r="L321" i="47"/>
  <c r="L322" i="47"/>
  <c r="L323" i="47"/>
  <c r="L324" i="47"/>
  <c r="L325" i="47"/>
  <c r="L326" i="47"/>
  <c r="L327" i="47"/>
  <c r="L328" i="47"/>
  <c r="L329" i="47"/>
  <c r="L330" i="47"/>
  <c r="L331" i="47"/>
  <c r="L332" i="47"/>
  <c r="L333" i="47"/>
  <c r="L334" i="47"/>
  <c r="L335" i="47"/>
  <c r="L336" i="47"/>
  <c r="L337" i="47"/>
  <c r="L338" i="47"/>
  <c r="L339" i="47"/>
  <c r="L340" i="47"/>
  <c r="L341" i="47"/>
  <c r="L342" i="47"/>
  <c r="L343" i="47"/>
  <c r="L344" i="47"/>
  <c r="L345" i="47"/>
  <c r="L346" i="47"/>
  <c r="L347" i="47"/>
  <c r="L348" i="47"/>
  <c r="L349" i="47"/>
  <c r="L350" i="47"/>
  <c r="L351" i="47"/>
  <c r="L352" i="47"/>
  <c r="L353" i="47"/>
  <c r="L354" i="47"/>
  <c r="L355" i="47"/>
  <c r="L356" i="47"/>
  <c r="L357" i="47"/>
  <c r="L358" i="47"/>
  <c r="L359" i="47"/>
  <c r="L360" i="47"/>
  <c r="L361" i="47"/>
  <c r="L362" i="47"/>
  <c r="L363" i="47"/>
  <c r="L364" i="47"/>
  <c r="L365" i="47"/>
  <c r="L366" i="47"/>
  <c r="L367" i="47"/>
  <c r="L368" i="47"/>
  <c r="L369" i="47"/>
  <c r="L370" i="47"/>
  <c r="L371" i="47"/>
  <c r="L372" i="47"/>
  <c r="L373" i="47"/>
  <c r="L374" i="47"/>
  <c r="L375" i="47"/>
  <c r="L376" i="47"/>
  <c r="L377" i="47"/>
  <c r="L378" i="47"/>
  <c r="L379" i="47"/>
  <c r="L380" i="47"/>
  <c r="L381" i="47"/>
  <c r="L382" i="47"/>
  <c r="L383" i="47"/>
  <c r="L384" i="47"/>
  <c r="L385" i="47"/>
  <c r="L386" i="47"/>
  <c r="L387" i="47"/>
  <c r="L388" i="47"/>
  <c r="L389" i="47"/>
  <c r="L390" i="47"/>
  <c r="L391" i="47"/>
  <c r="L392" i="47"/>
  <c r="L393" i="47"/>
  <c r="L394" i="47"/>
  <c r="L395" i="47"/>
  <c r="L396" i="47"/>
  <c r="L397" i="47"/>
  <c r="L398" i="47"/>
  <c r="L399" i="47"/>
  <c r="L400" i="47"/>
  <c r="L401" i="47"/>
  <c r="L402" i="47"/>
  <c r="L403" i="47"/>
  <c r="L404" i="47"/>
  <c r="L405" i="47"/>
  <c r="L406" i="47"/>
  <c r="L407" i="47"/>
  <c r="L408" i="47"/>
  <c r="L409" i="47"/>
  <c r="L410" i="47"/>
  <c r="L411" i="47"/>
  <c r="L412" i="47"/>
  <c r="L413" i="47"/>
  <c r="L414" i="47"/>
  <c r="L415" i="47"/>
  <c r="L416" i="47"/>
  <c r="L417" i="47"/>
  <c r="L418" i="47"/>
  <c r="L419" i="47"/>
  <c r="L420" i="47"/>
  <c r="L421" i="47"/>
  <c r="L422" i="47"/>
  <c r="L423" i="47"/>
  <c r="L424" i="47"/>
  <c r="L425" i="47"/>
  <c r="L426" i="47"/>
  <c r="L427" i="47"/>
  <c r="L428" i="47"/>
  <c r="L429" i="47"/>
  <c r="L430" i="47"/>
  <c r="L431" i="47"/>
  <c r="L432" i="47"/>
  <c r="L433" i="47"/>
  <c r="L434" i="47"/>
  <c r="L435" i="47"/>
  <c r="L436" i="47"/>
  <c r="L437" i="47"/>
  <c r="L438" i="47"/>
  <c r="L439" i="47"/>
  <c r="L440" i="47"/>
  <c r="L441" i="47"/>
  <c r="L442" i="47"/>
  <c r="L443" i="47"/>
  <c r="L444" i="47"/>
  <c r="L445" i="47"/>
  <c r="L446" i="47"/>
  <c r="L447" i="47"/>
  <c r="L449" i="47"/>
  <c r="L450" i="47"/>
  <c r="L451" i="47"/>
  <c r="L452" i="47"/>
  <c r="L453" i="47"/>
  <c r="L454" i="47"/>
  <c r="L455" i="47"/>
  <c r="L456" i="47"/>
  <c r="L457" i="47"/>
  <c r="L458" i="47"/>
  <c r="L459" i="47"/>
  <c r="L460" i="47"/>
  <c r="L461" i="47"/>
  <c r="L462" i="47"/>
  <c r="L463" i="47"/>
  <c r="L464" i="47"/>
  <c r="L465" i="47"/>
  <c r="L466" i="47"/>
  <c r="L467" i="47"/>
  <c r="L468" i="47"/>
  <c r="L3" i="47"/>
  <c r="L4" i="47"/>
  <c r="L2" i="47"/>
  <c r="I5" i="43" l="1"/>
  <c r="I6" i="43"/>
  <c r="I7" i="43"/>
  <c r="I8" i="43"/>
  <c r="I9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4" i="43"/>
  <c r="I3" i="43"/>
  <c r="E37" i="47"/>
  <c r="E38" i="47"/>
  <c r="E39" i="47"/>
  <c r="E40" i="47"/>
  <c r="M182" i="42" l="1"/>
  <c r="A182" i="42" s="1"/>
  <c r="M183" i="42"/>
  <c r="A183" i="42" s="1"/>
  <c r="M184" i="42"/>
  <c r="A184" i="42" s="1"/>
  <c r="M185" i="42"/>
  <c r="A185" i="42" s="1"/>
  <c r="M186" i="42"/>
  <c r="M187" i="42"/>
  <c r="M188" i="42"/>
  <c r="M189" i="42"/>
  <c r="M190" i="42"/>
  <c r="M167" i="43"/>
  <c r="A167" i="43" s="1"/>
  <c r="M168" i="43"/>
  <c r="A168" i="43" s="1"/>
  <c r="M169" i="43"/>
  <c r="A169" i="43" s="1"/>
  <c r="M170" i="43"/>
  <c r="A170" i="43" s="1"/>
  <c r="M171" i="43"/>
  <c r="A171" i="43" s="1"/>
  <c r="M172" i="43"/>
  <c r="A172" i="43" s="1"/>
  <c r="M173" i="43"/>
  <c r="A173" i="43" s="1"/>
  <c r="M174" i="43"/>
  <c r="A174" i="43" s="1"/>
  <c r="M175" i="43"/>
  <c r="A175" i="43" s="1"/>
  <c r="M176" i="43"/>
  <c r="A176" i="43" s="1"/>
  <c r="M177" i="43"/>
  <c r="M178" i="43"/>
  <c r="N149" i="44"/>
  <c r="N150" i="44"/>
  <c r="N151" i="44"/>
  <c r="N152" i="44"/>
  <c r="N153" i="44"/>
  <c r="N154" i="44"/>
  <c r="N155" i="44"/>
  <c r="N156" i="44"/>
  <c r="H462" i="47"/>
  <c r="H463" i="47"/>
  <c r="H464" i="47"/>
  <c r="H465" i="47"/>
  <c r="H466" i="47"/>
  <c r="H467" i="47"/>
  <c r="H468" i="47"/>
  <c r="H461" i="47"/>
  <c r="N148" i="44"/>
  <c r="N147" i="44"/>
  <c r="N146" i="44"/>
  <c r="N145" i="44"/>
  <c r="N144" i="44"/>
  <c r="N143" i="44"/>
  <c r="N142" i="44"/>
  <c r="N141" i="44"/>
  <c r="N140" i="44"/>
  <c r="N139" i="44"/>
  <c r="N138" i="44"/>
  <c r="N137" i="44"/>
  <c r="N136" i="44"/>
  <c r="N135" i="44"/>
  <c r="N134" i="44"/>
  <c r="N133" i="44"/>
  <c r="N132" i="44"/>
  <c r="N131" i="44"/>
  <c r="A131" i="44" s="1"/>
  <c r="N129" i="44"/>
  <c r="A129" i="44" s="1"/>
  <c r="N128" i="44"/>
  <c r="A128" i="44" s="1"/>
  <c r="N127" i="44"/>
  <c r="A127" i="44" s="1"/>
  <c r="N126" i="44"/>
  <c r="A126" i="44" s="1"/>
  <c r="N125" i="44"/>
  <c r="A125" i="44" s="1"/>
  <c r="N124" i="44"/>
  <c r="A124" i="44" s="1"/>
  <c r="N123" i="44"/>
  <c r="A123" i="44" s="1"/>
  <c r="N122" i="44"/>
  <c r="A122" i="44" s="1"/>
  <c r="N121" i="44"/>
  <c r="A121" i="44" s="1"/>
  <c r="N120" i="44"/>
  <c r="A120" i="44" s="1"/>
  <c r="N119" i="44"/>
  <c r="A119" i="44" s="1"/>
  <c r="N118" i="44"/>
  <c r="A118" i="44" s="1"/>
  <c r="N117" i="44"/>
  <c r="A117" i="44" s="1"/>
  <c r="N116" i="44"/>
  <c r="A116" i="44" s="1"/>
  <c r="N115" i="44"/>
  <c r="A115" i="44" s="1"/>
  <c r="N114" i="44"/>
  <c r="A114" i="44" s="1"/>
  <c r="N113" i="44"/>
  <c r="A113" i="44" s="1"/>
  <c r="N112" i="44"/>
  <c r="A112" i="44" s="1"/>
  <c r="N111" i="44"/>
  <c r="A111" i="44" s="1"/>
  <c r="N110" i="44"/>
  <c r="A110" i="44" s="1"/>
  <c r="N109" i="44"/>
  <c r="A109" i="44" s="1"/>
  <c r="N108" i="44"/>
  <c r="A108" i="44" s="1"/>
  <c r="N107" i="44"/>
  <c r="A107" i="44" s="1"/>
  <c r="N106" i="44"/>
  <c r="A106" i="44" s="1"/>
  <c r="N105" i="44"/>
  <c r="A105" i="44" s="1"/>
  <c r="N104" i="44"/>
  <c r="A104" i="44" s="1"/>
  <c r="N103" i="44"/>
  <c r="A103" i="44" s="1"/>
  <c r="N102" i="44"/>
  <c r="A102" i="44" s="1"/>
  <c r="N101" i="44"/>
  <c r="A101" i="44" s="1"/>
  <c r="N100" i="44"/>
  <c r="A100" i="44" s="1"/>
  <c r="N99" i="44"/>
  <c r="A99" i="44" s="1"/>
  <c r="N98" i="44"/>
  <c r="A98" i="44" s="1"/>
  <c r="N97" i="44"/>
  <c r="A97" i="44" s="1"/>
  <c r="N96" i="44"/>
  <c r="A96" i="44" s="1"/>
  <c r="N95" i="44"/>
  <c r="A95" i="44" s="1"/>
  <c r="N94" i="44"/>
  <c r="A94" i="44" s="1"/>
  <c r="N93" i="44"/>
  <c r="A93" i="44" s="1"/>
  <c r="N92" i="44"/>
  <c r="A92" i="44" s="1"/>
  <c r="N91" i="44"/>
  <c r="A91" i="44" s="1"/>
  <c r="N90" i="44"/>
  <c r="A90" i="44" s="1"/>
  <c r="N89" i="44"/>
  <c r="A89" i="44" s="1"/>
  <c r="N88" i="44"/>
  <c r="A88" i="44" s="1"/>
  <c r="N87" i="44"/>
  <c r="A87" i="44" s="1"/>
  <c r="N86" i="44"/>
  <c r="A86" i="44" s="1"/>
  <c r="N85" i="44"/>
  <c r="A85" i="44" s="1"/>
  <c r="N84" i="44"/>
  <c r="A84" i="44" s="1"/>
  <c r="N83" i="44"/>
  <c r="A83" i="44" s="1"/>
  <c r="N82" i="44"/>
  <c r="A82" i="44" s="1"/>
  <c r="N81" i="44"/>
  <c r="A81" i="44" s="1"/>
  <c r="N80" i="44"/>
  <c r="A80" i="44" s="1"/>
  <c r="N79" i="44"/>
  <c r="A79" i="44" s="1"/>
  <c r="N78" i="44"/>
  <c r="A78" i="44" s="1"/>
  <c r="N77" i="44"/>
  <c r="A77" i="44" s="1"/>
  <c r="N76" i="44"/>
  <c r="A76" i="44" s="1"/>
  <c r="N75" i="44"/>
  <c r="A75" i="44" s="1"/>
  <c r="N74" i="44"/>
  <c r="A74" i="44" s="1"/>
  <c r="N73" i="44"/>
  <c r="A73" i="44" s="1"/>
  <c r="N72" i="44"/>
  <c r="A72" i="44" s="1"/>
  <c r="N71" i="44"/>
  <c r="A71" i="44" s="1"/>
  <c r="N70" i="44"/>
  <c r="A70" i="44" s="1"/>
  <c r="N69" i="44"/>
  <c r="A69" i="44" s="1"/>
  <c r="N68" i="44"/>
  <c r="A68" i="44" s="1"/>
  <c r="N67" i="44"/>
  <c r="A67" i="44" s="1"/>
  <c r="N66" i="44"/>
  <c r="A66" i="44" s="1"/>
  <c r="N65" i="44"/>
  <c r="A65" i="44" s="1"/>
  <c r="N64" i="44"/>
  <c r="A64" i="44" s="1"/>
  <c r="N63" i="44"/>
  <c r="A63" i="44" s="1"/>
  <c r="N62" i="44"/>
  <c r="A62" i="44" s="1"/>
  <c r="N61" i="44"/>
  <c r="A61" i="44" s="1"/>
  <c r="N60" i="44"/>
  <c r="A60" i="44" s="1"/>
  <c r="N59" i="44"/>
  <c r="A59" i="44" s="1"/>
  <c r="N58" i="44"/>
  <c r="A58" i="44" s="1"/>
  <c r="N57" i="44"/>
  <c r="A57" i="44" s="1"/>
  <c r="N56" i="44"/>
  <c r="A56" i="44" s="1"/>
  <c r="N55" i="44"/>
  <c r="A55" i="44" s="1"/>
  <c r="N54" i="44"/>
  <c r="A54" i="44" s="1"/>
  <c r="N53" i="44"/>
  <c r="A53" i="44" s="1"/>
  <c r="N52" i="44"/>
  <c r="A52" i="44" s="1"/>
  <c r="N51" i="44"/>
  <c r="A51" i="44" s="1"/>
  <c r="N50" i="44"/>
  <c r="A50" i="44" s="1"/>
  <c r="N49" i="44"/>
  <c r="A49" i="44" s="1"/>
  <c r="N48" i="44"/>
  <c r="A48" i="44" s="1"/>
  <c r="N47" i="44"/>
  <c r="A47" i="44" s="1"/>
  <c r="N46" i="44"/>
  <c r="A46" i="44" s="1"/>
  <c r="N45" i="44"/>
  <c r="A45" i="44" s="1"/>
  <c r="N44" i="44"/>
  <c r="A44" i="44" s="1"/>
  <c r="N43" i="44"/>
  <c r="A43" i="44" s="1"/>
  <c r="N42" i="44"/>
  <c r="A42" i="44" s="1"/>
  <c r="N41" i="44"/>
  <c r="A41" i="44" s="1"/>
  <c r="N40" i="44"/>
  <c r="A40" i="44" s="1"/>
  <c r="N39" i="44"/>
  <c r="A39" i="44" s="1"/>
  <c r="N38" i="44"/>
  <c r="A38" i="44" s="1"/>
  <c r="N37" i="44"/>
  <c r="A37" i="44" s="1"/>
  <c r="N36" i="44"/>
  <c r="A36" i="44" s="1"/>
  <c r="N35" i="44"/>
  <c r="A35" i="44" s="1"/>
  <c r="N34" i="44"/>
  <c r="A34" i="44" s="1"/>
  <c r="N33" i="44"/>
  <c r="A33" i="44" s="1"/>
  <c r="N32" i="44"/>
  <c r="A32" i="44" s="1"/>
  <c r="N31" i="44"/>
  <c r="A31" i="44" s="1"/>
  <c r="N30" i="44"/>
  <c r="A30" i="44" s="1"/>
  <c r="N29" i="44"/>
  <c r="A29" i="44" s="1"/>
  <c r="N28" i="44"/>
  <c r="A28" i="44" s="1"/>
  <c r="N27" i="44"/>
  <c r="A27" i="44" s="1"/>
  <c r="N26" i="44"/>
  <c r="A26" i="44" s="1"/>
  <c r="N25" i="44"/>
  <c r="A25" i="44" s="1"/>
  <c r="N24" i="44"/>
  <c r="A24" i="44" s="1"/>
  <c r="N23" i="44"/>
  <c r="A23" i="44" s="1"/>
  <c r="N22" i="44"/>
  <c r="A22" i="44" s="1"/>
  <c r="N21" i="44"/>
  <c r="A21" i="44" s="1"/>
  <c r="N20" i="44"/>
  <c r="A20" i="44" s="1"/>
  <c r="N19" i="44"/>
  <c r="A19" i="44" s="1"/>
  <c r="N18" i="44"/>
  <c r="A18" i="44" s="1"/>
  <c r="N17" i="44"/>
  <c r="A17" i="44" s="1"/>
  <c r="N16" i="44"/>
  <c r="A16" i="44" s="1"/>
  <c r="N15" i="44"/>
  <c r="A15" i="44" s="1"/>
  <c r="N14" i="44"/>
  <c r="A14" i="44" s="1"/>
  <c r="N13" i="44"/>
  <c r="A13" i="44" s="1"/>
  <c r="N12" i="44"/>
  <c r="A12" i="44" s="1"/>
  <c r="N11" i="44"/>
  <c r="A11" i="44" s="1"/>
  <c r="N10" i="44"/>
  <c r="A10" i="44" s="1"/>
  <c r="N9" i="44"/>
  <c r="A9" i="44" s="1"/>
  <c r="N8" i="44"/>
  <c r="A8" i="44" s="1"/>
  <c r="N7" i="44"/>
  <c r="A7" i="44" s="1"/>
  <c r="N6" i="44"/>
  <c r="A6" i="44" s="1"/>
  <c r="N5" i="44"/>
  <c r="A5" i="44" s="1"/>
  <c r="N4" i="44"/>
  <c r="A4" i="44" s="1"/>
  <c r="N3" i="44"/>
  <c r="A3" i="44" s="1"/>
  <c r="M62" i="42"/>
  <c r="A62" i="42" s="1"/>
  <c r="M63" i="42"/>
  <c r="A63" i="42" s="1"/>
  <c r="E62" i="42"/>
  <c r="E63" i="42"/>
  <c r="F63" i="42" s="1"/>
  <c r="G210" i="47" s="1"/>
  <c r="H155" i="47"/>
  <c r="E160" i="25" s="1"/>
  <c r="F160" i="25" s="1"/>
  <c r="H156" i="47"/>
  <c r="E158" i="25" s="1"/>
  <c r="F158" i="25" s="1"/>
  <c r="H157" i="47"/>
  <c r="E161" i="25" s="1"/>
  <c r="F161" i="25" s="1"/>
  <c r="H158" i="47"/>
  <c r="E162" i="25" s="1"/>
  <c r="H159" i="47"/>
  <c r="E163" i="25" s="1"/>
  <c r="H160" i="47"/>
  <c r="E168" i="25" s="1"/>
  <c r="H161" i="47"/>
  <c r="E164" i="25" s="1"/>
  <c r="F164" i="25" s="1"/>
  <c r="H162" i="47"/>
  <c r="E165" i="25" s="1"/>
  <c r="F165" i="25" s="1"/>
  <c r="H163" i="47"/>
  <c r="E166" i="25" s="1"/>
  <c r="F166" i="25" s="1"/>
  <c r="H164" i="47"/>
  <c r="E167" i="25" s="1"/>
  <c r="F167" i="25" s="1"/>
  <c r="H165" i="47"/>
  <c r="E169" i="25" s="1"/>
  <c r="F169" i="25" s="1"/>
  <c r="H166" i="47"/>
  <c r="E170" i="25" s="1"/>
  <c r="H167" i="47"/>
  <c r="E172" i="25" s="1"/>
  <c r="F172" i="25" s="1"/>
  <c r="H168" i="47"/>
  <c r="E171" i="25" s="1"/>
  <c r="F171" i="25" s="1"/>
  <c r="H169" i="47"/>
  <c r="E173" i="25" s="1"/>
  <c r="H170" i="47"/>
  <c r="E174" i="25" s="1"/>
  <c r="F174" i="25" s="1"/>
  <c r="H171" i="47"/>
  <c r="E175" i="25" s="1"/>
  <c r="F175" i="25" s="1"/>
  <c r="H172" i="47"/>
  <c r="E177" i="25" s="1"/>
  <c r="F177" i="25" s="1"/>
  <c r="H173" i="47"/>
  <c r="E176" i="25" s="1"/>
  <c r="F176" i="25" s="1"/>
  <c r="H174" i="47"/>
  <c r="E178" i="25" s="1"/>
  <c r="F178" i="25" s="1"/>
  <c r="H175" i="47"/>
  <c r="E179" i="25" s="1"/>
  <c r="F179" i="25" s="1"/>
  <c r="H176" i="47"/>
  <c r="E180" i="25" s="1"/>
  <c r="F180" i="25" s="1"/>
  <c r="H177" i="47"/>
  <c r="E181" i="25" s="1"/>
  <c r="F181" i="25" s="1"/>
  <c r="H178" i="47"/>
  <c r="E182" i="25" s="1"/>
  <c r="F182" i="25" s="1"/>
  <c r="H179" i="47"/>
  <c r="E183" i="25" s="1"/>
  <c r="F183" i="25" s="1"/>
  <c r="H180" i="47"/>
  <c r="E185" i="25" s="1"/>
  <c r="F185" i="25" s="1"/>
  <c r="H181" i="47"/>
  <c r="E184" i="25" s="1"/>
  <c r="F184" i="25" s="1"/>
  <c r="H182" i="47"/>
  <c r="E186" i="25" s="1"/>
  <c r="F186" i="25" s="1"/>
  <c r="H183" i="47"/>
  <c r="H184" i="47"/>
  <c r="H185" i="47"/>
  <c r="E189" i="25" s="1"/>
  <c r="H186" i="47"/>
  <c r="E190" i="25" s="1"/>
  <c r="H187" i="47"/>
  <c r="E191" i="25" s="1"/>
  <c r="H188" i="47"/>
  <c r="E192" i="25" s="1"/>
  <c r="H189" i="47"/>
  <c r="E193" i="25" s="1"/>
  <c r="F193" i="25" s="1"/>
  <c r="H190" i="47"/>
  <c r="E194" i="25" s="1"/>
  <c r="H191" i="47"/>
  <c r="E195" i="25" s="1"/>
  <c r="F195" i="25" s="1"/>
  <c r="H192" i="47"/>
  <c r="E196" i="25" s="1"/>
  <c r="F196" i="25" s="1"/>
  <c r="H193" i="47"/>
  <c r="E197" i="25" s="1"/>
  <c r="F197" i="25" s="1"/>
  <c r="H194" i="47"/>
  <c r="E199" i="25" s="1"/>
  <c r="F199" i="25" s="1"/>
  <c r="H195" i="47"/>
  <c r="E198" i="25" s="1"/>
  <c r="H196" i="47"/>
  <c r="E200" i="25" s="1"/>
  <c r="F200" i="25" s="1"/>
  <c r="H197" i="47"/>
  <c r="E202" i="25" s="1"/>
  <c r="F202" i="25" s="1"/>
  <c r="H198" i="47"/>
  <c r="E201" i="25" s="1"/>
  <c r="F201" i="25" s="1"/>
  <c r="H199" i="47"/>
  <c r="E203" i="25" s="1"/>
  <c r="F203" i="25" s="1"/>
  <c r="H200" i="47"/>
  <c r="E204" i="25" s="1"/>
  <c r="F204" i="25" s="1"/>
  <c r="H201" i="47"/>
  <c r="E205" i="25" s="1"/>
  <c r="F205" i="25" s="1"/>
  <c r="H202" i="47"/>
  <c r="E207" i="25" s="1"/>
  <c r="F207" i="25" s="1"/>
  <c r="H203" i="47"/>
  <c r="E208" i="25" s="1"/>
  <c r="F208" i="25" s="1"/>
  <c r="H204" i="47"/>
  <c r="E206" i="25" s="1"/>
  <c r="F206" i="25" s="1"/>
  <c r="H205" i="47"/>
  <c r="E210" i="25" s="1"/>
  <c r="F210" i="25" s="1"/>
  <c r="H206" i="47"/>
  <c r="E209" i="25" s="1"/>
  <c r="F209" i="25" s="1"/>
  <c r="H207" i="47"/>
  <c r="E211" i="25" s="1"/>
  <c r="F211" i="25" s="1"/>
  <c r="H208" i="47"/>
  <c r="E212" i="25" s="1"/>
  <c r="F212" i="25" s="1"/>
  <c r="H209" i="47"/>
  <c r="E213" i="25" s="1"/>
  <c r="H210" i="47"/>
  <c r="E214" i="25" s="1"/>
  <c r="F214" i="25" s="1"/>
  <c r="H211" i="47"/>
  <c r="E215" i="25" s="1"/>
  <c r="H212" i="47"/>
  <c r="H213" i="47"/>
  <c r="E216" i="25" s="1"/>
  <c r="F216" i="25" s="1"/>
  <c r="H214" i="47"/>
  <c r="E217" i="25" s="1"/>
  <c r="F217" i="25" s="1"/>
  <c r="H215" i="47"/>
  <c r="E310" i="25" s="1"/>
  <c r="F310" i="25" s="1"/>
  <c r="H216" i="47"/>
  <c r="E311" i="25" s="1"/>
  <c r="F311" i="25" s="1"/>
  <c r="H217" i="47"/>
  <c r="E218" i="25" s="1"/>
  <c r="F218" i="25" s="1"/>
  <c r="H218" i="47"/>
  <c r="E219" i="25" s="1"/>
  <c r="F219" i="25" s="1"/>
  <c r="H219" i="47"/>
  <c r="E220" i="25" s="1"/>
  <c r="F220" i="25" s="1"/>
  <c r="H220" i="47"/>
  <c r="E221" i="25" s="1"/>
  <c r="H221" i="47"/>
  <c r="E222" i="25" s="1"/>
  <c r="H222" i="47"/>
  <c r="E224" i="25" s="1"/>
  <c r="F224" i="25" s="1"/>
  <c r="H223" i="47"/>
  <c r="E223" i="25" s="1"/>
  <c r="F223" i="25" s="1"/>
  <c r="H224" i="47"/>
  <c r="E225" i="25" s="1"/>
  <c r="F225" i="25" s="1"/>
  <c r="H225" i="47"/>
  <c r="E226" i="25" s="1"/>
  <c r="H226" i="47"/>
  <c r="H227" i="47"/>
  <c r="E228" i="25" s="1"/>
  <c r="F228" i="25" s="1"/>
  <c r="H228" i="47"/>
  <c r="E227" i="25" s="1"/>
  <c r="F227" i="25" s="1"/>
  <c r="H229" i="47"/>
  <c r="E229" i="25" s="1"/>
  <c r="H230" i="47"/>
  <c r="E230" i="25" s="1"/>
  <c r="F230" i="25" s="1"/>
  <c r="H231" i="47"/>
  <c r="E231" i="25" s="1"/>
  <c r="F231" i="25" s="1"/>
  <c r="H232" i="47"/>
  <c r="E233" i="25" s="1"/>
  <c r="F233" i="25" s="1"/>
  <c r="H234" i="47"/>
  <c r="E234" i="25" s="1"/>
  <c r="H235" i="47"/>
  <c r="E235" i="25" s="1"/>
  <c r="H236" i="47"/>
  <c r="E237" i="25" s="1"/>
  <c r="F237" i="25" s="1"/>
  <c r="H237" i="47"/>
  <c r="E236" i="25" s="1"/>
  <c r="H238" i="47"/>
  <c r="E238" i="25" s="1"/>
  <c r="H239" i="47"/>
  <c r="E240" i="25" s="1"/>
  <c r="F240" i="25" s="1"/>
  <c r="H240" i="47"/>
  <c r="E239" i="25" s="1"/>
  <c r="F239" i="25" s="1"/>
  <c r="H241" i="47"/>
  <c r="E241" i="25" s="1"/>
  <c r="F241" i="25" s="1"/>
  <c r="H242" i="47"/>
  <c r="E242" i="25" s="1"/>
  <c r="F242" i="25" s="1"/>
  <c r="H243" i="47"/>
  <c r="E243" i="25" s="1"/>
  <c r="F243" i="25" s="1"/>
  <c r="H244" i="47"/>
  <c r="E244" i="25" s="1"/>
  <c r="F244" i="25" s="1"/>
  <c r="H245" i="47"/>
  <c r="E245" i="25" s="1"/>
  <c r="F245" i="25" s="1"/>
  <c r="H246" i="47"/>
  <c r="E246" i="25" s="1"/>
  <c r="F246" i="25" s="1"/>
  <c r="H247" i="47"/>
  <c r="E247" i="25" s="1"/>
  <c r="F247" i="25" s="1"/>
  <c r="H248" i="47"/>
  <c r="E248" i="25" s="1"/>
  <c r="F248" i="25" s="1"/>
  <c r="H249" i="47"/>
  <c r="E249" i="25" s="1"/>
  <c r="F249" i="25" s="1"/>
  <c r="H250" i="47"/>
  <c r="E250" i="25" s="1"/>
  <c r="F250" i="25" s="1"/>
  <c r="H251" i="47"/>
  <c r="E251" i="25" s="1"/>
  <c r="F251" i="25" s="1"/>
  <c r="H252" i="47"/>
  <c r="E252" i="25" s="1"/>
  <c r="H253" i="47"/>
  <c r="E253" i="25" s="1"/>
  <c r="F253" i="25" s="1"/>
  <c r="H254" i="47"/>
  <c r="E254" i="25" s="1"/>
  <c r="F254" i="25" s="1"/>
  <c r="H255" i="47"/>
  <c r="E256" i="25" s="1"/>
  <c r="F256" i="25" s="1"/>
  <c r="H256" i="47"/>
  <c r="E257" i="25" s="1"/>
  <c r="F257" i="25" s="1"/>
  <c r="H257" i="47"/>
  <c r="E255" i="25" s="1"/>
  <c r="F255" i="25" s="1"/>
  <c r="H258" i="47"/>
  <c r="E258" i="25" s="1"/>
  <c r="F258" i="25" s="1"/>
  <c r="H259" i="47"/>
  <c r="E259" i="25" s="1"/>
  <c r="F259" i="25" s="1"/>
  <c r="H260" i="47"/>
  <c r="E260" i="25" s="1"/>
  <c r="F260" i="25" s="1"/>
  <c r="H261" i="47"/>
  <c r="E261" i="25" s="1"/>
  <c r="H262" i="47"/>
  <c r="E262" i="25" s="1"/>
  <c r="H263" i="47"/>
  <c r="E263" i="25" s="1"/>
  <c r="F263" i="25" s="1"/>
  <c r="H264" i="47"/>
  <c r="E269" i="25" s="1"/>
  <c r="F269" i="25" s="1"/>
  <c r="H265" i="47"/>
  <c r="E270" i="25" s="1"/>
  <c r="H266" i="47"/>
  <c r="E271" i="25" s="1"/>
  <c r="F271" i="25" s="1"/>
  <c r="H267" i="47"/>
  <c r="E272" i="25" s="1"/>
  <c r="F272" i="25" s="1"/>
  <c r="H268" i="47"/>
  <c r="E273" i="25" s="1"/>
  <c r="F273" i="25" s="1"/>
  <c r="H269" i="47"/>
  <c r="E274" i="25" s="1"/>
  <c r="F274" i="25" s="1"/>
  <c r="H270" i="47"/>
  <c r="E275" i="25" s="1"/>
  <c r="F275" i="25" s="1"/>
  <c r="H272" i="47"/>
  <c r="E277" i="25" s="1"/>
  <c r="F277" i="25" s="1"/>
  <c r="H273" i="47"/>
  <c r="E278" i="25" s="1"/>
  <c r="F278" i="25" s="1"/>
  <c r="H274" i="47"/>
  <c r="E280" i="25" s="1"/>
  <c r="F280" i="25" s="1"/>
  <c r="H275" i="47"/>
  <c r="E282" i="25" s="1"/>
  <c r="F282" i="25" s="1"/>
  <c r="H276" i="47"/>
  <c r="E284" i="25" s="1"/>
  <c r="F284" i="25" s="1"/>
  <c r="H277" i="47"/>
  <c r="E285" i="25" s="1"/>
  <c r="F285" i="25" s="1"/>
  <c r="H278" i="47"/>
  <c r="E279" i="25" s="1"/>
  <c r="F279" i="25" s="1"/>
  <c r="H279" i="47"/>
  <c r="E283" i="25" s="1"/>
  <c r="F283" i="25" s="1"/>
  <c r="H280" i="47"/>
  <c r="E281" i="25" s="1"/>
  <c r="F281" i="25" s="1"/>
  <c r="H281" i="47"/>
  <c r="E286" i="25" s="1"/>
  <c r="F286" i="25" s="1"/>
  <c r="H282" i="47"/>
  <c r="E287" i="25" s="1"/>
  <c r="F287" i="25" s="1"/>
  <c r="H283" i="47"/>
  <c r="E288" i="25" s="1"/>
  <c r="F288" i="25" s="1"/>
  <c r="H284" i="47"/>
  <c r="E289" i="25" s="1"/>
  <c r="F289" i="25" s="1"/>
  <c r="H285" i="47"/>
  <c r="E290" i="25" s="1"/>
  <c r="F290" i="25" s="1"/>
  <c r="H286" i="47"/>
  <c r="E292" i="25" s="1"/>
  <c r="F292" i="25" s="1"/>
  <c r="H287" i="47"/>
  <c r="E291" i="25" s="1"/>
  <c r="F291" i="25" s="1"/>
  <c r="H288" i="47"/>
  <c r="E293" i="25" s="1"/>
  <c r="F293" i="25" s="1"/>
  <c r="H289" i="47"/>
  <c r="E294" i="25" s="1"/>
  <c r="H290" i="47"/>
  <c r="E295" i="25" s="1"/>
  <c r="F295" i="25" s="1"/>
  <c r="H291" i="47"/>
  <c r="E296" i="25" s="1"/>
  <c r="H292" i="47"/>
  <c r="E297" i="25" s="1"/>
  <c r="H293" i="47"/>
  <c r="E298" i="25" s="1"/>
  <c r="H294" i="47"/>
  <c r="E299" i="25" s="1"/>
  <c r="H295" i="47"/>
  <c r="E300" i="25" s="1"/>
  <c r="H296" i="47"/>
  <c r="E301" i="25" s="1"/>
  <c r="H297" i="47"/>
  <c r="E302" i="25" s="1"/>
  <c r="F302" i="25" s="1"/>
  <c r="H298" i="47"/>
  <c r="E303" i="25" s="1"/>
  <c r="H299" i="47"/>
  <c r="E304" i="25" s="1"/>
  <c r="F304" i="25" s="1"/>
  <c r="H300" i="47"/>
  <c r="E305" i="25" s="1"/>
  <c r="H301" i="47"/>
  <c r="E306" i="25" s="1"/>
  <c r="F306" i="25" s="1"/>
  <c r="H302" i="47"/>
  <c r="E307" i="25" s="1"/>
  <c r="H303" i="47"/>
  <c r="E309" i="25" s="1"/>
  <c r="F309" i="25" s="1"/>
  <c r="H304" i="47"/>
  <c r="E308" i="25" s="1"/>
  <c r="F308" i="25" s="1"/>
  <c r="H305" i="47"/>
  <c r="E312" i="25" s="1"/>
  <c r="F312" i="25" s="1"/>
  <c r="H306" i="47"/>
  <c r="E314" i="25" s="1"/>
  <c r="F314" i="25" s="1"/>
  <c r="H307" i="47"/>
  <c r="E315" i="25" s="1"/>
  <c r="F315" i="25" s="1"/>
  <c r="H308" i="47"/>
  <c r="E313" i="25" s="1"/>
  <c r="F313" i="25" s="1"/>
  <c r="H309" i="47"/>
  <c r="E316" i="25" s="1"/>
  <c r="F316" i="25" s="1"/>
  <c r="H310" i="47"/>
  <c r="E317" i="25" s="1"/>
  <c r="F317" i="25" s="1"/>
  <c r="H311" i="47"/>
  <c r="E318" i="25" s="1"/>
  <c r="H312" i="47"/>
  <c r="E319" i="25" s="1"/>
  <c r="F319" i="25" s="1"/>
  <c r="H313" i="47"/>
  <c r="H314" i="47"/>
  <c r="H315" i="47"/>
  <c r="E267" i="25" s="1"/>
  <c r="F267" i="25" s="1"/>
  <c r="H316" i="47"/>
  <c r="E264" i="25" s="1"/>
  <c r="H317" i="47"/>
  <c r="E268" i="25" s="1"/>
  <c r="F268" i="25" s="1"/>
  <c r="H318" i="47"/>
  <c r="E266" i="25" s="1"/>
  <c r="F266" i="25" s="1"/>
  <c r="H319" i="47"/>
  <c r="E265" i="25" s="1"/>
  <c r="F265" i="25" s="1"/>
  <c r="H154" i="47"/>
  <c r="E159" i="25" s="1"/>
  <c r="F156" i="43"/>
  <c r="E3" i="47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253" i="47"/>
  <c r="E254" i="47"/>
  <c r="E255" i="47"/>
  <c r="E256" i="47"/>
  <c r="E257" i="47"/>
  <c r="E258" i="47"/>
  <c r="E259" i="47"/>
  <c r="E260" i="47"/>
  <c r="E261" i="47"/>
  <c r="E262" i="47"/>
  <c r="E263" i="47"/>
  <c r="E264" i="47"/>
  <c r="E265" i="47"/>
  <c r="E266" i="47"/>
  <c r="E267" i="47"/>
  <c r="E268" i="47"/>
  <c r="E269" i="47"/>
  <c r="E270" i="47"/>
  <c r="E272" i="47"/>
  <c r="E273" i="47"/>
  <c r="E274" i="47"/>
  <c r="E275" i="47"/>
  <c r="E276" i="47"/>
  <c r="E277" i="47"/>
  <c r="E278" i="47"/>
  <c r="E279" i="47"/>
  <c r="E280" i="47"/>
  <c r="E281" i="47"/>
  <c r="E282" i="47"/>
  <c r="E283" i="47"/>
  <c r="E284" i="47"/>
  <c r="E285" i="47"/>
  <c r="E286" i="47"/>
  <c r="E287" i="47"/>
  <c r="E288" i="47"/>
  <c r="E289" i="47"/>
  <c r="E290" i="47"/>
  <c r="E291" i="47"/>
  <c r="E292" i="47"/>
  <c r="E293" i="47"/>
  <c r="E294" i="47"/>
  <c r="E295" i="47"/>
  <c r="E296" i="47"/>
  <c r="E297" i="47"/>
  <c r="E298" i="47"/>
  <c r="E299" i="47"/>
  <c r="E300" i="47"/>
  <c r="E301" i="47"/>
  <c r="E302" i="47"/>
  <c r="E303" i="47"/>
  <c r="E304" i="47"/>
  <c r="E305" i="47"/>
  <c r="E306" i="47"/>
  <c r="E307" i="47"/>
  <c r="E308" i="47"/>
  <c r="E309" i="47"/>
  <c r="E310" i="47"/>
  <c r="E311" i="47"/>
  <c r="E312" i="47"/>
  <c r="E313" i="47"/>
  <c r="E314" i="47"/>
  <c r="E315" i="47"/>
  <c r="E316" i="47"/>
  <c r="E317" i="47"/>
  <c r="E318" i="47"/>
  <c r="E319" i="47"/>
  <c r="E320" i="47"/>
  <c r="E321" i="47"/>
  <c r="E322" i="47"/>
  <c r="E323" i="47"/>
  <c r="E324" i="47"/>
  <c r="E325" i="47"/>
  <c r="E326" i="47"/>
  <c r="E327" i="47"/>
  <c r="E328" i="47"/>
  <c r="E329" i="47"/>
  <c r="E330" i="47"/>
  <c r="E331" i="47"/>
  <c r="E332" i="47"/>
  <c r="E333" i="47"/>
  <c r="E334" i="47"/>
  <c r="E335" i="47"/>
  <c r="E336" i="47"/>
  <c r="E337" i="47"/>
  <c r="E338" i="47"/>
  <c r="E339" i="47"/>
  <c r="E340" i="47"/>
  <c r="E341" i="47"/>
  <c r="E342" i="47"/>
  <c r="E343" i="47"/>
  <c r="E344" i="47"/>
  <c r="E345" i="47"/>
  <c r="E346" i="47"/>
  <c r="E347" i="47"/>
  <c r="E348" i="47"/>
  <c r="E349" i="47"/>
  <c r="E350" i="47"/>
  <c r="E351" i="47"/>
  <c r="E352" i="47"/>
  <c r="E353" i="47"/>
  <c r="E354" i="47"/>
  <c r="E355" i="47"/>
  <c r="E356" i="47"/>
  <c r="E357" i="47"/>
  <c r="E358" i="47"/>
  <c r="E359" i="47"/>
  <c r="E360" i="47"/>
  <c r="E361" i="47"/>
  <c r="E362" i="47"/>
  <c r="E363" i="47"/>
  <c r="E364" i="47"/>
  <c r="E365" i="47"/>
  <c r="E366" i="47"/>
  <c r="E367" i="47"/>
  <c r="E368" i="47"/>
  <c r="E369" i="47"/>
  <c r="E370" i="47"/>
  <c r="E371" i="47"/>
  <c r="E372" i="47"/>
  <c r="E373" i="47"/>
  <c r="E374" i="47"/>
  <c r="E375" i="47"/>
  <c r="E376" i="47"/>
  <c r="E377" i="47"/>
  <c r="E378" i="47"/>
  <c r="E379" i="47"/>
  <c r="E380" i="47"/>
  <c r="E381" i="47"/>
  <c r="E382" i="47"/>
  <c r="E383" i="47"/>
  <c r="E384" i="47"/>
  <c r="E385" i="47"/>
  <c r="E386" i="47"/>
  <c r="E387" i="47"/>
  <c r="E388" i="47"/>
  <c r="E389" i="47"/>
  <c r="E390" i="47"/>
  <c r="E391" i="47"/>
  <c r="E392" i="47"/>
  <c r="E393" i="47"/>
  <c r="E394" i="47"/>
  <c r="E395" i="47"/>
  <c r="E396" i="47"/>
  <c r="E397" i="47"/>
  <c r="E398" i="47"/>
  <c r="E399" i="47"/>
  <c r="E400" i="47"/>
  <c r="E401" i="47"/>
  <c r="E402" i="47"/>
  <c r="E403" i="47"/>
  <c r="E404" i="47"/>
  <c r="E405" i="47"/>
  <c r="E406" i="47"/>
  <c r="E407" i="47"/>
  <c r="E408" i="47"/>
  <c r="E409" i="47"/>
  <c r="E410" i="47"/>
  <c r="E411" i="47"/>
  <c r="E412" i="47"/>
  <c r="E413" i="47"/>
  <c r="E414" i="47"/>
  <c r="E415" i="47"/>
  <c r="E416" i="47"/>
  <c r="E417" i="47"/>
  <c r="E418" i="47"/>
  <c r="E419" i="47"/>
  <c r="E420" i="47"/>
  <c r="E421" i="47"/>
  <c r="E422" i="47"/>
  <c r="E423" i="47"/>
  <c r="E424" i="47"/>
  <c r="E425" i="47"/>
  <c r="E426" i="47"/>
  <c r="E427" i="47"/>
  <c r="E428" i="47"/>
  <c r="E429" i="47"/>
  <c r="E430" i="47"/>
  <c r="E431" i="47"/>
  <c r="E432" i="47"/>
  <c r="E433" i="47"/>
  <c r="E434" i="47"/>
  <c r="E435" i="47"/>
  <c r="E436" i="47"/>
  <c r="E437" i="47"/>
  <c r="E438" i="47"/>
  <c r="E439" i="47"/>
  <c r="E440" i="47"/>
  <c r="E441" i="47"/>
  <c r="E442" i="47"/>
  <c r="E443" i="47"/>
  <c r="E444" i="47"/>
  <c r="E445" i="47"/>
  <c r="E447" i="47"/>
  <c r="E449" i="47"/>
  <c r="E450" i="47"/>
  <c r="E451" i="47"/>
  <c r="E452" i="47"/>
  <c r="E453" i="47"/>
  <c r="E454" i="47"/>
  <c r="E455" i="47"/>
  <c r="E456" i="47"/>
  <c r="E457" i="47"/>
  <c r="E458" i="47"/>
  <c r="E459" i="47"/>
  <c r="E460" i="47"/>
  <c r="E462" i="47"/>
  <c r="E463" i="47"/>
  <c r="E464" i="47"/>
  <c r="E465" i="47"/>
  <c r="E466" i="47"/>
  <c r="E467" i="47"/>
  <c r="E468" i="47"/>
  <c r="E2" i="47"/>
  <c r="F13" i="43"/>
  <c r="F14" i="43"/>
  <c r="M13" i="43"/>
  <c r="A13" i="43" s="1"/>
  <c r="M14" i="43"/>
  <c r="A14" i="43" s="1"/>
  <c r="M15" i="43"/>
  <c r="G13" i="43" l="1"/>
  <c r="G109" i="47" s="1"/>
  <c r="G14" i="43"/>
  <c r="G108" i="47" s="1"/>
  <c r="I108" i="47" s="1"/>
  <c r="G156" i="43"/>
  <c r="G148" i="47" s="1"/>
  <c r="I148" i="47" s="1"/>
  <c r="E187" i="25"/>
  <c r="F187" i="25" s="1"/>
  <c r="E188" i="25"/>
  <c r="F188" i="25" s="1"/>
  <c r="H108" i="47"/>
  <c r="E6" i="25" s="1"/>
  <c r="F6" i="25" s="1"/>
  <c r="H148" i="47"/>
  <c r="E90" i="25" s="1"/>
  <c r="F90" i="25" s="1"/>
  <c r="G211" i="47"/>
  <c r="I211" i="47" s="1"/>
  <c r="F62" i="42"/>
  <c r="H109" i="47"/>
  <c r="E5" i="25" s="1"/>
  <c r="F5" i="25" s="1"/>
  <c r="I210" i="47"/>
  <c r="M210" i="47"/>
  <c r="M37" i="43"/>
  <c r="A37" i="43" s="1"/>
  <c r="M38" i="43"/>
  <c r="A38" i="43" s="1"/>
  <c r="M36" i="43"/>
  <c r="A36" i="43" s="1"/>
  <c r="M39" i="43"/>
  <c r="A39" i="43" s="1"/>
  <c r="M40" i="43"/>
  <c r="A40" i="43" s="1"/>
  <c r="M41" i="43"/>
  <c r="A41" i="43" s="1"/>
  <c r="M42" i="43"/>
  <c r="A42" i="43" s="1"/>
  <c r="M43" i="43"/>
  <c r="A43" i="43" s="1"/>
  <c r="M44" i="43"/>
  <c r="A44" i="43" s="1"/>
  <c r="M50" i="43"/>
  <c r="A50" i="43" s="1"/>
  <c r="M51" i="43"/>
  <c r="A51" i="43" s="1"/>
  <c r="M46" i="43"/>
  <c r="A46" i="43" s="1"/>
  <c r="M47" i="43"/>
  <c r="A47" i="43" s="1"/>
  <c r="M45" i="43"/>
  <c r="A45" i="43" s="1"/>
  <c r="M48" i="43"/>
  <c r="A48" i="43" s="1"/>
  <c r="M49" i="43"/>
  <c r="A49" i="43" s="1"/>
  <c r="M53" i="43"/>
  <c r="A53" i="43" s="1"/>
  <c r="M52" i="43"/>
  <c r="A52" i="43" s="1"/>
  <c r="M56" i="43"/>
  <c r="A56" i="43" s="1"/>
  <c r="M54" i="43"/>
  <c r="A54" i="43" s="1"/>
  <c r="M55" i="43"/>
  <c r="A55" i="43" s="1"/>
  <c r="M57" i="43"/>
  <c r="A57" i="43" s="1"/>
  <c r="M58" i="43"/>
  <c r="A58" i="43" s="1"/>
  <c r="M59" i="43"/>
  <c r="A59" i="43" s="1"/>
  <c r="M60" i="43"/>
  <c r="A60" i="43" s="1"/>
  <c r="M61" i="43"/>
  <c r="A61" i="43" s="1"/>
  <c r="M62" i="43"/>
  <c r="A62" i="43" s="1"/>
  <c r="M63" i="43"/>
  <c r="A63" i="43" s="1"/>
  <c r="M64" i="43"/>
  <c r="A64" i="43" s="1"/>
  <c r="M65" i="43"/>
  <c r="A65" i="43" s="1"/>
  <c r="M66" i="43"/>
  <c r="A66" i="43" s="1"/>
  <c r="M67" i="43"/>
  <c r="A67" i="43" s="1"/>
  <c r="M68" i="43"/>
  <c r="A68" i="43" s="1"/>
  <c r="M69" i="43"/>
  <c r="A69" i="43" s="1"/>
  <c r="M70" i="43"/>
  <c r="A70" i="43" s="1"/>
  <c r="M71" i="43"/>
  <c r="A71" i="43" s="1"/>
  <c r="M97" i="43"/>
  <c r="A97" i="43" s="1"/>
  <c r="M98" i="43"/>
  <c r="A98" i="43" s="1"/>
  <c r="M99" i="43"/>
  <c r="A99" i="43" s="1"/>
  <c r="M93" i="43"/>
  <c r="A93" i="43" s="1"/>
  <c r="M94" i="43"/>
  <c r="A94" i="43" s="1"/>
  <c r="M95" i="43"/>
  <c r="A95" i="43" s="1"/>
  <c r="M96" i="43"/>
  <c r="A96" i="43" s="1"/>
  <c r="M109" i="43"/>
  <c r="A109" i="43" s="1"/>
  <c r="M110" i="43"/>
  <c r="A110" i="43" s="1"/>
  <c r="M111" i="43"/>
  <c r="A111" i="43" s="1"/>
  <c r="M100" i="43"/>
  <c r="A100" i="43" s="1"/>
  <c r="M101" i="43"/>
  <c r="A101" i="43" s="1"/>
  <c r="M102" i="43"/>
  <c r="A102" i="43" s="1"/>
  <c r="M103" i="43"/>
  <c r="A103" i="43" s="1"/>
  <c r="M104" i="43"/>
  <c r="A104" i="43" s="1"/>
  <c r="M105" i="43"/>
  <c r="A105" i="43" s="1"/>
  <c r="M106" i="43"/>
  <c r="A106" i="43" s="1"/>
  <c r="M107" i="43"/>
  <c r="A107" i="43" s="1"/>
  <c r="M108" i="43"/>
  <c r="A108" i="43" s="1"/>
  <c r="M112" i="43"/>
  <c r="A112" i="43" s="1"/>
  <c r="M113" i="43"/>
  <c r="A113" i="43" s="1"/>
  <c r="M114" i="43"/>
  <c r="A114" i="43" s="1"/>
  <c r="M115" i="43"/>
  <c r="A115" i="43" s="1"/>
  <c r="M116" i="43"/>
  <c r="A116" i="43" s="1"/>
  <c r="M117" i="43"/>
  <c r="A117" i="43" s="1"/>
  <c r="M118" i="43"/>
  <c r="A118" i="43" s="1"/>
  <c r="M119" i="43"/>
  <c r="A119" i="43" s="1"/>
  <c r="M120" i="43"/>
  <c r="A120" i="43" s="1"/>
  <c r="M121" i="43"/>
  <c r="A121" i="43" s="1"/>
  <c r="M122" i="43"/>
  <c r="A122" i="43" s="1"/>
  <c r="M123" i="43"/>
  <c r="A123" i="43" s="1"/>
  <c r="M124" i="43"/>
  <c r="A124" i="43" s="1"/>
  <c r="M125" i="43"/>
  <c r="A125" i="43" s="1"/>
  <c r="M126" i="43"/>
  <c r="A126" i="43" s="1"/>
  <c r="M127" i="43"/>
  <c r="A127" i="43" s="1"/>
  <c r="M128" i="43"/>
  <c r="A128" i="43" s="1"/>
  <c r="M129" i="43"/>
  <c r="A129" i="43" s="1"/>
  <c r="M130" i="43"/>
  <c r="A130" i="43" s="1"/>
  <c r="M131" i="43"/>
  <c r="A131" i="43" s="1"/>
  <c r="M132" i="43"/>
  <c r="A132" i="43" s="1"/>
  <c r="M133" i="43"/>
  <c r="A133" i="43" s="1"/>
  <c r="M134" i="43"/>
  <c r="A134" i="43" s="1"/>
  <c r="M135" i="43"/>
  <c r="A135" i="43" s="1"/>
  <c r="M136" i="43"/>
  <c r="A136" i="43" s="1"/>
  <c r="M137" i="43"/>
  <c r="A137" i="43" s="1"/>
  <c r="M138" i="43"/>
  <c r="A138" i="43" s="1"/>
  <c r="M139" i="43"/>
  <c r="A139" i="43" s="1"/>
  <c r="M140" i="43"/>
  <c r="A140" i="43" s="1"/>
  <c r="M141" i="43"/>
  <c r="A141" i="43" s="1"/>
  <c r="M142" i="43"/>
  <c r="A142" i="43" s="1"/>
  <c r="M143" i="43"/>
  <c r="A143" i="43" s="1"/>
  <c r="M144" i="43"/>
  <c r="A144" i="43" s="1"/>
  <c r="M147" i="43"/>
  <c r="A147" i="43" s="1"/>
  <c r="M148" i="43"/>
  <c r="A148" i="43" s="1"/>
  <c r="M149" i="43"/>
  <c r="A149" i="43" s="1"/>
  <c r="M145" i="43"/>
  <c r="A145" i="43" s="1"/>
  <c r="M146" i="43"/>
  <c r="A146" i="43" s="1"/>
  <c r="M150" i="43"/>
  <c r="A150" i="43" s="1"/>
  <c r="M151" i="43"/>
  <c r="A151" i="43" s="1"/>
  <c r="M152" i="43"/>
  <c r="A152" i="43" s="1"/>
  <c r="M153" i="43"/>
  <c r="A153" i="43" s="1"/>
  <c r="M154" i="43"/>
  <c r="A154" i="43" s="1"/>
  <c r="M82" i="43"/>
  <c r="A82" i="43" s="1"/>
  <c r="M83" i="43"/>
  <c r="A83" i="43" s="1"/>
  <c r="M11" i="43"/>
  <c r="A11" i="43" s="1"/>
  <c r="M12" i="43"/>
  <c r="A12" i="43" s="1"/>
  <c r="A15" i="43"/>
  <c r="M16" i="43"/>
  <c r="A16" i="43" s="1"/>
  <c r="M17" i="43"/>
  <c r="A17" i="43" s="1"/>
  <c r="M18" i="43"/>
  <c r="A18" i="43" s="1"/>
  <c r="M19" i="43"/>
  <c r="A19" i="43" s="1"/>
  <c r="M20" i="43"/>
  <c r="A20" i="43" s="1"/>
  <c r="M21" i="43"/>
  <c r="A21" i="43" s="1"/>
  <c r="M22" i="43"/>
  <c r="A22" i="43" s="1"/>
  <c r="M23" i="43"/>
  <c r="A23" i="43" s="1"/>
  <c r="M24" i="43"/>
  <c r="A24" i="43" s="1"/>
  <c r="M25" i="43"/>
  <c r="A25" i="43" s="1"/>
  <c r="M26" i="43"/>
  <c r="A26" i="43" s="1"/>
  <c r="M27" i="43"/>
  <c r="A27" i="43" s="1"/>
  <c r="M28" i="43"/>
  <c r="A28" i="43" s="1"/>
  <c r="M29" i="43"/>
  <c r="A29" i="43" s="1"/>
  <c r="M30" i="43"/>
  <c r="A30" i="43" s="1"/>
  <c r="M31" i="43"/>
  <c r="A31" i="43" s="1"/>
  <c r="M32" i="43"/>
  <c r="A32" i="43" s="1"/>
  <c r="M33" i="43"/>
  <c r="A33" i="43" s="1"/>
  <c r="M34" i="43"/>
  <c r="A34" i="43" s="1"/>
  <c r="M72" i="43"/>
  <c r="A72" i="43" s="1"/>
  <c r="M73" i="43"/>
  <c r="A73" i="43" s="1"/>
  <c r="M74" i="43"/>
  <c r="A74" i="43" s="1"/>
  <c r="M75" i="43"/>
  <c r="A75" i="43" s="1"/>
  <c r="M76" i="43"/>
  <c r="A76" i="43" s="1"/>
  <c r="M77" i="43"/>
  <c r="A77" i="43" s="1"/>
  <c r="M79" i="43"/>
  <c r="A79" i="43" s="1"/>
  <c r="M78" i="43"/>
  <c r="A78" i="43" s="1"/>
  <c r="M80" i="43"/>
  <c r="A80" i="43" s="1"/>
  <c r="M81" i="43"/>
  <c r="A81" i="43" s="1"/>
  <c r="M85" i="43"/>
  <c r="A85" i="43" s="1"/>
  <c r="M86" i="43"/>
  <c r="A86" i="43" s="1"/>
  <c r="M87" i="43"/>
  <c r="A87" i="43" s="1"/>
  <c r="M7" i="43"/>
  <c r="A7" i="43" s="1"/>
  <c r="M5" i="43"/>
  <c r="A5" i="43" s="1"/>
  <c r="M6" i="43"/>
  <c r="A6" i="43" s="1"/>
  <c r="M10" i="43"/>
  <c r="A10" i="43" s="1"/>
  <c r="M8" i="43"/>
  <c r="A8" i="43" s="1"/>
  <c r="M9" i="43"/>
  <c r="A9" i="43" s="1"/>
  <c r="M155" i="43"/>
  <c r="A155" i="43" s="1"/>
  <c r="M89" i="43"/>
  <c r="A89" i="43" s="1"/>
  <c r="M91" i="43"/>
  <c r="A91" i="43" s="1"/>
  <c r="M90" i="43"/>
  <c r="A90" i="43" s="1"/>
  <c r="M92" i="43"/>
  <c r="A92" i="43" s="1"/>
  <c r="M88" i="43"/>
  <c r="A88" i="43" s="1"/>
  <c r="M3" i="43"/>
  <c r="A3" i="43" s="1"/>
  <c r="M4" i="43"/>
  <c r="A4" i="43" s="1"/>
  <c r="M156" i="43"/>
  <c r="A156" i="43" s="1"/>
  <c r="M157" i="43"/>
  <c r="A157" i="43" s="1"/>
  <c r="M158" i="43"/>
  <c r="A158" i="43" s="1"/>
  <c r="M159" i="43"/>
  <c r="A159" i="43" s="1"/>
  <c r="M160" i="43"/>
  <c r="A160" i="43" s="1"/>
  <c r="M161" i="43"/>
  <c r="A161" i="43" s="1"/>
  <c r="M162" i="43"/>
  <c r="A162" i="43" s="1"/>
  <c r="M163" i="43"/>
  <c r="A163" i="43" s="1"/>
  <c r="M164" i="43"/>
  <c r="A164" i="43" s="1"/>
  <c r="M165" i="43"/>
  <c r="A165" i="43" s="1"/>
  <c r="M166" i="43"/>
  <c r="A166" i="43" s="1"/>
  <c r="M35" i="43"/>
  <c r="A35" i="43" s="1"/>
  <c r="M4" i="42"/>
  <c r="A4" i="42" s="1"/>
  <c r="M5" i="42"/>
  <c r="A5" i="42" s="1"/>
  <c r="M6" i="42"/>
  <c r="A6" i="42" s="1"/>
  <c r="M7" i="42"/>
  <c r="A7" i="42" s="1"/>
  <c r="M8" i="42"/>
  <c r="A8" i="42" s="1"/>
  <c r="M9" i="42"/>
  <c r="A9" i="42" s="1"/>
  <c r="M10" i="42"/>
  <c r="A10" i="42" s="1"/>
  <c r="M11" i="42"/>
  <c r="A11" i="42" s="1"/>
  <c r="M12" i="42"/>
  <c r="A12" i="42" s="1"/>
  <c r="M13" i="42"/>
  <c r="A13" i="42" s="1"/>
  <c r="M14" i="42"/>
  <c r="A14" i="42" s="1"/>
  <c r="M15" i="42"/>
  <c r="A15" i="42" s="1"/>
  <c r="M16" i="42"/>
  <c r="A16" i="42" s="1"/>
  <c r="M17" i="42"/>
  <c r="A17" i="42" s="1"/>
  <c r="M18" i="42"/>
  <c r="A18" i="42" s="1"/>
  <c r="M19" i="42"/>
  <c r="A19" i="42" s="1"/>
  <c r="M20" i="42"/>
  <c r="A20" i="42" s="1"/>
  <c r="M21" i="42"/>
  <c r="A21" i="42" s="1"/>
  <c r="M22" i="42"/>
  <c r="A22" i="42" s="1"/>
  <c r="M23" i="42"/>
  <c r="A23" i="42" s="1"/>
  <c r="M24" i="42"/>
  <c r="A24" i="42" s="1"/>
  <c r="M25" i="42"/>
  <c r="A25" i="42" s="1"/>
  <c r="M26" i="42"/>
  <c r="A26" i="42" s="1"/>
  <c r="M27" i="42"/>
  <c r="A27" i="42" s="1"/>
  <c r="M28" i="42"/>
  <c r="A28" i="42" s="1"/>
  <c r="M29" i="42"/>
  <c r="A29" i="42" s="1"/>
  <c r="M30" i="42"/>
  <c r="A30" i="42" s="1"/>
  <c r="M31" i="42"/>
  <c r="A31" i="42" s="1"/>
  <c r="M32" i="42"/>
  <c r="A32" i="42" s="1"/>
  <c r="M33" i="42"/>
  <c r="A33" i="42" s="1"/>
  <c r="M34" i="42"/>
  <c r="A34" i="42" s="1"/>
  <c r="M35" i="42"/>
  <c r="A35" i="42" s="1"/>
  <c r="M36" i="42"/>
  <c r="A36" i="42" s="1"/>
  <c r="M37" i="42"/>
  <c r="A37" i="42" s="1"/>
  <c r="M38" i="42"/>
  <c r="A38" i="42" s="1"/>
  <c r="M39" i="42"/>
  <c r="A39" i="42" s="1"/>
  <c r="M40" i="42"/>
  <c r="A40" i="42" s="1"/>
  <c r="M41" i="42"/>
  <c r="A41" i="42" s="1"/>
  <c r="M42" i="42"/>
  <c r="A42" i="42" s="1"/>
  <c r="M43" i="42"/>
  <c r="A43" i="42" s="1"/>
  <c r="M44" i="42"/>
  <c r="A44" i="42" s="1"/>
  <c r="M45" i="42"/>
  <c r="A45" i="42" s="1"/>
  <c r="M46" i="42"/>
  <c r="A46" i="42" s="1"/>
  <c r="M47" i="42"/>
  <c r="A47" i="42" s="1"/>
  <c r="M48" i="42"/>
  <c r="A48" i="42" s="1"/>
  <c r="M49" i="42"/>
  <c r="A49" i="42" s="1"/>
  <c r="M50" i="42"/>
  <c r="A50" i="42" s="1"/>
  <c r="M51" i="42"/>
  <c r="A51" i="42" s="1"/>
  <c r="M52" i="42"/>
  <c r="A52" i="42" s="1"/>
  <c r="M53" i="42"/>
  <c r="A53" i="42" s="1"/>
  <c r="M54" i="42"/>
  <c r="A54" i="42" s="1"/>
  <c r="M55" i="42"/>
  <c r="A55" i="42" s="1"/>
  <c r="M56" i="42"/>
  <c r="A56" i="42" s="1"/>
  <c r="M57" i="42"/>
  <c r="A57" i="42" s="1"/>
  <c r="M58" i="42"/>
  <c r="A58" i="42" s="1"/>
  <c r="M59" i="42"/>
  <c r="A59" i="42" s="1"/>
  <c r="M60" i="42"/>
  <c r="A60" i="42" s="1"/>
  <c r="M61" i="42"/>
  <c r="A61" i="42" s="1"/>
  <c r="M64" i="42"/>
  <c r="A64" i="42" s="1"/>
  <c r="M65" i="42"/>
  <c r="A65" i="42" s="1"/>
  <c r="M66" i="42"/>
  <c r="A66" i="42" s="1"/>
  <c r="M67" i="42"/>
  <c r="A67" i="42" s="1"/>
  <c r="M68" i="42"/>
  <c r="A68" i="42" s="1"/>
  <c r="M69" i="42"/>
  <c r="A69" i="42" s="1"/>
  <c r="M70" i="42"/>
  <c r="A70" i="42" s="1"/>
  <c r="M71" i="42"/>
  <c r="A71" i="42" s="1"/>
  <c r="M72" i="42"/>
  <c r="A72" i="42" s="1"/>
  <c r="M73" i="42"/>
  <c r="A73" i="42" s="1"/>
  <c r="M74" i="42"/>
  <c r="A74" i="42" s="1"/>
  <c r="M75" i="42"/>
  <c r="A75" i="42" s="1"/>
  <c r="M76" i="42"/>
  <c r="A76" i="42" s="1"/>
  <c r="M77" i="42"/>
  <c r="A77" i="42" s="1"/>
  <c r="M78" i="42"/>
  <c r="A78" i="42" s="1"/>
  <c r="M79" i="42"/>
  <c r="A79" i="42" s="1"/>
  <c r="M80" i="42"/>
  <c r="A80" i="42" s="1"/>
  <c r="M81" i="42"/>
  <c r="A81" i="42" s="1"/>
  <c r="M82" i="42"/>
  <c r="A82" i="42" s="1"/>
  <c r="M83" i="42"/>
  <c r="A83" i="42" s="1"/>
  <c r="M84" i="42"/>
  <c r="A84" i="42" s="1"/>
  <c r="M85" i="42"/>
  <c r="A85" i="42" s="1"/>
  <c r="M86" i="42"/>
  <c r="A86" i="42" s="1"/>
  <c r="M87" i="42"/>
  <c r="A87" i="42" s="1"/>
  <c r="M88" i="42"/>
  <c r="A88" i="42" s="1"/>
  <c r="M89" i="42"/>
  <c r="A89" i="42" s="1"/>
  <c r="M90" i="42"/>
  <c r="A90" i="42" s="1"/>
  <c r="M91" i="42"/>
  <c r="A91" i="42" s="1"/>
  <c r="M92" i="42"/>
  <c r="A92" i="42" s="1"/>
  <c r="M93" i="42"/>
  <c r="A93" i="42" s="1"/>
  <c r="M94" i="42"/>
  <c r="A94" i="42" s="1"/>
  <c r="M95" i="42"/>
  <c r="A95" i="42" s="1"/>
  <c r="M96" i="42"/>
  <c r="A96" i="42" s="1"/>
  <c r="M97" i="42"/>
  <c r="A97" i="42" s="1"/>
  <c r="M98" i="42"/>
  <c r="A98" i="42" s="1"/>
  <c r="M99" i="42"/>
  <c r="A99" i="42" s="1"/>
  <c r="M100" i="42"/>
  <c r="A100" i="42" s="1"/>
  <c r="M101" i="42"/>
  <c r="A101" i="42" s="1"/>
  <c r="M102" i="42"/>
  <c r="A102" i="42" s="1"/>
  <c r="M103" i="42"/>
  <c r="A103" i="42" s="1"/>
  <c r="M104" i="42"/>
  <c r="A104" i="42" s="1"/>
  <c r="M105" i="42"/>
  <c r="A105" i="42" s="1"/>
  <c r="M106" i="42"/>
  <c r="A106" i="42" s="1"/>
  <c r="M107" i="42"/>
  <c r="A107" i="42" s="1"/>
  <c r="M108" i="42"/>
  <c r="A108" i="42" s="1"/>
  <c r="M109" i="42"/>
  <c r="A109" i="42" s="1"/>
  <c r="M110" i="42"/>
  <c r="A110" i="42" s="1"/>
  <c r="M111" i="42"/>
  <c r="A111" i="42" s="1"/>
  <c r="M112" i="42"/>
  <c r="A112" i="42" s="1"/>
  <c r="M113" i="42"/>
  <c r="A113" i="42" s="1"/>
  <c r="M114" i="42"/>
  <c r="A114" i="42" s="1"/>
  <c r="M115" i="42"/>
  <c r="A115" i="42" s="1"/>
  <c r="M116" i="42"/>
  <c r="A116" i="42" s="1"/>
  <c r="M117" i="42"/>
  <c r="A117" i="42" s="1"/>
  <c r="M118" i="42"/>
  <c r="A118" i="42" s="1"/>
  <c r="M119" i="42"/>
  <c r="A119" i="42" s="1"/>
  <c r="M121" i="42"/>
  <c r="A121" i="42" s="1"/>
  <c r="M122" i="42"/>
  <c r="A122" i="42" s="1"/>
  <c r="M123" i="42"/>
  <c r="A123" i="42" s="1"/>
  <c r="M124" i="42"/>
  <c r="A124" i="42" s="1"/>
  <c r="M125" i="42"/>
  <c r="A125" i="42" s="1"/>
  <c r="M126" i="42"/>
  <c r="A126" i="42" s="1"/>
  <c r="M127" i="42"/>
  <c r="A127" i="42" s="1"/>
  <c r="M128" i="42"/>
  <c r="A128" i="42" s="1"/>
  <c r="M129" i="42"/>
  <c r="A129" i="42" s="1"/>
  <c r="M130" i="42"/>
  <c r="A130" i="42" s="1"/>
  <c r="M131" i="42"/>
  <c r="A131" i="42" s="1"/>
  <c r="M132" i="42"/>
  <c r="A132" i="42" s="1"/>
  <c r="M133" i="42"/>
  <c r="A133" i="42" s="1"/>
  <c r="M134" i="42"/>
  <c r="A134" i="42" s="1"/>
  <c r="M135" i="42"/>
  <c r="A135" i="42" s="1"/>
  <c r="M136" i="42"/>
  <c r="A136" i="42" s="1"/>
  <c r="M137" i="42"/>
  <c r="A137" i="42" s="1"/>
  <c r="M138" i="42"/>
  <c r="A138" i="42" s="1"/>
  <c r="M139" i="42"/>
  <c r="A139" i="42" s="1"/>
  <c r="M140" i="42"/>
  <c r="A140" i="42" s="1"/>
  <c r="M141" i="42"/>
  <c r="A141" i="42" s="1"/>
  <c r="M142" i="42"/>
  <c r="A142" i="42" s="1"/>
  <c r="M143" i="42"/>
  <c r="A143" i="42" s="1"/>
  <c r="M144" i="42"/>
  <c r="A144" i="42" s="1"/>
  <c r="M145" i="42"/>
  <c r="A145" i="42" s="1"/>
  <c r="M146" i="42"/>
  <c r="A146" i="42" s="1"/>
  <c r="M147" i="42"/>
  <c r="A147" i="42" s="1"/>
  <c r="M148" i="42"/>
  <c r="A148" i="42" s="1"/>
  <c r="M149" i="42"/>
  <c r="A149" i="42" s="1"/>
  <c r="M150" i="42"/>
  <c r="A150" i="42" s="1"/>
  <c r="M151" i="42"/>
  <c r="A151" i="42" s="1"/>
  <c r="M152" i="42"/>
  <c r="A152" i="42" s="1"/>
  <c r="M153" i="42"/>
  <c r="A153" i="42" s="1"/>
  <c r="M154" i="42"/>
  <c r="A154" i="42" s="1"/>
  <c r="M155" i="42"/>
  <c r="A155" i="42" s="1"/>
  <c r="M156" i="42"/>
  <c r="A156" i="42" s="1"/>
  <c r="M157" i="42"/>
  <c r="A157" i="42" s="1"/>
  <c r="M158" i="42"/>
  <c r="A158" i="42" s="1"/>
  <c r="M159" i="42"/>
  <c r="A159" i="42" s="1"/>
  <c r="M160" i="42"/>
  <c r="A160" i="42" s="1"/>
  <c r="M161" i="42"/>
  <c r="A161" i="42" s="1"/>
  <c r="M162" i="42"/>
  <c r="A162" i="42" s="1"/>
  <c r="M163" i="42"/>
  <c r="A163" i="42" s="1"/>
  <c r="M164" i="42"/>
  <c r="A164" i="42" s="1"/>
  <c r="M165" i="42"/>
  <c r="A165" i="42" s="1"/>
  <c r="M166" i="42"/>
  <c r="A166" i="42" s="1"/>
  <c r="M167" i="42"/>
  <c r="A167" i="42" s="1"/>
  <c r="M168" i="42"/>
  <c r="A168" i="42" s="1"/>
  <c r="M169" i="42"/>
  <c r="A169" i="42" s="1"/>
  <c r="M170" i="42"/>
  <c r="A170" i="42" s="1"/>
  <c r="M171" i="42"/>
  <c r="A171" i="42" s="1"/>
  <c r="M172" i="42"/>
  <c r="A172" i="42" s="1"/>
  <c r="M173" i="42"/>
  <c r="A173" i="42" s="1"/>
  <c r="M174" i="42"/>
  <c r="A174" i="42" s="1"/>
  <c r="M175" i="42"/>
  <c r="A175" i="42" s="1"/>
  <c r="M176" i="42"/>
  <c r="A176" i="42" s="1"/>
  <c r="M177" i="42"/>
  <c r="A177" i="42" s="1"/>
  <c r="M178" i="42"/>
  <c r="A178" i="42" s="1"/>
  <c r="M179" i="42"/>
  <c r="A179" i="42" s="1"/>
  <c r="M180" i="42"/>
  <c r="A180" i="42" s="1"/>
  <c r="M181" i="42"/>
  <c r="A181" i="42" s="1"/>
  <c r="M3" i="42"/>
  <c r="A3" i="42" s="1"/>
  <c r="M108" i="47" l="1"/>
  <c r="M109" i="47"/>
  <c r="I109" i="47"/>
  <c r="M148" i="47"/>
  <c r="F152" i="43"/>
  <c r="H98" i="47"/>
  <c r="E153" i="25" s="1"/>
  <c r="F153" i="25" s="1"/>
  <c r="F153" i="43"/>
  <c r="H102" i="47"/>
  <c r="E157" i="25" s="1"/>
  <c r="F157" i="25" s="1"/>
  <c r="M211" i="47"/>
  <c r="D19" i="46"/>
  <c r="D20" i="46"/>
  <c r="D21" i="46"/>
  <c r="D22" i="46"/>
  <c r="D23" i="46"/>
  <c r="E24" i="46"/>
  <c r="D25" i="46"/>
  <c r="D26" i="46"/>
  <c r="D27" i="46"/>
  <c r="D28" i="46"/>
  <c r="D29" i="46"/>
  <c r="D30" i="46"/>
  <c r="D31" i="46"/>
  <c r="D32" i="46"/>
  <c r="D18" i="46"/>
  <c r="G152" i="43" l="1"/>
  <c r="G98" i="47" s="1"/>
  <c r="I98" i="47" s="1"/>
  <c r="G153" i="43"/>
  <c r="G102" i="47" s="1"/>
  <c r="M102" i="47" s="1"/>
  <c r="F65" i="43"/>
  <c r="G65" i="43" s="1"/>
  <c r="H34" i="47"/>
  <c r="E59" i="25" s="1"/>
  <c r="F59" i="25" s="1"/>
  <c r="F69" i="43"/>
  <c r="G69" i="43" s="1"/>
  <c r="H38" i="47"/>
  <c r="E63" i="25" s="1"/>
  <c r="F63" i="25" s="1"/>
  <c r="F68" i="43"/>
  <c r="G68" i="43" s="1"/>
  <c r="H37" i="47"/>
  <c r="E62" i="25" s="1"/>
  <c r="F62" i="25" s="1"/>
  <c r="F66" i="43"/>
  <c r="G66" i="43" s="1"/>
  <c r="H35" i="47"/>
  <c r="E60" i="25" s="1"/>
  <c r="F60" i="25" s="1"/>
  <c r="F70" i="43"/>
  <c r="G70" i="43" s="1"/>
  <c r="H39" i="47"/>
  <c r="E64" i="25" s="1"/>
  <c r="F64" i="25" s="1"/>
  <c r="F64" i="43"/>
  <c r="G64" i="43" s="1"/>
  <c r="H33" i="47"/>
  <c r="E58" i="25" s="1"/>
  <c r="F58" i="25" s="1"/>
  <c r="F67" i="43"/>
  <c r="G67" i="43" s="1"/>
  <c r="H36" i="47"/>
  <c r="E61" i="25" s="1"/>
  <c r="F61" i="25" s="1"/>
  <c r="E30" i="46"/>
  <c r="K30" i="46"/>
  <c r="E22" i="46"/>
  <c r="K22" i="46"/>
  <c r="E29" i="46"/>
  <c r="K29" i="46"/>
  <c r="E25" i="46"/>
  <c r="K25" i="46"/>
  <c r="E21" i="46"/>
  <c r="K21" i="46"/>
  <c r="E26" i="46"/>
  <c r="K26" i="46"/>
  <c r="E32" i="46"/>
  <c r="K32" i="46"/>
  <c r="E28" i="46"/>
  <c r="K28" i="46"/>
  <c r="I24" i="46"/>
  <c r="L24" i="46"/>
  <c r="E20" i="46"/>
  <c r="K20" i="46"/>
  <c r="E18" i="46"/>
  <c r="K18" i="46"/>
  <c r="E31" i="46"/>
  <c r="K31" i="46"/>
  <c r="E27" i="46"/>
  <c r="K27" i="46"/>
  <c r="E23" i="46"/>
  <c r="K23" i="46"/>
  <c r="E19" i="46"/>
  <c r="K19" i="46"/>
  <c r="F92" i="43"/>
  <c r="H152" i="47"/>
  <c r="E94" i="25" s="1"/>
  <c r="F94" i="25" s="1"/>
  <c r="F91" i="43"/>
  <c r="H150" i="47"/>
  <c r="E92" i="25" s="1"/>
  <c r="F92" i="25" s="1"/>
  <c r="F90" i="43"/>
  <c r="H151" i="47"/>
  <c r="E93" i="25" s="1"/>
  <c r="F93" i="25" s="1"/>
  <c r="F89" i="43"/>
  <c r="H149" i="47"/>
  <c r="E91" i="25" s="1"/>
  <c r="F91" i="25" s="1"/>
  <c r="F88" i="43"/>
  <c r="H153" i="47"/>
  <c r="E95" i="25" s="1"/>
  <c r="F95" i="25" s="1"/>
  <c r="M98" i="47" l="1"/>
  <c r="G39" i="47"/>
  <c r="I39" i="47" s="1"/>
  <c r="G38" i="47"/>
  <c r="I38" i="47" s="1"/>
  <c r="G37" i="47"/>
  <c r="I37" i="47" s="1"/>
  <c r="G36" i="47"/>
  <c r="M36" i="47" s="1"/>
  <c r="G35" i="47"/>
  <c r="M35" i="47" s="1"/>
  <c r="G34" i="47"/>
  <c r="I34" i="47" s="1"/>
  <c r="G33" i="47"/>
  <c r="I33" i="47" s="1"/>
  <c r="I102" i="47"/>
  <c r="G92" i="43"/>
  <c r="G152" i="47" s="1"/>
  <c r="I152" i="47" s="1"/>
  <c r="G91" i="43"/>
  <c r="G150" i="47" s="1"/>
  <c r="I150" i="47" s="1"/>
  <c r="G90" i="43"/>
  <c r="G151" i="47" s="1"/>
  <c r="I151" i="47" s="1"/>
  <c r="G89" i="43"/>
  <c r="G149" i="47" s="1"/>
  <c r="M149" i="47" s="1"/>
  <c r="G88" i="43"/>
  <c r="G153" i="47" s="1"/>
  <c r="I153" i="47" s="1"/>
  <c r="F151" i="43"/>
  <c r="H99" i="47"/>
  <c r="E154" i="25" s="1"/>
  <c r="F154" i="25" s="1"/>
  <c r="I23" i="46"/>
  <c r="L23" i="46"/>
  <c r="I31" i="46"/>
  <c r="L31" i="46"/>
  <c r="I20" i="46"/>
  <c r="L20" i="46"/>
  <c r="I28" i="46"/>
  <c r="L28" i="46"/>
  <c r="I26" i="46"/>
  <c r="L26" i="46"/>
  <c r="I25" i="46"/>
  <c r="L25" i="46"/>
  <c r="I22" i="46"/>
  <c r="L22" i="46"/>
  <c r="I19" i="46"/>
  <c r="L19" i="46"/>
  <c r="I27" i="46"/>
  <c r="L27" i="46"/>
  <c r="I18" i="46"/>
  <c r="L18" i="46"/>
  <c r="I32" i="46"/>
  <c r="L32" i="46"/>
  <c r="I21" i="46"/>
  <c r="L21" i="46"/>
  <c r="I29" i="46"/>
  <c r="L29" i="46"/>
  <c r="I30" i="46"/>
  <c r="L30" i="46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1" i="42"/>
  <c r="E122" i="42"/>
  <c r="F122" i="42" s="1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3" i="42"/>
  <c r="E11" i="45"/>
  <c r="F11" i="45" s="1"/>
  <c r="E12" i="45"/>
  <c r="F12" i="45" s="1"/>
  <c r="E4" i="45"/>
  <c r="F4" i="45" s="1"/>
  <c r="G462" i="47" s="1"/>
  <c r="E5" i="45"/>
  <c r="F5" i="45" s="1"/>
  <c r="G463" i="47" s="1"/>
  <c r="E6" i="45"/>
  <c r="F6" i="45" s="1"/>
  <c r="G464" i="47" s="1"/>
  <c r="E7" i="45"/>
  <c r="F7" i="45" s="1"/>
  <c r="G465" i="47" s="1"/>
  <c r="E8" i="45"/>
  <c r="F8" i="45" s="1"/>
  <c r="G466" i="47" s="1"/>
  <c r="E9" i="45"/>
  <c r="F9" i="45" s="1"/>
  <c r="G467" i="47" s="1"/>
  <c r="E10" i="45"/>
  <c r="F10" i="45" s="1"/>
  <c r="G468" i="47" s="1"/>
  <c r="E3" i="45"/>
  <c r="F3" i="45" s="1"/>
  <c r="G461" i="47" s="1"/>
  <c r="H139" i="47"/>
  <c r="E81" i="25" s="1"/>
  <c r="F81" i="25" s="1"/>
  <c r="H138" i="47"/>
  <c r="E80" i="25" s="1"/>
  <c r="F80" i="25" s="1"/>
  <c r="H111" i="47"/>
  <c r="E12" i="25" s="1"/>
  <c r="F12" i="25" s="1"/>
  <c r="H107" i="47"/>
  <c r="E10" i="25" s="1"/>
  <c r="F10" i="25" s="1"/>
  <c r="H104" i="47"/>
  <c r="E7" i="25" s="1"/>
  <c r="F7" i="25" s="1"/>
  <c r="H2" i="47"/>
  <c r="E3" i="25" s="1"/>
  <c r="H3" i="47"/>
  <c r="E4" i="25" s="1"/>
  <c r="F4" i="25" s="1"/>
  <c r="D45" i="46"/>
  <c r="H445" i="47"/>
  <c r="E445" i="25" s="1"/>
  <c r="H442" i="47"/>
  <c r="E442" i="25" s="1"/>
  <c r="H439" i="47"/>
  <c r="E439" i="25" s="1"/>
  <c r="H438" i="47"/>
  <c r="E438" i="25" s="1"/>
  <c r="H435" i="47"/>
  <c r="E435" i="25" s="1"/>
  <c r="H429" i="47"/>
  <c r="E429" i="25" s="1"/>
  <c r="H426" i="47"/>
  <c r="E426" i="25" s="1"/>
  <c r="F426" i="25" s="1"/>
  <c r="H423" i="47"/>
  <c r="E423" i="25" s="1"/>
  <c r="F423" i="25" s="1"/>
  <c r="H422" i="47"/>
  <c r="E422" i="25" s="1"/>
  <c r="H419" i="47"/>
  <c r="E419" i="25" s="1"/>
  <c r="H413" i="47"/>
  <c r="E413" i="25" s="1"/>
  <c r="H410" i="47"/>
  <c r="E410" i="25" s="1"/>
  <c r="H407" i="47"/>
  <c r="E407" i="25" s="1"/>
  <c r="H406" i="47"/>
  <c r="E406" i="25" s="1"/>
  <c r="H403" i="47"/>
  <c r="E403" i="25" s="1"/>
  <c r="H397" i="47"/>
  <c r="E397" i="25" s="1"/>
  <c r="H394" i="47"/>
  <c r="E394" i="25" s="1"/>
  <c r="H391" i="47"/>
  <c r="E391" i="25" s="1"/>
  <c r="F391" i="25" s="1"/>
  <c r="H390" i="47"/>
  <c r="E390" i="25" s="1"/>
  <c r="H381" i="47"/>
  <c r="E381" i="25" s="1"/>
  <c r="H378" i="47"/>
  <c r="E378" i="25" s="1"/>
  <c r="H375" i="47"/>
  <c r="E375" i="25" s="1"/>
  <c r="H374" i="47"/>
  <c r="E374" i="25" s="1"/>
  <c r="H371" i="47"/>
  <c r="E371" i="25" s="1"/>
  <c r="H365" i="47"/>
  <c r="E365" i="25" s="1"/>
  <c r="H359" i="47"/>
  <c r="E359" i="25" s="1"/>
  <c r="H358" i="47"/>
  <c r="E358" i="25" s="1"/>
  <c r="F358" i="25" s="1"/>
  <c r="H355" i="47"/>
  <c r="E355" i="25" s="1"/>
  <c r="H347" i="47"/>
  <c r="E347" i="25" s="1"/>
  <c r="H342" i="47"/>
  <c r="E342" i="25" s="1"/>
  <c r="H339" i="47"/>
  <c r="E339" i="25" s="1"/>
  <c r="H334" i="47"/>
  <c r="E334" i="25" s="1"/>
  <c r="H331" i="47"/>
  <c r="E331" i="25" s="1"/>
  <c r="H323" i="47"/>
  <c r="E323" i="25" s="1"/>
  <c r="E499" i="25"/>
  <c r="E500" i="25"/>
  <c r="E496" i="25"/>
  <c r="H83" i="47"/>
  <c r="E138" i="25" s="1"/>
  <c r="F138" i="25" s="1"/>
  <c r="H75" i="47"/>
  <c r="E130" i="25" s="1"/>
  <c r="F130" i="25" s="1"/>
  <c r="H70" i="47"/>
  <c r="E125" i="25" s="1"/>
  <c r="F125" i="25" s="1"/>
  <c r="H61" i="47"/>
  <c r="E116" i="25" s="1"/>
  <c r="F116" i="25" s="1"/>
  <c r="H53" i="47"/>
  <c r="E105" i="25" s="1"/>
  <c r="F105" i="25" s="1"/>
  <c r="H45" i="47"/>
  <c r="E100" i="25" s="1"/>
  <c r="F100" i="25" s="1"/>
  <c r="H21" i="47"/>
  <c r="E46" i="25" s="1"/>
  <c r="F46" i="25" s="1"/>
  <c r="H7" i="47"/>
  <c r="E30" i="25" s="1"/>
  <c r="F30" i="25" s="1"/>
  <c r="K45" i="46" l="1"/>
  <c r="E45" i="46"/>
  <c r="F35" i="42"/>
  <c r="G186" i="47" s="1"/>
  <c r="G185" i="47"/>
  <c r="M185" i="47" s="1"/>
  <c r="F34" i="42"/>
  <c r="F44" i="42"/>
  <c r="G195" i="47" s="1"/>
  <c r="F43" i="42"/>
  <c r="G194" i="47" s="1"/>
  <c r="F9" i="42"/>
  <c r="G160" i="47" s="1"/>
  <c r="F80" i="44"/>
  <c r="G80" i="44" s="1"/>
  <c r="G397" i="47" s="1"/>
  <c r="M397" i="47" s="1"/>
  <c r="F42" i="44"/>
  <c r="G42" i="44" s="1"/>
  <c r="G359" i="47" s="1"/>
  <c r="M359" i="47" s="1"/>
  <c r="F34" i="44"/>
  <c r="G34" i="44" s="1"/>
  <c r="G351" i="47" s="1"/>
  <c r="H351" i="47"/>
  <c r="E351" i="25" s="1"/>
  <c r="G277" i="47"/>
  <c r="I277" i="47" s="1"/>
  <c r="F128" i="42"/>
  <c r="F128" i="44"/>
  <c r="G128" i="44" s="1"/>
  <c r="G445" i="47" s="1"/>
  <c r="F127" i="44"/>
  <c r="G127" i="44" s="1"/>
  <c r="G444" i="47" s="1"/>
  <c r="H444" i="47"/>
  <c r="E444" i="25" s="1"/>
  <c r="F126" i="44"/>
  <c r="G126" i="44" s="1"/>
  <c r="G443" i="47" s="1"/>
  <c r="H443" i="47"/>
  <c r="E443" i="25" s="1"/>
  <c r="F443" i="25" s="1"/>
  <c r="F125" i="44"/>
  <c r="G125" i="44" s="1"/>
  <c r="G442" i="47" s="1"/>
  <c r="F124" i="44"/>
  <c r="G124" i="44" s="1"/>
  <c r="G441" i="47" s="1"/>
  <c r="H441" i="47"/>
  <c r="E441" i="25" s="1"/>
  <c r="F123" i="44"/>
  <c r="G123" i="44" s="1"/>
  <c r="G440" i="47" s="1"/>
  <c r="H440" i="47"/>
  <c r="E440" i="25" s="1"/>
  <c r="F440" i="25" s="1"/>
  <c r="F122" i="44"/>
  <c r="G122" i="44" s="1"/>
  <c r="G439" i="47" s="1"/>
  <c r="F121" i="44"/>
  <c r="G121" i="44" s="1"/>
  <c r="G438" i="47" s="1"/>
  <c r="F120" i="44"/>
  <c r="G120" i="44" s="1"/>
  <c r="G437" i="47" s="1"/>
  <c r="H437" i="47"/>
  <c r="E437" i="25" s="1"/>
  <c r="F119" i="44"/>
  <c r="G119" i="44" s="1"/>
  <c r="G436" i="47" s="1"/>
  <c r="H436" i="47"/>
  <c r="E436" i="25" s="1"/>
  <c r="F118" i="44"/>
  <c r="G118" i="44" s="1"/>
  <c r="G435" i="47" s="1"/>
  <c r="F117" i="44"/>
  <c r="G117" i="44" s="1"/>
  <c r="G434" i="47" s="1"/>
  <c r="H434" i="47"/>
  <c r="E434" i="25" s="1"/>
  <c r="F116" i="44"/>
  <c r="G116" i="44" s="1"/>
  <c r="G433" i="47" s="1"/>
  <c r="H433" i="47"/>
  <c r="E433" i="25" s="1"/>
  <c r="F115" i="44"/>
  <c r="G115" i="44" s="1"/>
  <c r="G432" i="47" s="1"/>
  <c r="H432" i="47"/>
  <c r="E432" i="25" s="1"/>
  <c r="F114" i="44"/>
  <c r="G114" i="44" s="1"/>
  <c r="G431" i="47" s="1"/>
  <c r="H431" i="47"/>
  <c r="E431" i="25" s="1"/>
  <c r="F113" i="44"/>
  <c r="G113" i="44" s="1"/>
  <c r="G430" i="47" s="1"/>
  <c r="H430" i="47"/>
  <c r="E430" i="25" s="1"/>
  <c r="F112" i="44"/>
  <c r="G112" i="44" s="1"/>
  <c r="G429" i="47" s="1"/>
  <c r="F111" i="44"/>
  <c r="G111" i="44" s="1"/>
  <c r="G428" i="47" s="1"/>
  <c r="H428" i="47"/>
  <c r="E428" i="25" s="1"/>
  <c r="F110" i="44"/>
  <c r="G110" i="44" s="1"/>
  <c r="G427" i="47" s="1"/>
  <c r="H427" i="47"/>
  <c r="E427" i="25" s="1"/>
  <c r="F427" i="25" s="1"/>
  <c r="F109" i="44"/>
  <c r="G109" i="44" s="1"/>
  <c r="G426" i="47" s="1"/>
  <c r="F108" i="44"/>
  <c r="G108" i="44" s="1"/>
  <c r="G425" i="47" s="1"/>
  <c r="H425" i="47"/>
  <c r="E425" i="25" s="1"/>
  <c r="F425" i="25" s="1"/>
  <c r="F107" i="44"/>
  <c r="G107" i="44" s="1"/>
  <c r="G424" i="47" s="1"/>
  <c r="H424" i="47"/>
  <c r="E424" i="25" s="1"/>
  <c r="F106" i="44"/>
  <c r="G106" i="44" s="1"/>
  <c r="G423" i="47" s="1"/>
  <c r="F105" i="44"/>
  <c r="G105" i="44" s="1"/>
  <c r="G422" i="47" s="1"/>
  <c r="F104" i="44"/>
  <c r="G104" i="44" s="1"/>
  <c r="G421" i="47" s="1"/>
  <c r="H421" i="47"/>
  <c r="E421" i="25" s="1"/>
  <c r="F103" i="44"/>
  <c r="G103" i="44" s="1"/>
  <c r="G420" i="47" s="1"/>
  <c r="H420" i="47"/>
  <c r="E420" i="25" s="1"/>
  <c r="F102" i="44"/>
  <c r="G102" i="44" s="1"/>
  <c r="G419" i="47" s="1"/>
  <c r="F101" i="44"/>
  <c r="G101" i="44" s="1"/>
  <c r="G418" i="47" s="1"/>
  <c r="H418" i="47"/>
  <c r="E418" i="25" s="1"/>
  <c r="F100" i="44"/>
  <c r="G100" i="44" s="1"/>
  <c r="G417" i="47" s="1"/>
  <c r="H417" i="47"/>
  <c r="E417" i="25" s="1"/>
  <c r="F99" i="44"/>
  <c r="G99" i="44" s="1"/>
  <c r="G416" i="47" s="1"/>
  <c r="H416" i="47"/>
  <c r="E416" i="25" s="1"/>
  <c r="F98" i="44"/>
  <c r="G98" i="44" s="1"/>
  <c r="G415" i="47" s="1"/>
  <c r="H415" i="47"/>
  <c r="E415" i="25" s="1"/>
  <c r="F97" i="44"/>
  <c r="G97" i="44" s="1"/>
  <c r="G414" i="47" s="1"/>
  <c r="H414" i="47"/>
  <c r="E414" i="25" s="1"/>
  <c r="F96" i="44"/>
  <c r="G96" i="44" s="1"/>
  <c r="G413" i="47" s="1"/>
  <c r="F95" i="44"/>
  <c r="G95" i="44" s="1"/>
  <c r="G412" i="47" s="1"/>
  <c r="H412" i="47"/>
  <c r="E412" i="25" s="1"/>
  <c r="F412" i="25" s="1"/>
  <c r="F94" i="44"/>
  <c r="G94" i="44" s="1"/>
  <c r="G411" i="47" s="1"/>
  <c r="H411" i="47"/>
  <c r="E411" i="25" s="1"/>
  <c r="F93" i="44"/>
  <c r="G93" i="44" s="1"/>
  <c r="G410" i="47" s="1"/>
  <c r="F92" i="44"/>
  <c r="G92" i="44" s="1"/>
  <c r="G409" i="47" s="1"/>
  <c r="H409" i="47"/>
  <c r="E409" i="25" s="1"/>
  <c r="F409" i="25" s="1"/>
  <c r="F91" i="44"/>
  <c r="G91" i="44" s="1"/>
  <c r="G408" i="47" s="1"/>
  <c r="H408" i="47"/>
  <c r="E408" i="25" s="1"/>
  <c r="F90" i="44"/>
  <c r="G90" i="44" s="1"/>
  <c r="G407" i="47" s="1"/>
  <c r="F89" i="44"/>
  <c r="G89" i="44" s="1"/>
  <c r="G406" i="47" s="1"/>
  <c r="F88" i="44"/>
  <c r="G88" i="44" s="1"/>
  <c r="G405" i="47" s="1"/>
  <c r="H405" i="47"/>
  <c r="E405" i="25" s="1"/>
  <c r="F405" i="25" s="1"/>
  <c r="F87" i="44"/>
  <c r="G87" i="44" s="1"/>
  <c r="G404" i="47" s="1"/>
  <c r="H404" i="47"/>
  <c r="E404" i="25" s="1"/>
  <c r="F86" i="44"/>
  <c r="G86" i="44" s="1"/>
  <c r="G403" i="47" s="1"/>
  <c r="F85" i="44"/>
  <c r="G85" i="44" s="1"/>
  <c r="G402" i="47" s="1"/>
  <c r="H402" i="47"/>
  <c r="E402" i="25" s="1"/>
  <c r="F84" i="44"/>
  <c r="G84" i="44" s="1"/>
  <c r="G401" i="47" s="1"/>
  <c r="H401" i="47"/>
  <c r="E401" i="25" s="1"/>
  <c r="F401" i="25" s="1"/>
  <c r="F83" i="44"/>
  <c r="G83" i="44" s="1"/>
  <c r="G400" i="47" s="1"/>
  <c r="H400" i="47"/>
  <c r="E400" i="25" s="1"/>
  <c r="F82" i="44"/>
  <c r="G82" i="44" s="1"/>
  <c r="G399" i="47" s="1"/>
  <c r="H399" i="47"/>
  <c r="E399" i="25" s="1"/>
  <c r="F399" i="25" s="1"/>
  <c r="F81" i="44"/>
  <c r="G81" i="44" s="1"/>
  <c r="G398" i="47" s="1"/>
  <c r="H398" i="47"/>
  <c r="E398" i="25" s="1"/>
  <c r="F48" i="44"/>
  <c r="G48" i="44" s="1"/>
  <c r="G365" i="47" s="1"/>
  <c r="F47" i="44"/>
  <c r="G47" i="44" s="1"/>
  <c r="G364" i="47" s="1"/>
  <c r="H364" i="47"/>
  <c r="E364" i="25" s="1"/>
  <c r="F46" i="44"/>
  <c r="G46" i="44" s="1"/>
  <c r="G363" i="47" s="1"/>
  <c r="H363" i="47"/>
  <c r="E363" i="25" s="1"/>
  <c r="H362" i="47"/>
  <c r="E362" i="25" s="1"/>
  <c r="F362" i="25" s="1"/>
  <c r="D39" i="46"/>
  <c r="F45" i="44"/>
  <c r="G45" i="44" s="1"/>
  <c r="G362" i="47" s="1"/>
  <c r="F44" i="44"/>
  <c r="G44" i="44" s="1"/>
  <c r="G361" i="47" s="1"/>
  <c r="H361" i="47"/>
  <c r="E361" i="25" s="1"/>
  <c r="F43" i="44"/>
  <c r="G43" i="44" s="1"/>
  <c r="G360" i="47" s="1"/>
  <c r="H360" i="47"/>
  <c r="E360" i="25" s="1"/>
  <c r="F41" i="44"/>
  <c r="G41" i="44" s="1"/>
  <c r="G358" i="47" s="1"/>
  <c r="F40" i="44"/>
  <c r="G40" i="44" s="1"/>
  <c r="G357" i="47" s="1"/>
  <c r="H357" i="47"/>
  <c r="E357" i="25" s="1"/>
  <c r="F39" i="44"/>
  <c r="G39" i="44" s="1"/>
  <c r="G356" i="47" s="1"/>
  <c r="H356" i="47"/>
  <c r="E356" i="25" s="1"/>
  <c r="F356" i="25" s="1"/>
  <c r="D38" i="46"/>
  <c r="F38" i="44"/>
  <c r="G38" i="44" s="1"/>
  <c r="G355" i="47" s="1"/>
  <c r="F37" i="44"/>
  <c r="G37" i="44" s="1"/>
  <c r="G354" i="47" s="1"/>
  <c r="H354" i="47"/>
  <c r="E354" i="25" s="1"/>
  <c r="F36" i="44"/>
  <c r="G36" i="44" s="1"/>
  <c r="G353" i="47" s="1"/>
  <c r="H353" i="47"/>
  <c r="E353" i="25" s="1"/>
  <c r="D37" i="46"/>
  <c r="F35" i="44"/>
  <c r="G35" i="44" s="1"/>
  <c r="G352" i="47" s="1"/>
  <c r="H352" i="47"/>
  <c r="E352" i="25" s="1"/>
  <c r="H350" i="47"/>
  <c r="E350" i="25" s="1"/>
  <c r="F350" i="25" s="1"/>
  <c r="D36" i="46"/>
  <c r="F33" i="44"/>
  <c r="G33" i="44" s="1"/>
  <c r="G350" i="47" s="1"/>
  <c r="F32" i="44"/>
  <c r="G32" i="44" s="1"/>
  <c r="G349" i="47" s="1"/>
  <c r="H349" i="47"/>
  <c r="E349" i="25" s="1"/>
  <c r="F31" i="44"/>
  <c r="G31" i="44" s="1"/>
  <c r="G348" i="47" s="1"/>
  <c r="H348" i="47"/>
  <c r="E348" i="25" s="1"/>
  <c r="F30" i="44"/>
  <c r="G30" i="44" s="1"/>
  <c r="G347" i="47" s="1"/>
  <c r="F29" i="44"/>
  <c r="G29" i="44" s="1"/>
  <c r="G346" i="47" s="1"/>
  <c r="H346" i="47"/>
  <c r="E346" i="25" s="1"/>
  <c r="F346" i="25" s="1"/>
  <c r="F28" i="44"/>
  <c r="G28" i="44" s="1"/>
  <c r="G345" i="47" s="1"/>
  <c r="H345" i="47"/>
  <c r="E345" i="25" s="1"/>
  <c r="F27" i="44"/>
  <c r="G27" i="44" s="1"/>
  <c r="G344" i="47" s="1"/>
  <c r="H344" i="47"/>
  <c r="E344" i="25" s="1"/>
  <c r="F344" i="25" s="1"/>
  <c r="F26" i="44"/>
  <c r="G26" i="44" s="1"/>
  <c r="G343" i="47" s="1"/>
  <c r="H343" i="47"/>
  <c r="E343" i="25" s="1"/>
  <c r="F25" i="44"/>
  <c r="G25" i="44" s="1"/>
  <c r="G342" i="47" s="1"/>
  <c r="F24" i="44"/>
  <c r="G24" i="44" s="1"/>
  <c r="G341" i="47" s="1"/>
  <c r="H341" i="47"/>
  <c r="E341" i="25" s="1"/>
  <c r="F23" i="44"/>
  <c r="G23" i="44" s="1"/>
  <c r="G340" i="47" s="1"/>
  <c r="H340" i="47"/>
  <c r="E340" i="25" s="1"/>
  <c r="F22" i="44"/>
  <c r="G22" i="44" s="1"/>
  <c r="G339" i="47" s="1"/>
  <c r="F21" i="44"/>
  <c r="G21" i="44" s="1"/>
  <c r="G338" i="47" s="1"/>
  <c r="H338" i="47"/>
  <c r="E338" i="25" s="1"/>
  <c r="F20" i="44"/>
  <c r="G20" i="44" s="1"/>
  <c r="G337" i="47" s="1"/>
  <c r="H337" i="47"/>
  <c r="E337" i="25" s="1"/>
  <c r="F19" i="44"/>
  <c r="G19" i="44" s="1"/>
  <c r="G336" i="47" s="1"/>
  <c r="H336" i="47"/>
  <c r="E336" i="25" s="1"/>
  <c r="F17" i="44"/>
  <c r="G17" i="44" s="1"/>
  <c r="G334" i="47" s="1"/>
  <c r="F16" i="44"/>
  <c r="G16" i="44" s="1"/>
  <c r="G333" i="47" s="1"/>
  <c r="H333" i="47"/>
  <c r="E333" i="25" s="1"/>
  <c r="F15" i="44"/>
  <c r="G15" i="44" s="1"/>
  <c r="G332" i="47" s="1"/>
  <c r="H332" i="47"/>
  <c r="E332" i="25" s="1"/>
  <c r="F332" i="25" s="1"/>
  <c r="D34" i="46"/>
  <c r="F14" i="44"/>
  <c r="G14" i="44" s="1"/>
  <c r="G331" i="47" s="1"/>
  <c r="F13" i="44"/>
  <c r="G13" i="44" s="1"/>
  <c r="G330" i="47" s="1"/>
  <c r="H330" i="47"/>
  <c r="E330" i="25" s="1"/>
  <c r="F330" i="25" s="1"/>
  <c r="F12" i="44"/>
  <c r="G12" i="44" s="1"/>
  <c r="G329" i="47" s="1"/>
  <c r="H329" i="47"/>
  <c r="E329" i="25" s="1"/>
  <c r="F329" i="25" s="1"/>
  <c r="F11" i="44"/>
  <c r="G11" i="44" s="1"/>
  <c r="G328" i="47" s="1"/>
  <c r="H328" i="47"/>
  <c r="E328" i="25" s="1"/>
  <c r="F10" i="44"/>
  <c r="G10" i="44" s="1"/>
  <c r="G327" i="47" s="1"/>
  <c r="H327" i="47"/>
  <c r="E327" i="25" s="1"/>
  <c r="H326" i="47"/>
  <c r="E326" i="25" s="1"/>
  <c r="F326" i="25" s="1"/>
  <c r="D33" i="46"/>
  <c r="F9" i="44"/>
  <c r="G9" i="44" s="1"/>
  <c r="G326" i="47" s="1"/>
  <c r="F8" i="44"/>
  <c r="G8" i="44" s="1"/>
  <c r="G325" i="47" s="1"/>
  <c r="H325" i="47"/>
  <c r="E325" i="25" s="1"/>
  <c r="F325" i="25" s="1"/>
  <c r="F7" i="44"/>
  <c r="G7" i="44" s="1"/>
  <c r="G324" i="47" s="1"/>
  <c r="H324" i="47"/>
  <c r="E324" i="25" s="1"/>
  <c r="F6" i="44"/>
  <c r="G6" i="44" s="1"/>
  <c r="G323" i="47" s="1"/>
  <c r="F5" i="44"/>
  <c r="G5" i="44" s="1"/>
  <c r="G322" i="47" s="1"/>
  <c r="H322" i="47"/>
  <c r="E322" i="25" s="1"/>
  <c r="F4" i="44"/>
  <c r="G4" i="44" s="1"/>
  <c r="G321" i="47" s="1"/>
  <c r="H321" i="47"/>
  <c r="E321" i="25" s="1"/>
  <c r="F3" i="44"/>
  <c r="G3" i="44" s="1"/>
  <c r="G320" i="47" s="1"/>
  <c r="H320" i="47"/>
  <c r="E320" i="25" s="1"/>
  <c r="F18" i="44"/>
  <c r="G18" i="44" s="1"/>
  <c r="G335" i="47" s="1"/>
  <c r="H335" i="47"/>
  <c r="E335" i="25" s="1"/>
  <c r="F335" i="25" s="1"/>
  <c r="D35" i="46"/>
  <c r="E501" i="25"/>
  <c r="E58" i="35"/>
  <c r="F58" i="35" s="1"/>
  <c r="E498" i="25"/>
  <c r="F498" i="25" s="1"/>
  <c r="E497" i="25"/>
  <c r="F497" i="25" s="1"/>
  <c r="F162" i="42"/>
  <c r="G313" i="47" s="1"/>
  <c r="F163" i="42"/>
  <c r="G314" i="47" s="1"/>
  <c r="M314" i="47" s="1"/>
  <c r="F168" i="42"/>
  <c r="G319" i="47" s="1"/>
  <c r="F167" i="42"/>
  <c r="G318" i="47" s="1"/>
  <c r="I318" i="47" s="1"/>
  <c r="F166" i="42"/>
  <c r="G317" i="47" s="1"/>
  <c r="M317" i="47" s="1"/>
  <c r="F164" i="42"/>
  <c r="G315" i="47" s="1"/>
  <c r="I315" i="47" s="1"/>
  <c r="F165" i="42"/>
  <c r="G316" i="47" s="1"/>
  <c r="I316" i="47" s="1"/>
  <c r="F21" i="42"/>
  <c r="G173" i="47" s="1"/>
  <c r="I173" i="47" s="1"/>
  <c r="F22" i="42"/>
  <c r="G172" i="47" s="1"/>
  <c r="M172" i="47" s="1"/>
  <c r="F153" i="42"/>
  <c r="G304" i="47" s="1"/>
  <c r="I304" i="47" s="1"/>
  <c r="F152" i="42"/>
  <c r="G303" i="47" s="1"/>
  <c r="M303" i="47" s="1"/>
  <c r="F110" i="42"/>
  <c r="G261" i="47" s="1"/>
  <c r="I261" i="47" s="1"/>
  <c r="F111" i="42"/>
  <c r="G262" i="47" s="1"/>
  <c r="M262" i="47" s="1"/>
  <c r="F112" i="42"/>
  <c r="G263" i="47" s="1"/>
  <c r="I263" i="47" s="1"/>
  <c r="F132" i="42"/>
  <c r="G283" i="47" s="1"/>
  <c r="I283" i="47" s="1"/>
  <c r="F136" i="42"/>
  <c r="G287" i="47" s="1"/>
  <c r="I287" i="47" s="1"/>
  <c r="F135" i="42"/>
  <c r="G286" i="47" s="1"/>
  <c r="F17" i="42"/>
  <c r="G168" i="47" s="1"/>
  <c r="M168" i="47" s="1"/>
  <c r="F16" i="42"/>
  <c r="G167" i="47" s="1"/>
  <c r="I167" i="47" s="1"/>
  <c r="F33" i="42"/>
  <c r="G184" i="47" s="1"/>
  <c r="I184" i="47" s="1"/>
  <c r="F32" i="42"/>
  <c r="G183" i="47" s="1"/>
  <c r="M183" i="47" s="1"/>
  <c r="F15" i="42"/>
  <c r="G166" i="47" s="1"/>
  <c r="M166" i="47" s="1"/>
  <c r="F48" i="42"/>
  <c r="G199" i="47" s="1"/>
  <c r="I199" i="47" s="1"/>
  <c r="F47" i="42"/>
  <c r="G198" i="47" s="1"/>
  <c r="I198" i="47" s="1"/>
  <c r="F46" i="42"/>
  <c r="G197" i="47" s="1"/>
  <c r="I197" i="47" s="1"/>
  <c r="F60" i="42"/>
  <c r="G213" i="47" s="1"/>
  <c r="I213" i="47" s="1"/>
  <c r="F74" i="42"/>
  <c r="G225" i="47" s="1"/>
  <c r="M225" i="47" s="1"/>
  <c r="F78" i="42"/>
  <c r="G229" i="47" s="1"/>
  <c r="I229" i="47" s="1"/>
  <c r="F86" i="42"/>
  <c r="G237" i="47" s="1"/>
  <c r="I237" i="47" s="1"/>
  <c r="F85" i="42"/>
  <c r="G236" i="47" s="1"/>
  <c r="I236" i="47" s="1"/>
  <c r="F91" i="42"/>
  <c r="G242" i="47" s="1"/>
  <c r="I242" i="47" s="1"/>
  <c r="F90" i="42"/>
  <c r="G241" i="47" s="1"/>
  <c r="I241" i="47" s="1"/>
  <c r="F100" i="42"/>
  <c r="G251" i="47" s="1"/>
  <c r="I251" i="47" s="1"/>
  <c r="F99" i="42"/>
  <c r="G250" i="47" s="1"/>
  <c r="M250" i="47" s="1"/>
  <c r="F109" i="42"/>
  <c r="G260" i="47" s="1"/>
  <c r="M260" i="47" s="1"/>
  <c r="F108" i="42"/>
  <c r="G259" i="47" s="1"/>
  <c r="I259" i="47" s="1"/>
  <c r="F38" i="42"/>
  <c r="G189" i="47" s="1"/>
  <c r="I189" i="47" s="1"/>
  <c r="F39" i="42"/>
  <c r="G190" i="47" s="1"/>
  <c r="I190" i="47" s="1"/>
  <c r="F8" i="42"/>
  <c r="G159" i="47" s="1"/>
  <c r="I159" i="47" s="1"/>
  <c r="F58" i="42"/>
  <c r="G209" i="47" s="1"/>
  <c r="I209" i="47" s="1"/>
  <c r="F57" i="42"/>
  <c r="G208" i="47" s="1"/>
  <c r="I208" i="47" s="1"/>
  <c r="F7" i="42"/>
  <c r="G158" i="47" s="1"/>
  <c r="F13" i="42"/>
  <c r="G164" i="47" s="1"/>
  <c r="I164" i="47" s="1"/>
  <c r="F12" i="42"/>
  <c r="G163" i="47" s="1"/>
  <c r="I163" i="47" s="1"/>
  <c r="F11" i="42"/>
  <c r="G162" i="47" s="1"/>
  <c r="I162" i="47" s="1"/>
  <c r="F10" i="42"/>
  <c r="G161" i="47" s="1"/>
  <c r="M161" i="47" s="1"/>
  <c r="F107" i="42"/>
  <c r="G258" i="47" s="1"/>
  <c r="M258" i="47" s="1"/>
  <c r="F19" i="42"/>
  <c r="G170" i="47" s="1"/>
  <c r="I170" i="47" s="1"/>
  <c r="F117" i="42"/>
  <c r="G268" i="47" s="1"/>
  <c r="I268" i="47" s="1"/>
  <c r="F116" i="42"/>
  <c r="G267" i="47" s="1"/>
  <c r="M267" i="47" s="1"/>
  <c r="F115" i="42"/>
  <c r="G266" i="47" s="1"/>
  <c r="F119" i="42"/>
  <c r="G270" i="47" s="1"/>
  <c r="M270" i="47" s="1"/>
  <c r="F118" i="42"/>
  <c r="G269" i="47" s="1"/>
  <c r="I269" i="47" s="1"/>
  <c r="F159" i="42"/>
  <c r="G310" i="47" s="1"/>
  <c r="I310" i="47" s="1"/>
  <c r="F158" i="42"/>
  <c r="G309" i="47" s="1"/>
  <c r="M309" i="47" s="1"/>
  <c r="F161" i="42"/>
  <c r="G312" i="47" s="1"/>
  <c r="I312" i="47" s="1"/>
  <c r="F160" i="42"/>
  <c r="G311" i="47" s="1"/>
  <c r="I311" i="47" s="1"/>
  <c r="F18" i="42"/>
  <c r="G169" i="47" s="1"/>
  <c r="I169" i="47" s="1"/>
  <c r="F36" i="42"/>
  <c r="G187" i="47" s="1"/>
  <c r="I187" i="47" s="1"/>
  <c r="F37" i="42"/>
  <c r="G188" i="47" s="1"/>
  <c r="I188" i="47" s="1"/>
  <c r="F143" i="42"/>
  <c r="G294" i="47" s="1"/>
  <c r="I294" i="47" s="1"/>
  <c r="F73" i="42"/>
  <c r="G224" i="47" s="1"/>
  <c r="I224" i="47" s="1"/>
  <c r="F70" i="42"/>
  <c r="G221" i="47" s="1"/>
  <c r="I221" i="47" s="1"/>
  <c r="F72" i="42"/>
  <c r="G223" i="47" s="1"/>
  <c r="I223" i="47" s="1"/>
  <c r="F71" i="42"/>
  <c r="G222" i="47" s="1"/>
  <c r="M222" i="47" s="1"/>
  <c r="F77" i="42"/>
  <c r="G228" i="47" s="1"/>
  <c r="F76" i="42"/>
  <c r="G227" i="47" s="1"/>
  <c r="I227" i="47" s="1"/>
  <c r="F75" i="42"/>
  <c r="G226" i="47" s="1"/>
  <c r="M226" i="47" s="1"/>
  <c r="F144" i="42"/>
  <c r="G295" i="47" s="1"/>
  <c r="I295" i="47" s="1"/>
  <c r="F84" i="42"/>
  <c r="G235" i="47" s="1"/>
  <c r="I235" i="47" s="1"/>
  <c r="F80" i="42"/>
  <c r="G231" i="47" s="1"/>
  <c r="I231" i="47" s="1"/>
  <c r="F79" i="42"/>
  <c r="G230" i="47" s="1"/>
  <c r="I230" i="47" s="1"/>
  <c r="F82" i="42"/>
  <c r="G234" i="47" s="1"/>
  <c r="M234" i="47" s="1"/>
  <c r="F81" i="42"/>
  <c r="G232" i="47" s="1"/>
  <c r="M232" i="47" s="1"/>
  <c r="F89" i="42"/>
  <c r="G240" i="47" s="1"/>
  <c r="I240" i="47" s="1"/>
  <c r="F88" i="42"/>
  <c r="G239" i="47" s="1"/>
  <c r="I239" i="47" s="1"/>
  <c r="F87" i="42"/>
  <c r="G238" i="47" s="1"/>
  <c r="I238" i="47" s="1"/>
  <c r="F145" i="42"/>
  <c r="G296" i="47" s="1"/>
  <c r="I296" i="47" s="1"/>
  <c r="F98" i="42"/>
  <c r="G249" i="47" s="1"/>
  <c r="M249" i="47" s="1"/>
  <c r="F97" i="42"/>
  <c r="G248" i="47" s="1"/>
  <c r="I248" i="47" s="1"/>
  <c r="F95" i="42"/>
  <c r="G246" i="47" s="1"/>
  <c r="I246" i="47" s="1"/>
  <c r="F102" i="42"/>
  <c r="G253" i="47" s="1"/>
  <c r="I253" i="47" s="1"/>
  <c r="F101" i="42"/>
  <c r="G252" i="47" s="1"/>
  <c r="I252" i="47" s="1"/>
  <c r="F93" i="42"/>
  <c r="G244" i="47" s="1"/>
  <c r="I244" i="47" s="1"/>
  <c r="F92" i="42"/>
  <c r="G243" i="47" s="1"/>
  <c r="I243" i="47" s="1"/>
  <c r="F106" i="42"/>
  <c r="G257" i="47" s="1"/>
  <c r="I257" i="47" s="1"/>
  <c r="F105" i="42"/>
  <c r="G256" i="47" s="1"/>
  <c r="I256" i="47" s="1"/>
  <c r="F147" i="42"/>
  <c r="G298" i="47" s="1"/>
  <c r="I298" i="47" s="1"/>
  <c r="F146" i="42"/>
  <c r="G297" i="47" s="1"/>
  <c r="I297" i="47" s="1"/>
  <c r="F42" i="42"/>
  <c r="G193" i="47" s="1"/>
  <c r="I193" i="47" s="1"/>
  <c r="F20" i="42"/>
  <c r="G171" i="47" s="1"/>
  <c r="I171" i="47" s="1"/>
  <c r="F133" i="42"/>
  <c r="G284" i="47" s="1"/>
  <c r="I284" i="47" s="1"/>
  <c r="F151" i="42"/>
  <c r="G302" i="47" s="1"/>
  <c r="M302" i="47" s="1"/>
  <c r="F150" i="42"/>
  <c r="G301" i="47" s="1"/>
  <c r="I301" i="47" s="1"/>
  <c r="F27" i="42"/>
  <c r="G178" i="47" s="1"/>
  <c r="I178" i="47" s="1"/>
  <c r="F31" i="42"/>
  <c r="G182" i="47" s="1"/>
  <c r="I182" i="47" s="1"/>
  <c r="F14" i="42"/>
  <c r="G165" i="47" s="1"/>
  <c r="M165" i="47" s="1"/>
  <c r="F45" i="42"/>
  <c r="G196" i="47" s="1"/>
  <c r="F123" i="42"/>
  <c r="G278" i="47" s="1"/>
  <c r="M278" i="47" s="1"/>
  <c r="F125" i="42"/>
  <c r="G280" i="47" s="1"/>
  <c r="I280" i="47" s="1"/>
  <c r="F61" i="42"/>
  <c r="G214" i="47" s="1"/>
  <c r="I214" i="47" s="1"/>
  <c r="F127" i="42"/>
  <c r="G276" i="47" s="1"/>
  <c r="M276" i="47" s="1"/>
  <c r="F121" i="42"/>
  <c r="G272" i="47" s="1"/>
  <c r="I272" i="47" s="1"/>
  <c r="F129" i="42"/>
  <c r="G279" i="47" s="1"/>
  <c r="I279" i="47" s="1"/>
  <c r="F138" i="42"/>
  <c r="G289" i="47" s="1"/>
  <c r="I289" i="47" s="1"/>
  <c r="F137" i="42"/>
  <c r="F69" i="42"/>
  <c r="G220" i="47" s="1"/>
  <c r="I220" i="47" s="1"/>
  <c r="F68" i="42"/>
  <c r="G219" i="47" s="1"/>
  <c r="I219" i="47" s="1"/>
  <c r="F26" i="42"/>
  <c r="G177" i="47" s="1"/>
  <c r="M177" i="47" s="1"/>
  <c r="F25" i="42"/>
  <c r="G176" i="47" s="1"/>
  <c r="I176" i="47" s="1"/>
  <c r="F67" i="42"/>
  <c r="G218" i="47" s="1"/>
  <c r="I218" i="47" s="1"/>
  <c r="F66" i="42"/>
  <c r="G217" i="47" s="1"/>
  <c r="I217" i="47" s="1"/>
  <c r="F157" i="42"/>
  <c r="G308" i="47" s="1"/>
  <c r="I308" i="47" s="1"/>
  <c r="F156" i="42"/>
  <c r="G307" i="47" s="1"/>
  <c r="I307" i="47" s="1"/>
  <c r="F155" i="42"/>
  <c r="G306" i="47" s="1"/>
  <c r="M306" i="47" s="1"/>
  <c r="F154" i="42"/>
  <c r="G305" i="47" s="1"/>
  <c r="I305" i="47" s="1"/>
  <c r="F149" i="42"/>
  <c r="G300" i="47" s="1"/>
  <c r="I300" i="47" s="1"/>
  <c r="F148" i="42"/>
  <c r="G299" i="47" s="1"/>
  <c r="I299" i="47" s="1"/>
  <c r="F23" i="42"/>
  <c r="G174" i="47" s="1"/>
  <c r="F41" i="42"/>
  <c r="G192" i="47" s="1"/>
  <c r="M192" i="47" s="1"/>
  <c r="F40" i="42"/>
  <c r="G191" i="47" s="1"/>
  <c r="I191" i="47" s="1"/>
  <c r="F65" i="42"/>
  <c r="G216" i="47" s="1"/>
  <c r="I216" i="47" s="1"/>
  <c r="F64" i="42"/>
  <c r="G215" i="47" s="1"/>
  <c r="I215" i="47" s="1"/>
  <c r="F124" i="42"/>
  <c r="G274" i="47" s="1"/>
  <c r="F126" i="42"/>
  <c r="G275" i="47" s="1"/>
  <c r="I275" i="47" s="1"/>
  <c r="F142" i="42"/>
  <c r="G293" i="47" s="1"/>
  <c r="I293" i="47" s="1"/>
  <c r="F141" i="42"/>
  <c r="G292" i="47" s="1"/>
  <c r="I292" i="47" s="1"/>
  <c r="F114" i="42"/>
  <c r="G265" i="47" s="1"/>
  <c r="I265" i="47" s="1"/>
  <c r="F113" i="42"/>
  <c r="G264" i="47" s="1"/>
  <c r="I264" i="47" s="1"/>
  <c r="F4" i="42"/>
  <c r="G155" i="47" s="1"/>
  <c r="I155" i="47" s="1"/>
  <c r="F140" i="42"/>
  <c r="G291" i="47" s="1"/>
  <c r="I291" i="47" s="1"/>
  <c r="F139" i="42"/>
  <c r="G290" i="47" s="1"/>
  <c r="M290" i="47" s="1"/>
  <c r="F24" i="42"/>
  <c r="G175" i="47" s="1"/>
  <c r="I175" i="47" s="1"/>
  <c r="F30" i="42"/>
  <c r="G181" i="47" s="1"/>
  <c r="M181" i="47" s="1"/>
  <c r="F29" i="42"/>
  <c r="G180" i="47" s="1"/>
  <c r="I180" i="47" s="1"/>
  <c r="F28" i="42"/>
  <c r="G179" i="47" s="1"/>
  <c r="I179" i="47" s="1"/>
  <c r="F50" i="42"/>
  <c r="G201" i="47" s="1"/>
  <c r="I201" i="47" s="1"/>
  <c r="F49" i="42"/>
  <c r="G200" i="47" s="1"/>
  <c r="I200" i="47" s="1"/>
  <c r="F53" i="42"/>
  <c r="G204" i="47" s="1"/>
  <c r="I204" i="47" s="1"/>
  <c r="F52" i="42"/>
  <c r="G203" i="47" s="1"/>
  <c r="I203" i="47" s="1"/>
  <c r="F51" i="42"/>
  <c r="G202" i="47" s="1"/>
  <c r="I202" i="47" s="1"/>
  <c r="F56" i="42"/>
  <c r="G207" i="47" s="1"/>
  <c r="M207" i="47" s="1"/>
  <c r="F55" i="42"/>
  <c r="G206" i="47" s="1"/>
  <c r="I206" i="47" s="1"/>
  <c r="F54" i="42"/>
  <c r="G205" i="47" s="1"/>
  <c r="M205" i="47" s="1"/>
  <c r="F6" i="42"/>
  <c r="G157" i="47" s="1"/>
  <c r="M157" i="47" s="1"/>
  <c r="F77" i="44"/>
  <c r="G77" i="44" s="1"/>
  <c r="G394" i="47" s="1"/>
  <c r="F76" i="44"/>
  <c r="G76" i="44" s="1"/>
  <c r="G393" i="47" s="1"/>
  <c r="H393" i="47"/>
  <c r="E393" i="25" s="1"/>
  <c r="F75" i="44"/>
  <c r="G75" i="44" s="1"/>
  <c r="G392" i="47" s="1"/>
  <c r="H392" i="47"/>
  <c r="E392" i="25" s="1"/>
  <c r="F392" i="25" s="1"/>
  <c r="F74" i="44"/>
  <c r="G74" i="44" s="1"/>
  <c r="G391" i="47" s="1"/>
  <c r="F73" i="44"/>
  <c r="G73" i="44" s="1"/>
  <c r="G390" i="47" s="1"/>
  <c r="F72" i="44"/>
  <c r="G72" i="44" s="1"/>
  <c r="G389" i="47" s="1"/>
  <c r="H389" i="47"/>
  <c r="E389" i="25" s="1"/>
  <c r="F71" i="44"/>
  <c r="G71" i="44" s="1"/>
  <c r="G388" i="47" s="1"/>
  <c r="H388" i="47"/>
  <c r="E388" i="25" s="1"/>
  <c r="H387" i="47"/>
  <c r="E387" i="25" s="1"/>
  <c r="F387" i="25" s="1"/>
  <c r="D41" i="46"/>
  <c r="F70" i="44"/>
  <c r="G70" i="44" s="1"/>
  <c r="G387" i="47" s="1"/>
  <c r="F69" i="44"/>
  <c r="G69" i="44" s="1"/>
  <c r="G386" i="47" s="1"/>
  <c r="H386" i="47"/>
  <c r="E386" i="25" s="1"/>
  <c r="F68" i="44"/>
  <c r="G68" i="44" s="1"/>
  <c r="G385" i="47" s="1"/>
  <c r="H385" i="47"/>
  <c r="E385" i="25" s="1"/>
  <c r="F67" i="44"/>
  <c r="G67" i="44" s="1"/>
  <c r="G384" i="47" s="1"/>
  <c r="H384" i="47"/>
  <c r="E384" i="25" s="1"/>
  <c r="F66" i="44"/>
  <c r="G66" i="44" s="1"/>
  <c r="G383" i="47" s="1"/>
  <c r="H383" i="47"/>
  <c r="E383" i="25" s="1"/>
  <c r="F65" i="44"/>
  <c r="G65" i="44" s="1"/>
  <c r="G382" i="47" s="1"/>
  <c r="H382" i="47"/>
  <c r="E382" i="25" s="1"/>
  <c r="F64" i="44"/>
  <c r="G64" i="44" s="1"/>
  <c r="G381" i="47" s="1"/>
  <c r="F63" i="44"/>
  <c r="G63" i="44" s="1"/>
  <c r="G380" i="47" s="1"/>
  <c r="H380" i="47"/>
  <c r="E380" i="25" s="1"/>
  <c r="F62" i="44"/>
  <c r="G62" i="44" s="1"/>
  <c r="G379" i="47" s="1"/>
  <c r="H379" i="47"/>
  <c r="E379" i="25" s="1"/>
  <c r="F379" i="25" s="1"/>
  <c r="F61" i="44"/>
  <c r="G61" i="44" s="1"/>
  <c r="G378" i="47" s="1"/>
  <c r="F60" i="44"/>
  <c r="G60" i="44" s="1"/>
  <c r="G377" i="47" s="1"/>
  <c r="H377" i="47"/>
  <c r="E377" i="25" s="1"/>
  <c r="F59" i="44"/>
  <c r="G59" i="44" s="1"/>
  <c r="G376" i="47" s="1"/>
  <c r="H376" i="47"/>
  <c r="E376" i="25" s="1"/>
  <c r="F58" i="44"/>
  <c r="G58" i="44" s="1"/>
  <c r="G375" i="47" s="1"/>
  <c r="F57" i="44"/>
  <c r="G57" i="44" s="1"/>
  <c r="G374" i="47" s="1"/>
  <c r="F56" i="44"/>
  <c r="G56" i="44" s="1"/>
  <c r="G373" i="47" s="1"/>
  <c r="H373" i="47"/>
  <c r="E373" i="25" s="1"/>
  <c r="F373" i="25" s="1"/>
  <c r="D40" i="46"/>
  <c r="F55" i="44"/>
  <c r="G55" i="44" s="1"/>
  <c r="G372" i="47" s="1"/>
  <c r="H372" i="47"/>
  <c r="E372" i="25" s="1"/>
  <c r="F54" i="44"/>
  <c r="G54" i="44" s="1"/>
  <c r="G371" i="47" s="1"/>
  <c r="F53" i="44"/>
  <c r="G53" i="44" s="1"/>
  <c r="G370" i="47" s="1"/>
  <c r="H370" i="47"/>
  <c r="E370" i="25" s="1"/>
  <c r="F52" i="44"/>
  <c r="G52" i="44" s="1"/>
  <c r="G369" i="47" s="1"/>
  <c r="H369" i="47"/>
  <c r="E369" i="25" s="1"/>
  <c r="F51" i="44"/>
  <c r="G51" i="44" s="1"/>
  <c r="G368" i="47" s="1"/>
  <c r="H368" i="47"/>
  <c r="E368" i="25" s="1"/>
  <c r="F50" i="44"/>
  <c r="G50" i="44" s="1"/>
  <c r="G367" i="47" s="1"/>
  <c r="H367" i="47"/>
  <c r="E367" i="25" s="1"/>
  <c r="F49" i="44"/>
  <c r="G49" i="44" s="1"/>
  <c r="G366" i="47" s="1"/>
  <c r="H366" i="47"/>
  <c r="E366" i="25" s="1"/>
  <c r="F79" i="44"/>
  <c r="G79" i="44" s="1"/>
  <c r="G396" i="47" s="1"/>
  <c r="D43" i="46"/>
  <c r="H396" i="47"/>
  <c r="E396" i="25" s="1"/>
  <c r="F396" i="25" s="1"/>
  <c r="F78" i="44"/>
  <c r="G78" i="44" s="1"/>
  <c r="G395" i="47" s="1"/>
  <c r="H395" i="47"/>
  <c r="E395" i="25" s="1"/>
  <c r="F395" i="25" s="1"/>
  <c r="D42" i="46"/>
  <c r="M39" i="47"/>
  <c r="I36" i="47"/>
  <c r="M37" i="47"/>
  <c r="M38" i="47"/>
  <c r="I35" i="47"/>
  <c r="M34" i="47"/>
  <c r="G151" i="43"/>
  <c r="G99" i="47" s="1"/>
  <c r="I99" i="47" s="1"/>
  <c r="M33" i="47"/>
  <c r="F134" i="42"/>
  <c r="G285" i="47" s="1"/>
  <c r="I285" i="47" s="1"/>
  <c r="M152" i="47"/>
  <c r="M151" i="47"/>
  <c r="M153" i="47"/>
  <c r="M150" i="47"/>
  <c r="I149" i="47"/>
  <c r="F110" i="43"/>
  <c r="H49" i="47"/>
  <c r="E113" i="25" s="1"/>
  <c r="F113" i="25" s="1"/>
  <c r="F106" i="43"/>
  <c r="H57" i="47"/>
  <c r="E109" i="25" s="1"/>
  <c r="F109" i="25" s="1"/>
  <c r="F117" i="43"/>
  <c r="H65" i="47"/>
  <c r="E120" i="25" s="1"/>
  <c r="F120" i="25" s="1"/>
  <c r="F121" i="43"/>
  <c r="H69" i="47"/>
  <c r="E124" i="25" s="1"/>
  <c r="F124" i="25" s="1"/>
  <c r="F126" i="43"/>
  <c r="H74" i="47"/>
  <c r="E129" i="25" s="1"/>
  <c r="F129" i="25" s="1"/>
  <c r="F130" i="43"/>
  <c r="H78" i="47"/>
  <c r="E133" i="25" s="1"/>
  <c r="F134" i="43"/>
  <c r="H82" i="47"/>
  <c r="E137" i="25" s="1"/>
  <c r="F137" i="25" s="1"/>
  <c r="F138" i="43"/>
  <c r="H86" i="47"/>
  <c r="E141" i="25" s="1"/>
  <c r="F141" i="25" s="1"/>
  <c r="F142" i="43"/>
  <c r="H90" i="47"/>
  <c r="E145" i="25" s="1"/>
  <c r="F148" i="43"/>
  <c r="H94" i="47"/>
  <c r="E149" i="25" s="1"/>
  <c r="F149" i="25" s="1"/>
  <c r="F150" i="43"/>
  <c r="H100" i="47"/>
  <c r="E155" i="25" s="1"/>
  <c r="F155" i="25" s="1"/>
  <c r="F17" i="43"/>
  <c r="H106" i="47"/>
  <c r="E11" i="25" s="1"/>
  <c r="F11" i="25" s="1"/>
  <c r="F21" i="43"/>
  <c r="H112" i="47"/>
  <c r="E15" i="25" s="1"/>
  <c r="F15" i="25" s="1"/>
  <c r="F25" i="43"/>
  <c r="H118" i="47"/>
  <c r="E19" i="25" s="1"/>
  <c r="F29" i="43"/>
  <c r="H121" i="47"/>
  <c r="E23" i="25" s="1"/>
  <c r="F23" i="25" s="1"/>
  <c r="F33" i="43"/>
  <c r="H124" i="47"/>
  <c r="E27" i="25" s="1"/>
  <c r="F27" i="25" s="1"/>
  <c r="H129" i="47"/>
  <c r="E68" i="25" s="1"/>
  <c r="F68" i="25" s="1"/>
  <c r="F77" i="43"/>
  <c r="H133" i="47"/>
  <c r="E72" i="25" s="1"/>
  <c r="F81" i="43"/>
  <c r="H137" i="47"/>
  <c r="E76" i="25" s="1"/>
  <c r="F7" i="43"/>
  <c r="G7" i="43" s="1"/>
  <c r="H141" i="47"/>
  <c r="E83" i="25" s="1"/>
  <c r="F83" i="25" s="1"/>
  <c r="F8" i="43"/>
  <c r="H145" i="47"/>
  <c r="E87" i="25" s="1"/>
  <c r="F87" i="25" s="1"/>
  <c r="F131" i="43"/>
  <c r="H79" i="47"/>
  <c r="E134" i="25" s="1"/>
  <c r="F134" i="25" s="1"/>
  <c r="F139" i="43"/>
  <c r="H87" i="47"/>
  <c r="E142" i="25" s="1"/>
  <c r="F143" i="43"/>
  <c r="H91" i="47"/>
  <c r="E146" i="25" s="1"/>
  <c r="F146" i="25" s="1"/>
  <c r="F149" i="43"/>
  <c r="H95" i="47"/>
  <c r="E150" i="25" s="1"/>
  <c r="F154" i="43"/>
  <c r="H101" i="47"/>
  <c r="E156" i="25" s="1"/>
  <c r="F156" i="25" s="1"/>
  <c r="F12" i="43"/>
  <c r="H103" i="47"/>
  <c r="E8" i="25" s="1"/>
  <c r="F8" i="25" s="1"/>
  <c r="F22" i="43"/>
  <c r="H114" i="47"/>
  <c r="E16" i="25" s="1"/>
  <c r="F16" i="25" s="1"/>
  <c r="F26" i="43"/>
  <c r="H117" i="47"/>
  <c r="E20" i="25" s="1"/>
  <c r="F20" i="25" s="1"/>
  <c r="F30" i="43"/>
  <c r="H123" i="47"/>
  <c r="E24" i="25" s="1"/>
  <c r="F34" i="43"/>
  <c r="H126" i="47"/>
  <c r="E28" i="25" s="1"/>
  <c r="F28" i="25" s="1"/>
  <c r="F74" i="43"/>
  <c r="H130" i="47"/>
  <c r="E69" i="25" s="1"/>
  <c r="F79" i="43"/>
  <c r="H134" i="47"/>
  <c r="E73" i="25" s="1"/>
  <c r="F5" i="43"/>
  <c r="G5" i="43" s="1"/>
  <c r="H142" i="47"/>
  <c r="E84" i="25" s="1"/>
  <c r="F84" i="25" s="1"/>
  <c r="F9" i="43"/>
  <c r="H146" i="47"/>
  <c r="E88" i="25" s="1"/>
  <c r="F88" i="25" s="1"/>
  <c r="F124" i="43"/>
  <c r="H72" i="47"/>
  <c r="E127" i="25" s="1"/>
  <c r="F127" i="25" s="1"/>
  <c r="F38" i="43"/>
  <c r="H6" i="47"/>
  <c r="E32" i="25" s="1"/>
  <c r="F32" i="25" s="1"/>
  <c r="F41" i="43"/>
  <c r="H10" i="47"/>
  <c r="E35" i="25" s="1"/>
  <c r="F35" i="25" s="1"/>
  <c r="F50" i="43"/>
  <c r="H14" i="47"/>
  <c r="E40" i="25" s="1"/>
  <c r="F40" i="25" s="1"/>
  <c r="F52" i="43"/>
  <c r="H22" i="47"/>
  <c r="E47" i="25" s="1"/>
  <c r="F47" i="25" s="1"/>
  <c r="F57" i="43"/>
  <c r="H26" i="47"/>
  <c r="E51" i="25" s="1"/>
  <c r="F61" i="43"/>
  <c r="H30" i="47"/>
  <c r="E55" i="25" s="1"/>
  <c r="F97" i="43"/>
  <c r="H41" i="47"/>
  <c r="E96" i="25" s="1"/>
  <c r="F96" i="25" s="1"/>
  <c r="F35" i="43"/>
  <c r="H4" i="47"/>
  <c r="E29" i="25" s="1"/>
  <c r="F29" i="25" s="1"/>
  <c r="F39" i="43"/>
  <c r="H8" i="47"/>
  <c r="E33" i="25" s="1"/>
  <c r="F33" i="25" s="1"/>
  <c r="F43" i="43"/>
  <c r="H12" i="47"/>
  <c r="E37" i="25" s="1"/>
  <c r="F37" i="25" s="1"/>
  <c r="F46" i="43"/>
  <c r="H17" i="47"/>
  <c r="E41" i="25" s="1"/>
  <c r="F41" i="25" s="1"/>
  <c r="F49" i="43"/>
  <c r="H20" i="47"/>
  <c r="E45" i="25" s="1"/>
  <c r="F45" i="25" s="1"/>
  <c r="F54" i="43"/>
  <c r="H24" i="47"/>
  <c r="E48" i="25" s="1"/>
  <c r="F59" i="43"/>
  <c r="H28" i="47"/>
  <c r="E53" i="25" s="1"/>
  <c r="F63" i="43"/>
  <c r="H32" i="47"/>
  <c r="E57" i="25" s="1"/>
  <c r="F99" i="43"/>
  <c r="H43" i="47"/>
  <c r="E98" i="25" s="1"/>
  <c r="F98" i="25" s="1"/>
  <c r="F96" i="43"/>
  <c r="H47" i="47"/>
  <c r="E102" i="25" s="1"/>
  <c r="F102" i="25" s="1"/>
  <c r="F100" i="43"/>
  <c r="H51" i="47"/>
  <c r="E103" i="25" s="1"/>
  <c r="F103" i="25" s="1"/>
  <c r="F104" i="43"/>
  <c r="H55" i="47"/>
  <c r="E107" i="25" s="1"/>
  <c r="F107" i="25" s="1"/>
  <c r="F108" i="43"/>
  <c r="H59" i="47"/>
  <c r="E111" i="25" s="1"/>
  <c r="F115" i="43"/>
  <c r="H63" i="47"/>
  <c r="E118" i="25" s="1"/>
  <c r="F118" i="25" s="1"/>
  <c r="F119" i="43"/>
  <c r="H67" i="47"/>
  <c r="E122" i="25" s="1"/>
  <c r="F122" i="25" s="1"/>
  <c r="F123" i="43"/>
  <c r="H71" i="47"/>
  <c r="E126" i="25" s="1"/>
  <c r="F126" i="25" s="1"/>
  <c r="F128" i="43"/>
  <c r="H76" i="47"/>
  <c r="E131" i="25" s="1"/>
  <c r="F132" i="43"/>
  <c r="H80" i="47"/>
  <c r="E135" i="25" s="1"/>
  <c r="F135" i="25" s="1"/>
  <c r="F136" i="43"/>
  <c r="H84" i="47"/>
  <c r="E139" i="25" s="1"/>
  <c r="F139" i="25" s="1"/>
  <c r="F140" i="43"/>
  <c r="H88" i="47"/>
  <c r="E143" i="25" s="1"/>
  <c r="F143" i="25" s="1"/>
  <c r="F144" i="43"/>
  <c r="H92" i="47"/>
  <c r="E147" i="25" s="1"/>
  <c r="F147" i="25" s="1"/>
  <c r="F145" i="43"/>
  <c r="H96" i="47"/>
  <c r="E151" i="25" s="1"/>
  <c r="F19" i="43"/>
  <c r="H110" i="47"/>
  <c r="E13" i="25" s="1"/>
  <c r="F23" i="43"/>
  <c r="H116" i="47"/>
  <c r="E17" i="25" s="1"/>
  <c r="F17" i="25" s="1"/>
  <c r="F27" i="43"/>
  <c r="H119" i="47"/>
  <c r="E21" i="25" s="1"/>
  <c r="F21" i="25" s="1"/>
  <c r="F31" i="43"/>
  <c r="H122" i="47"/>
  <c r="E25" i="25" s="1"/>
  <c r="F72" i="43"/>
  <c r="H127" i="47"/>
  <c r="E66" i="25" s="1"/>
  <c r="F66" i="25" s="1"/>
  <c r="F75" i="43"/>
  <c r="H131" i="47"/>
  <c r="E70" i="25" s="1"/>
  <c r="F70" i="25" s="1"/>
  <c r="F78" i="43"/>
  <c r="H135" i="47"/>
  <c r="E74" i="25" s="1"/>
  <c r="F6" i="43"/>
  <c r="H143" i="47"/>
  <c r="E85" i="25" s="1"/>
  <c r="F85" i="25" s="1"/>
  <c r="F155" i="43"/>
  <c r="H147" i="47"/>
  <c r="E89" i="25" s="1"/>
  <c r="F89" i="25" s="1"/>
  <c r="F42" i="43"/>
  <c r="H11" i="47"/>
  <c r="E36" i="25" s="1"/>
  <c r="F51" i="43"/>
  <c r="H15" i="47"/>
  <c r="E39" i="25" s="1"/>
  <c r="F39" i="25" s="1"/>
  <c r="F48" i="43"/>
  <c r="H19" i="47"/>
  <c r="E44" i="25" s="1"/>
  <c r="F44" i="25" s="1"/>
  <c r="F56" i="43"/>
  <c r="H23" i="47"/>
  <c r="E50" i="25" s="1"/>
  <c r="F58" i="43"/>
  <c r="H27" i="47"/>
  <c r="E52" i="25" s="1"/>
  <c r="F62" i="43"/>
  <c r="H31" i="47"/>
  <c r="E56" i="25" s="1"/>
  <c r="F56" i="25" s="1"/>
  <c r="F98" i="43"/>
  <c r="H42" i="47"/>
  <c r="E97" i="25" s="1"/>
  <c r="F97" i="25" s="1"/>
  <c r="F95" i="43"/>
  <c r="H46" i="47"/>
  <c r="E101" i="25" s="1"/>
  <c r="F101" i="25" s="1"/>
  <c r="F111" i="43"/>
  <c r="H50" i="47"/>
  <c r="E114" i="25" s="1"/>
  <c r="F103" i="43"/>
  <c r="H54" i="47"/>
  <c r="E106" i="25" s="1"/>
  <c r="F106" i="25" s="1"/>
  <c r="F107" i="43"/>
  <c r="H58" i="47"/>
  <c r="E110" i="25" s="1"/>
  <c r="F114" i="43"/>
  <c r="H62" i="47"/>
  <c r="E117" i="25" s="1"/>
  <c r="F117" i="25" s="1"/>
  <c r="F118" i="43"/>
  <c r="H66" i="47"/>
  <c r="E121" i="25" s="1"/>
  <c r="F40" i="43"/>
  <c r="H9" i="47"/>
  <c r="E34" i="25" s="1"/>
  <c r="F34" i="25" s="1"/>
  <c r="F44" i="43"/>
  <c r="H13" i="47"/>
  <c r="E38" i="25" s="1"/>
  <c r="F38" i="25" s="1"/>
  <c r="F47" i="43"/>
  <c r="H18" i="47"/>
  <c r="E42" i="25" s="1"/>
  <c r="F42" i="25" s="1"/>
  <c r="F55" i="43"/>
  <c r="H25" i="47"/>
  <c r="E49" i="25" s="1"/>
  <c r="F71" i="43"/>
  <c r="G71" i="43" s="1"/>
  <c r="H40" i="47"/>
  <c r="E65" i="25" s="1"/>
  <c r="F65" i="25" s="1"/>
  <c r="F93" i="43"/>
  <c r="H44" i="47"/>
  <c r="E99" i="25" s="1"/>
  <c r="F99" i="25" s="1"/>
  <c r="F109" i="43"/>
  <c r="H48" i="47"/>
  <c r="E112" i="25" s="1"/>
  <c r="F112" i="25" s="1"/>
  <c r="F101" i="43"/>
  <c r="H52" i="47"/>
  <c r="E104" i="25" s="1"/>
  <c r="F104" i="25" s="1"/>
  <c r="F105" i="43"/>
  <c r="H56" i="47"/>
  <c r="E108" i="25" s="1"/>
  <c r="F112" i="43"/>
  <c r="H60" i="47"/>
  <c r="E115" i="25" s="1"/>
  <c r="F115" i="25" s="1"/>
  <c r="F116" i="43"/>
  <c r="H64" i="47"/>
  <c r="E119" i="25" s="1"/>
  <c r="F119" i="25" s="1"/>
  <c r="F120" i="43"/>
  <c r="H68" i="47"/>
  <c r="E123" i="25" s="1"/>
  <c r="F123" i="25" s="1"/>
  <c r="F125" i="43"/>
  <c r="H73" i="47"/>
  <c r="E128" i="25" s="1"/>
  <c r="F128" i="25" s="1"/>
  <c r="F129" i="43"/>
  <c r="H77" i="47"/>
  <c r="E132" i="25" s="1"/>
  <c r="F133" i="43"/>
  <c r="H81" i="47"/>
  <c r="E136" i="25" s="1"/>
  <c r="F137" i="43"/>
  <c r="H85" i="47"/>
  <c r="E140" i="25" s="1"/>
  <c r="F140" i="25" s="1"/>
  <c r="F141" i="43"/>
  <c r="H89" i="47"/>
  <c r="E144" i="25" s="1"/>
  <c r="F144" i="25" s="1"/>
  <c r="F147" i="43"/>
  <c r="H93" i="47"/>
  <c r="E148" i="25" s="1"/>
  <c r="F148" i="25" s="1"/>
  <c r="F146" i="43"/>
  <c r="H97" i="47"/>
  <c r="E152" i="25" s="1"/>
  <c r="F20" i="43"/>
  <c r="H113" i="47"/>
  <c r="E14" i="25" s="1"/>
  <c r="F14" i="25" s="1"/>
  <c r="F24" i="43"/>
  <c r="H115" i="47"/>
  <c r="E18" i="25" s="1"/>
  <c r="F18" i="25" s="1"/>
  <c r="F28" i="43"/>
  <c r="H120" i="47"/>
  <c r="E22" i="25" s="1"/>
  <c r="F32" i="43"/>
  <c r="H125" i="47"/>
  <c r="E26" i="25" s="1"/>
  <c r="F73" i="43"/>
  <c r="H128" i="47"/>
  <c r="E67" i="25" s="1"/>
  <c r="F76" i="43"/>
  <c r="H132" i="47"/>
  <c r="E71" i="25" s="1"/>
  <c r="F71" i="25" s="1"/>
  <c r="F80" i="43"/>
  <c r="H136" i="47"/>
  <c r="E75" i="25" s="1"/>
  <c r="F87" i="43"/>
  <c r="H140" i="47"/>
  <c r="E82" i="25" s="1"/>
  <c r="F10" i="43"/>
  <c r="H144" i="47"/>
  <c r="E86" i="25" s="1"/>
  <c r="F86" i="25" s="1"/>
  <c r="F130" i="42"/>
  <c r="G281" i="47" s="1"/>
  <c r="I281" i="47" s="1"/>
  <c r="F131" i="42"/>
  <c r="G282" i="47" s="1"/>
  <c r="I282" i="47" s="1"/>
  <c r="M467" i="47"/>
  <c r="I467" i="47"/>
  <c r="I464" i="47"/>
  <c r="M464" i="47"/>
  <c r="M461" i="47"/>
  <c r="I461" i="47"/>
  <c r="I466" i="47"/>
  <c r="M466" i="47"/>
  <c r="M468" i="47"/>
  <c r="I468" i="47"/>
  <c r="I463" i="47"/>
  <c r="M463" i="47"/>
  <c r="I465" i="47"/>
  <c r="M465" i="47"/>
  <c r="E59" i="35"/>
  <c r="E57" i="35"/>
  <c r="E56" i="35"/>
  <c r="E55" i="35"/>
  <c r="E54" i="35"/>
  <c r="E53" i="35"/>
  <c r="M462" i="47"/>
  <c r="I462" i="47"/>
  <c r="F103" i="42"/>
  <c r="G254" i="47" s="1"/>
  <c r="I254" i="47" s="1"/>
  <c r="F15" i="43"/>
  <c r="H105" i="47"/>
  <c r="E9" i="25" s="1"/>
  <c r="F9" i="25" s="1"/>
  <c r="F60" i="43"/>
  <c r="H29" i="47"/>
  <c r="E54" i="25" s="1"/>
  <c r="F54" i="25" s="1"/>
  <c r="F45" i="43"/>
  <c r="H16" i="47"/>
  <c r="E43" i="25" s="1"/>
  <c r="F43" i="25" s="1"/>
  <c r="F37" i="43"/>
  <c r="H5" i="47"/>
  <c r="E31" i="25" s="1"/>
  <c r="F31" i="25" s="1"/>
  <c r="F82" i="43"/>
  <c r="H446" i="47"/>
  <c r="E79" i="25" s="1"/>
  <c r="F79" i="25" s="1"/>
  <c r="F83" i="43"/>
  <c r="H447" i="47"/>
  <c r="E78" i="25" s="1"/>
  <c r="F78" i="25" s="1"/>
  <c r="F3" i="42"/>
  <c r="G154" i="47" s="1"/>
  <c r="I154" i="47" s="1"/>
  <c r="F96" i="42"/>
  <c r="G247" i="47" s="1"/>
  <c r="I247" i="47" s="1"/>
  <c r="F59" i="42"/>
  <c r="G212" i="47" s="1"/>
  <c r="I212" i="47" s="1"/>
  <c r="F104" i="42"/>
  <c r="G255" i="47" s="1"/>
  <c r="I255" i="47" s="1"/>
  <c r="F94" i="42"/>
  <c r="G245" i="47" s="1"/>
  <c r="I245" i="47" s="1"/>
  <c r="F83" i="42"/>
  <c r="G233" i="47" s="1"/>
  <c r="I233" i="47" s="1"/>
  <c r="F5" i="42"/>
  <c r="G156" i="47" s="1"/>
  <c r="G273" i="47"/>
  <c r="F18" i="43"/>
  <c r="D15" i="46"/>
  <c r="F4" i="43"/>
  <c r="D3" i="46"/>
  <c r="F94" i="43"/>
  <c r="D6" i="46"/>
  <c r="F102" i="43"/>
  <c r="D7" i="46"/>
  <c r="F113" i="43"/>
  <c r="D8" i="46"/>
  <c r="F3" i="43"/>
  <c r="G3" i="43" s="1"/>
  <c r="G2" i="47" s="1"/>
  <c r="D2" i="46"/>
  <c r="F16" i="43"/>
  <c r="D13" i="46"/>
  <c r="F85" i="43"/>
  <c r="D16" i="46"/>
  <c r="F53" i="43"/>
  <c r="D5" i="46"/>
  <c r="F86" i="43"/>
  <c r="D17" i="46"/>
  <c r="F36" i="43"/>
  <c r="D4" i="46"/>
  <c r="F122" i="43"/>
  <c r="D9" i="46"/>
  <c r="F127" i="43"/>
  <c r="D10" i="46"/>
  <c r="F135" i="43"/>
  <c r="D11" i="46"/>
  <c r="F11" i="43"/>
  <c r="D12" i="46"/>
  <c r="D14" i="46"/>
  <c r="M195" i="47" l="1"/>
  <c r="I195" i="47"/>
  <c r="M277" i="47"/>
  <c r="M186" i="47"/>
  <c r="I186" i="47"/>
  <c r="L45" i="46"/>
  <c r="I45" i="46"/>
  <c r="I185" i="47"/>
  <c r="G288" i="47"/>
  <c r="I288" i="47" s="1"/>
  <c r="G76" i="43"/>
  <c r="G132" i="47" s="1"/>
  <c r="I132" i="47" s="1"/>
  <c r="G78" i="43"/>
  <c r="G135" i="47" s="1"/>
  <c r="I135" i="47" s="1"/>
  <c r="G72" i="43"/>
  <c r="G127" i="47" s="1"/>
  <c r="M127" i="47" s="1"/>
  <c r="G74" i="43"/>
  <c r="G130" i="47" s="1"/>
  <c r="I130" i="47" s="1"/>
  <c r="G77" i="43"/>
  <c r="G133" i="47" s="1"/>
  <c r="M133" i="47" s="1"/>
  <c r="G80" i="43"/>
  <c r="G136" i="47" s="1"/>
  <c r="I136" i="47" s="1"/>
  <c r="G73" i="43"/>
  <c r="G128" i="47" s="1"/>
  <c r="M128" i="47" s="1"/>
  <c r="G75" i="43"/>
  <c r="G131" i="47" s="1"/>
  <c r="I131" i="47" s="1"/>
  <c r="G79" i="43"/>
  <c r="G134" i="47" s="1"/>
  <c r="I134" i="47" s="1"/>
  <c r="G81" i="43"/>
  <c r="G137" i="47" s="1"/>
  <c r="M137" i="47" s="1"/>
  <c r="I397" i="47"/>
  <c r="M160" i="47"/>
  <c r="I160" i="47"/>
  <c r="M194" i="47"/>
  <c r="I194" i="47"/>
  <c r="I359" i="47"/>
  <c r="I313" i="47"/>
  <c r="M313" i="47"/>
  <c r="M287" i="47"/>
  <c r="M173" i="47"/>
  <c r="M318" i="47"/>
  <c r="I351" i="47"/>
  <c r="M351" i="47"/>
  <c r="M199" i="47"/>
  <c r="M261" i="47"/>
  <c r="M315" i="47"/>
  <c r="M263" i="47"/>
  <c r="M304" i="47"/>
  <c r="M242" i="47"/>
  <c r="M248" i="47"/>
  <c r="I258" i="47"/>
  <c r="M239" i="47"/>
  <c r="M230" i="47"/>
  <c r="I166" i="47"/>
  <c r="I222" i="47"/>
  <c r="M219" i="47"/>
  <c r="M280" i="47"/>
  <c r="M279" i="47"/>
  <c r="M268" i="47"/>
  <c r="M253" i="47"/>
  <c r="M298" i="47"/>
  <c r="M193" i="47"/>
  <c r="M162" i="47"/>
  <c r="I232" i="47"/>
  <c r="M257" i="47"/>
  <c r="M164" i="47"/>
  <c r="M244" i="47"/>
  <c r="M301" i="47"/>
  <c r="I226" i="47"/>
  <c r="M235" i="47"/>
  <c r="M296" i="47"/>
  <c r="M196" i="47"/>
  <c r="I196" i="47"/>
  <c r="M182" i="47"/>
  <c r="I276" i="47"/>
  <c r="I262" i="47"/>
  <c r="M445" i="47"/>
  <c r="I445" i="47"/>
  <c r="I444" i="47"/>
  <c r="M444" i="47"/>
  <c r="I443" i="47"/>
  <c r="M443" i="47"/>
  <c r="I442" i="47"/>
  <c r="M442" i="47"/>
  <c r="I441" i="47"/>
  <c r="M441" i="47"/>
  <c r="I440" i="47"/>
  <c r="M440" i="47"/>
  <c r="M439" i="47"/>
  <c r="I439" i="47"/>
  <c r="I438" i="47"/>
  <c r="M438" i="47"/>
  <c r="M437" i="47"/>
  <c r="I437" i="47"/>
  <c r="I436" i="47"/>
  <c r="M436" i="47"/>
  <c r="I435" i="47"/>
  <c r="M435" i="47"/>
  <c r="I434" i="47"/>
  <c r="M434" i="47"/>
  <c r="I433" i="47"/>
  <c r="M433" i="47"/>
  <c r="I432" i="47"/>
  <c r="M432" i="47"/>
  <c r="M431" i="47"/>
  <c r="I431" i="47"/>
  <c r="I430" i="47"/>
  <c r="M430" i="47"/>
  <c r="M429" i="47"/>
  <c r="I429" i="47"/>
  <c r="M428" i="47"/>
  <c r="I428" i="47"/>
  <c r="I427" i="47"/>
  <c r="M427" i="47"/>
  <c r="I426" i="47"/>
  <c r="M426" i="47"/>
  <c r="I425" i="47"/>
  <c r="M425" i="47"/>
  <c r="I424" i="47"/>
  <c r="M424" i="47"/>
  <c r="M423" i="47"/>
  <c r="I423" i="47"/>
  <c r="I422" i="47"/>
  <c r="M422" i="47"/>
  <c r="M421" i="47"/>
  <c r="I421" i="47"/>
  <c r="I420" i="47"/>
  <c r="M420" i="47"/>
  <c r="I419" i="47"/>
  <c r="M419" i="47"/>
  <c r="I418" i="47"/>
  <c r="M418" i="47"/>
  <c r="I417" i="47"/>
  <c r="M417" i="47"/>
  <c r="I416" i="47"/>
  <c r="M416" i="47"/>
  <c r="M415" i="47"/>
  <c r="I415" i="47"/>
  <c r="I414" i="47"/>
  <c r="M414" i="47"/>
  <c r="M413" i="47"/>
  <c r="I413" i="47"/>
  <c r="I412" i="47"/>
  <c r="M412" i="47"/>
  <c r="I411" i="47"/>
  <c r="M411" i="47"/>
  <c r="I410" i="47"/>
  <c r="M410" i="47"/>
  <c r="I409" i="47"/>
  <c r="M409" i="47"/>
  <c r="I408" i="47"/>
  <c r="M408" i="47"/>
  <c r="M407" i="47"/>
  <c r="I407" i="47"/>
  <c r="I406" i="47"/>
  <c r="M406" i="47"/>
  <c r="M405" i="47"/>
  <c r="I405" i="47"/>
  <c r="I404" i="47"/>
  <c r="M404" i="47"/>
  <c r="I403" i="47"/>
  <c r="M403" i="47"/>
  <c r="I402" i="47"/>
  <c r="M402" i="47"/>
  <c r="I401" i="47"/>
  <c r="M401" i="47"/>
  <c r="I400" i="47"/>
  <c r="M400" i="47"/>
  <c r="M399" i="47"/>
  <c r="I399" i="47"/>
  <c r="I398" i="47"/>
  <c r="M398" i="47"/>
  <c r="I365" i="47"/>
  <c r="M365" i="47"/>
  <c r="M364" i="47"/>
  <c r="I364" i="47"/>
  <c r="M363" i="47"/>
  <c r="I363" i="47"/>
  <c r="M362" i="47"/>
  <c r="I362" i="47"/>
  <c r="K39" i="46"/>
  <c r="E39" i="46"/>
  <c r="M361" i="47"/>
  <c r="I361" i="47"/>
  <c r="M360" i="47"/>
  <c r="I360" i="47"/>
  <c r="M358" i="47"/>
  <c r="I358" i="47"/>
  <c r="I357" i="47"/>
  <c r="M357" i="47"/>
  <c r="K38" i="46"/>
  <c r="E38" i="46"/>
  <c r="M356" i="47"/>
  <c r="I356" i="47"/>
  <c r="M355" i="47"/>
  <c r="I355" i="47"/>
  <c r="M354" i="47"/>
  <c r="I354" i="47"/>
  <c r="K37" i="46"/>
  <c r="E37" i="46"/>
  <c r="M353" i="47"/>
  <c r="I353" i="47"/>
  <c r="M352" i="47"/>
  <c r="I352" i="47"/>
  <c r="I350" i="47"/>
  <c r="M350" i="47"/>
  <c r="K36" i="46"/>
  <c r="E36" i="46"/>
  <c r="I349" i="47"/>
  <c r="M349" i="47"/>
  <c r="M348" i="47"/>
  <c r="I348" i="47"/>
  <c r="M347" i="47"/>
  <c r="I347" i="47"/>
  <c r="I346" i="47"/>
  <c r="M346" i="47"/>
  <c r="M345" i="47"/>
  <c r="I345" i="47"/>
  <c r="M344" i="47"/>
  <c r="I344" i="47"/>
  <c r="I343" i="47"/>
  <c r="M343" i="47"/>
  <c r="I342" i="47"/>
  <c r="M342" i="47"/>
  <c r="I341" i="47"/>
  <c r="M341" i="47"/>
  <c r="M340" i="47"/>
  <c r="I340" i="47"/>
  <c r="M339" i="47"/>
  <c r="I339" i="47"/>
  <c r="I338" i="47"/>
  <c r="M338" i="47"/>
  <c r="M337" i="47"/>
  <c r="I337" i="47"/>
  <c r="M336" i="47"/>
  <c r="I336" i="47"/>
  <c r="M334" i="47"/>
  <c r="I334" i="47"/>
  <c r="I333" i="47"/>
  <c r="M333" i="47"/>
  <c r="K34" i="46"/>
  <c r="E34" i="46"/>
  <c r="M332" i="47"/>
  <c r="I332" i="47"/>
  <c r="I331" i="47"/>
  <c r="M331" i="47"/>
  <c r="M330" i="47"/>
  <c r="I330" i="47"/>
  <c r="M329" i="47"/>
  <c r="I329" i="47"/>
  <c r="M328" i="47"/>
  <c r="I328" i="47"/>
  <c r="M327" i="47"/>
  <c r="I327" i="47"/>
  <c r="I326" i="47"/>
  <c r="M326" i="47"/>
  <c r="E33" i="46"/>
  <c r="K33" i="46"/>
  <c r="I325" i="47"/>
  <c r="M325" i="47"/>
  <c r="M324" i="47"/>
  <c r="I324" i="47"/>
  <c r="I323" i="47"/>
  <c r="M323" i="47"/>
  <c r="M322" i="47"/>
  <c r="I322" i="47"/>
  <c r="M321" i="47"/>
  <c r="I321" i="47"/>
  <c r="I320" i="47"/>
  <c r="M320" i="47"/>
  <c r="M283" i="47"/>
  <c r="K35" i="46"/>
  <c r="E35" i="46"/>
  <c r="M335" i="47"/>
  <c r="I335" i="47"/>
  <c r="I270" i="47"/>
  <c r="M169" i="47"/>
  <c r="M167" i="47"/>
  <c r="G34" i="43"/>
  <c r="G126" i="47" s="1"/>
  <c r="M126" i="47" s="1"/>
  <c r="G33" i="43"/>
  <c r="G124" i="47" s="1"/>
  <c r="M124" i="47" s="1"/>
  <c r="G32" i="43"/>
  <c r="G125" i="47" s="1"/>
  <c r="I125" i="47" s="1"/>
  <c r="G31" i="43"/>
  <c r="G122" i="47" s="1"/>
  <c r="M122" i="47" s="1"/>
  <c r="G30" i="43"/>
  <c r="G123" i="47" s="1"/>
  <c r="M123" i="47" s="1"/>
  <c r="G29" i="43"/>
  <c r="G121" i="47" s="1"/>
  <c r="I121" i="47" s="1"/>
  <c r="G28" i="43"/>
  <c r="G120" i="47" s="1"/>
  <c r="M120" i="47" s="1"/>
  <c r="G27" i="43"/>
  <c r="G119" i="47" s="1"/>
  <c r="I119" i="47" s="1"/>
  <c r="G26" i="43"/>
  <c r="G117" i="47" s="1"/>
  <c r="I117" i="47" s="1"/>
  <c r="G25" i="43"/>
  <c r="G118" i="47" s="1"/>
  <c r="I118" i="47" s="1"/>
  <c r="G24" i="43"/>
  <c r="G115" i="47" s="1"/>
  <c r="M115" i="47" s="1"/>
  <c r="G23" i="43"/>
  <c r="G116" i="47" s="1"/>
  <c r="M116" i="47" s="1"/>
  <c r="G21" i="43"/>
  <c r="G112" i="47" s="1"/>
  <c r="M112" i="47" s="1"/>
  <c r="G20" i="43"/>
  <c r="G113" i="47" s="1"/>
  <c r="M113" i="47" s="1"/>
  <c r="G19" i="43"/>
  <c r="G110" i="47" s="1"/>
  <c r="M110" i="47" s="1"/>
  <c r="G18" i="43"/>
  <c r="G111" i="47" s="1"/>
  <c r="I111" i="47" s="1"/>
  <c r="G15" i="43"/>
  <c r="G105" i="47" s="1"/>
  <c r="I105" i="47" s="1"/>
  <c r="G11" i="43"/>
  <c r="G104" i="47" s="1"/>
  <c r="I260" i="47"/>
  <c r="I314" i="47"/>
  <c r="I183" i="47"/>
  <c r="M223" i="47"/>
  <c r="M312" i="47"/>
  <c r="I225" i="47"/>
  <c r="F54" i="35"/>
  <c r="G12" i="43"/>
  <c r="G103" i="47" s="1"/>
  <c r="M103" i="47" s="1"/>
  <c r="G22" i="43"/>
  <c r="G114" i="47" s="1"/>
  <c r="I114" i="47" s="1"/>
  <c r="I303" i="47"/>
  <c r="M176" i="47"/>
  <c r="M299" i="47"/>
  <c r="I157" i="47"/>
  <c r="M170" i="47"/>
  <c r="G4" i="43"/>
  <c r="G3" i="47" s="1"/>
  <c r="M3" i="47" s="1"/>
  <c r="G63" i="43"/>
  <c r="G32" i="47" s="1"/>
  <c r="I32" i="47" s="1"/>
  <c r="G62" i="43"/>
  <c r="G31" i="47" s="1"/>
  <c r="M31" i="47" s="1"/>
  <c r="G61" i="43"/>
  <c r="G30" i="47" s="1"/>
  <c r="I30" i="47" s="1"/>
  <c r="G60" i="43"/>
  <c r="G29" i="47" s="1"/>
  <c r="M29" i="47" s="1"/>
  <c r="G59" i="43"/>
  <c r="G28" i="47" s="1"/>
  <c r="I28" i="47" s="1"/>
  <c r="G58" i="43"/>
  <c r="G27" i="47" s="1"/>
  <c r="I27" i="47" s="1"/>
  <c r="G57" i="43"/>
  <c r="G26" i="47" s="1"/>
  <c r="M26" i="47" s="1"/>
  <c r="G56" i="43"/>
  <c r="G23" i="47" s="1"/>
  <c r="M23" i="47" s="1"/>
  <c r="G55" i="43"/>
  <c r="G25" i="47" s="1"/>
  <c r="M25" i="47" s="1"/>
  <c r="G54" i="43"/>
  <c r="G24" i="47" s="1"/>
  <c r="M24" i="47" s="1"/>
  <c r="G53" i="43"/>
  <c r="G21" i="47" s="1"/>
  <c r="I21" i="47" s="1"/>
  <c r="G52" i="43"/>
  <c r="G22" i="47" s="1"/>
  <c r="M22" i="47" s="1"/>
  <c r="G51" i="43"/>
  <c r="G15" i="47" s="1"/>
  <c r="I15" i="47" s="1"/>
  <c r="G50" i="43"/>
  <c r="G14" i="47" s="1"/>
  <c r="M14" i="47" s="1"/>
  <c r="G49" i="43"/>
  <c r="G20" i="47" s="1"/>
  <c r="I20" i="47" s="1"/>
  <c r="G48" i="43"/>
  <c r="G19" i="47" s="1"/>
  <c r="I19" i="47" s="1"/>
  <c r="G47" i="43"/>
  <c r="G18" i="47" s="1"/>
  <c r="M18" i="47" s="1"/>
  <c r="G46" i="43"/>
  <c r="G17" i="47" s="1"/>
  <c r="I17" i="47" s="1"/>
  <c r="G45" i="43"/>
  <c r="G16" i="47" s="1"/>
  <c r="I16" i="47" s="1"/>
  <c r="G44" i="43"/>
  <c r="G13" i="47" s="1"/>
  <c r="I13" i="47" s="1"/>
  <c r="G43" i="43"/>
  <c r="G12" i="47" s="1"/>
  <c r="M12" i="47" s="1"/>
  <c r="G42" i="43"/>
  <c r="G11" i="47" s="1"/>
  <c r="I11" i="47" s="1"/>
  <c r="G41" i="43"/>
  <c r="G10" i="47" s="1"/>
  <c r="M10" i="47" s="1"/>
  <c r="G40" i="43"/>
  <c r="G9" i="47" s="1"/>
  <c r="M9" i="47" s="1"/>
  <c r="G39" i="43"/>
  <c r="G8" i="47" s="1"/>
  <c r="I8" i="47" s="1"/>
  <c r="G38" i="43"/>
  <c r="G6" i="47" s="1"/>
  <c r="M6" i="47" s="1"/>
  <c r="G37" i="43"/>
  <c r="G5" i="47" s="1"/>
  <c r="I5" i="47" s="1"/>
  <c r="G35" i="43"/>
  <c r="G4" i="47" s="1"/>
  <c r="I4" i="47" s="1"/>
  <c r="I317" i="47"/>
  <c r="M316" i="47"/>
  <c r="I172" i="47"/>
  <c r="M238" i="47"/>
  <c r="M163" i="47"/>
  <c r="M99" i="47"/>
  <c r="G82" i="43"/>
  <c r="G446" i="47" s="1"/>
  <c r="I446" i="47" s="1"/>
  <c r="M319" i="47"/>
  <c r="I319" i="47"/>
  <c r="M229" i="47"/>
  <c r="I168" i="47"/>
  <c r="M184" i="47"/>
  <c r="M311" i="47"/>
  <c r="I309" i="47"/>
  <c r="M187" i="47"/>
  <c r="M241" i="47"/>
  <c r="I250" i="47"/>
  <c r="M259" i="47"/>
  <c r="M221" i="47"/>
  <c r="M159" i="47"/>
  <c r="M237" i="47"/>
  <c r="M208" i="47"/>
  <c r="M197" i="47"/>
  <c r="M251" i="47"/>
  <c r="M224" i="47"/>
  <c r="M310" i="47"/>
  <c r="M188" i="47"/>
  <c r="M189" i="47"/>
  <c r="M190" i="47"/>
  <c r="M198" i="47"/>
  <c r="M294" i="47"/>
  <c r="M236" i="47"/>
  <c r="M213" i="47"/>
  <c r="M269" i="47"/>
  <c r="M209" i="47"/>
  <c r="I192" i="47"/>
  <c r="I286" i="47"/>
  <c r="M286" i="47"/>
  <c r="M175" i="47"/>
  <c r="I267" i="47"/>
  <c r="I161" i="47"/>
  <c r="M227" i="47"/>
  <c r="M305" i="47"/>
  <c r="M217" i="47"/>
  <c r="M295" i="47"/>
  <c r="M307" i="47"/>
  <c r="M284" i="47"/>
  <c r="I158" i="47"/>
  <c r="M158" i="47"/>
  <c r="M266" i="47"/>
  <c r="I266" i="47"/>
  <c r="M289" i="47"/>
  <c r="I249" i="47"/>
  <c r="M246" i="47"/>
  <c r="M231" i="47"/>
  <c r="M256" i="47"/>
  <c r="M240" i="47"/>
  <c r="M275" i="47"/>
  <c r="I234" i="47"/>
  <c r="I278" i="47"/>
  <c r="I290" i="47"/>
  <c r="I302" i="47"/>
  <c r="M214" i="47"/>
  <c r="I177" i="47"/>
  <c r="M300" i="47"/>
  <c r="M220" i="47"/>
  <c r="M155" i="47"/>
  <c r="I207" i="47"/>
  <c r="M272" i="47"/>
  <c r="M178" i="47"/>
  <c r="M252" i="47"/>
  <c r="M297" i="47"/>
  <c r="M171" i="47"/>
  <c r="M218" i="47"/>
  <c r="I165" i="47"/>
  <c r="M243" i="47"/>
  <c r="M206" i="47"/>
  <c r="M179" i="47"/>
  <c r="I306" i="47"/>
  <c r="M180" i="47"/>
  <c r="I181" i="47"/>
  <c r="M308" i="47"/>
  <c r="M204" i="47"/>
  <c r="M291" i="47"/>
  <c r="M202" i="47"/>
  <c r="M264" i="47"/>
  <c r="M201" i="47"/>
  <c r="M292" i="47"/>
  <c r="M265" i="47"/>
  <c r="M293" i="47"/>
  <c r="M203" i="47"/>
  <c r="M200" i="47"/>
  <c r="I205" i="47"/>
  <c r="I228" i="47"/>
  <c r="M228" i="47"/>
  <c r="M216" i="47"/>
  <c r="M191" i="47"/>
  <c r="M215" i="47"/>
  <c r="M174" i="47"/>
  <c r="I174" i="47"/>
  <c r="M274" i="47"/>
  <c r="I274" i="47"/>
  <c r="M285" i="47"/>
  <c r="I394" i="47"/>
  <c r="M394" i="47"/>
  <c r="M393" i="47"/>
  <c r="I393" i="47"/>
  <c r="I392" i="47"/>
  <c r="M392" i="47"/>
  <c r="M391" i="47"/>
  <c r="I391" i="47"/>
  <c r="I390" i="47"/>
  <c r="M390" i="47"/>
  <c r="I389" i="47"/>
  <c r="M389" i="47"/>
  <c r="I388" i="47"/>
  <c r="M388" i="47"/>
  <c r="I387" i="47"/>
  <c r="M387" i="47"/>
  <c r="E41" i="46"/>
  <c r="K41" i="46"/>
  <c r="I386" i="47"/>
  <c r="M386" i="47"/>
  <c r="I385" i="47"/>
  <c r="M385" i="47"/>
  <c r="I384" i="47"/>
  <c r="M384" i="47"/>
  <c r="M383" i="47"/>
  <c r="I383" i="47"/>
  <c r="I382" i="47"/>
  <c r="M382" i="47"/>
  <c r="I381" i="47"/>
  <c r="M381" i="47"/>
  <c r="I380" i="47"/>
  <c r="M380" i="47"/>
  <c r="I379" i="47"/>
  <c r="M379" i="47"/>
  <c r="I378" i="47"/>
  <c r="M378" i="47"/>
  <c r="I377" i="47"/>
  <c r="M377" i="47"/>
  <c r="I376" i="47"/>
  <c r="M376" i="47"/>
  <c r="I375" i="47"/>
  <c r="M375" i="47"/>
  <c r="I374" i="47"/>
  <c r="M374" i="47"/>
  <c r="K40" i="46"/>
  <c r="E40" i="46"/>
  <c r="I40" i="46" s="1"/>
  <c r="M373" i="47"/>
  <c r="I373" i="47"/>
  <c r="I372" i="47"/>
  <c r="M372" i="47"/>
  <c r="I371" i="47"/>
  <c r="M371" i="47"/>
  <c r="M370" i="47"/>
  <c r="I370" i="47"/>
  <c r="M369" i="47"/>
  <c r="I369" i="47"/>
  <c r="I368" i="47"/>
  <c r="M368" i="47"/>
  <c r="I367" i="47"/>
  <c r="M367" i="47"/>
  <c r="I366" i="47"/>
  <c r="M366" i="47"/>
  <c r="K43" i="46"/>
  <c r="E43" i="46"/>
  <c r="I396" i="47"/>
  <c r="M396" i="47"/>
  <c r="E42" i="46"/>
  <c r="I42" i="46" s="1"/>
  <c r="K42" i="46"/>
  <c r="I395" i="47"/>
  <c r="M395" i="47"/>
  <c r="G129" i="47"/>
  <c r="M129" i="47" s="1"/>
  <c r="G17" i="43"/>
  <c r="G106" i="47" s="1"/>
  <c r="M106" i="47" s="1"/>
  <c r="G113" i="43"/>
  <c r="G61" i="47" s="1"/>
  <c r="I61" i="47" s="1"/>
  <c r="G147" i="43"/>
  <c r="G93" i="47" s="1"/>
  <c r="M93" i="47" s="1"/>
  <c r="G137" i="43"/>
  <c r="G85" i="47" s="1"/>
  <c r="M85" i="47" s="1"/>
  <c r="G129" i="43"/>
  <c r="G77" i="47" s="1"/>
  <c r="I77" i="47" s="1"/>
  <c r="G120" i="43"/>
  <c r="G68" i="47" s="1"/>
  <c r="M68" i="47" s="1"/>
  <c r="G112" i="43"/>
  <c r="G60" i="47" s="1"/>
  <c r="M60" i="47" s="1"/>
  <c r="G101" i="43"/>
  <c r="G52" i="47" s="1"/>
  <c r="M52" i="47" s="1"/>
  <c r="G118" i="43"/>
  <c r="G66" i="47" s="1"/>
  <c r="M66" i="47" s="1"/>
  <c r="G107" i="43"/>
  <c r="G58" i="47" s="1"/>
  <c r="M58" i="47" s="1"/>
  <c r="G111" i="43"/>
  <c r="G50" i="47" s="1"/>
  <c r="M50" i="47" s="1"/>
  <c r="G98" i="43"/>
  <c r="G42" i="47" s="1"/>
  <c r="M42" i="47" s="1"/>
  <c r="G145" i="43"/>
  <c r="G96" i="47" s="1"/>
  <c r="M96" i="47" s="1"/>
  <c r="G140" i="43"/>
  <c r="G88" i="47" s="1"/>
  <c r="M88" i="47" s="1"/>
  <c r="G132" i="43"/>
  <c r="G80" i="47" s="1"/>
  <c r="M80" i="47" s="1"/>
  <c r="G123" i="43"/>
  <c r="G71" i="47" s="1"/>
  <c r="I71" i="47" s="1"/>
  <c r="G115" i="43"/>
  <c r="G63" i="47" s="1"/>
  <c r="I63" i="47" s="1"/>
  <c r="G104" i="43"/>
  <c r="G55" i="47" s="1"/>
  <c r="I55" i="47" s="1"/>
  <c r="G96" i="43"/>
  <c r="G47" i="47" s="1"/>
  <c r="I47" i="47" s="1"/>
  <c r="G97" i="43"/>
  <c r="G41" i="47" s="1"/>
  <c r="M41" i="47" s="1"/>
  <c r="G149" i="43"/>
  <c r="G95" i="47" s="1"/>
  <c r="I95" i="47" s="1"/>
  <c r="G139" i="43"/>
  <c r="G87" i="47" s="1"/>
  <c r="I87" i="47" s="1"/>
  <c r="G135" i="43"/>
  <c r="G83" i="47" s="1"/>
  <c r="I83" i="47" s="1"/>
  <c r="G122" i="43"/>
  <c r="G70" i="47" s="1"/>
  <c r="M70" i="47" s="1"/>
  <c r="G102" i="43"/>
  <c r="G53" i="47" s="1"/>
  <c r="M53" i="47" s="1"/>
  <c r="G150" i="43"/>
  <c r="G100" i="47" s="1"/>
  <c r="G142" i="43"/>
  <c r="G90" i="47" s="1"/>
  <c r="M90" i="47" s="1"/>
  <c r="G134" i="43"/>
  <c r="G82" i="47" s="1"/>
  <c r="M82" i="47" s="1"/>
  <c r="G126" i="43"/>
  <c r="G74" i="47" s="1"/>
  <c r="M74" i="47" s="1"/>
  <c r="G117" i="43"/>
  <c r="G65" i="47" s="1"/>
  <c r="M65" i="47" s="1"/>
  <c r="G110" i="43"/>
  <c r="G49" i="47" s="1"/>
  <c r="M49" i="47" s="1"/>
  <c r="G146" i="43"/>
  <c r="G97" i="47" s="1"/>
  <c r="M97" i="47" s="1"/>
  <c r="G141" i="43"/>
  <c r="G89" i="47" s="1"/>
  <c r="M89" i="47" s="1"/>
  <c r="G133" i="43"/>
  <c r="G81" i="47" s="1"/>
  <c r="M81" i="47" s="1"/>
  <c r="G125" i="43"/>
  <c r="G73" i="47" s="1"/>
  <c r="M73" i="47" s="1"/>
  <c r="G116" i="43"/>
  <c r="G64" i="47" s="1"/>
  <c r="M64" i="47" s="1"/>
  <c r="G105" i="43"/>
  <c r="G56" i="47" s="1"/>
  <c r="M56" i="47" s="1"/>
  <c r="G109" i="43"/>
  <c r="G48" i="47" s="1"/>
  <c r="M48" i="47" s="1"/>
  <c r="G114" i="43"/>
  <c r="G62" i="47" s="1"/>
  <c r="M62" i="47" s="1"/>
  <c r="G103" i="43"/>
  <c r="G54" i="47" s="1"/>
  <c r="M54" i="47" s="1"/>
  <c r="G144" i="43"/>
  <c r="G92" i="47" s="1"/>
  <c r="M92" i="47" s="1"/>
  <c r="G136" i="43"/>
  <c r="G84" i="47" s="1"/>
  <c r="M84" i="47" s="1"/>
  <c r="G128" i="43"/>
  <c r="G76" i="47" s="1"/>
  <c r="M76" i="47" s="1"/>
  <c r="G119" i="43"/>
  <c r="G67" i="47" s="1"/>
  <c r="I67" i="47" s="1"/>
  <c r="G108" i="43"/>
  <c r="G59" i="47" s="1"/>
  <c r="I59" i="47" s="1"/>
  <c r="G100" i="43"/>
  <c r="G51" i="47" s="1"/>
  <c r="I51" i="47" s="1"/>
  <c r="G99" i="43"/>
  <c r="G43" i="47" s="1"/>
  <c r="I43" i="47" s="1"/>
  <c r="G124" i="43"/>
  <c r="G72" i="47" s="1"/>
  <c r="I72" i="47" s="1"/>
  <c r="G143" i="43"/>
  <c r="G91" i="47" s="1"/>
  <c r="I91" i="47" s="1"/>
  <c r="G131" i="43"/>
  <c r="G79" i="47" s="1"/>
  <c r="M79" i="47" s="1"/>
  <c r="G127" i="43"/>
  <c r="G75" i="47" s="1"/>
  <c r="I75" i="47" s="1"/>
  <c r="G148" i="43"/>
  <c r="G94" i="47" s="1"/>
  <c r="M94" i="47" s="1"/>
  <c r="G138" i="43"/>
  <c r="G86" i="47" s="1"/>
  <c r="M86" i="47" s="1"/>
  <c r="G130" i="43"/>
  <c r="G78" i="47" s="1"/>
  <c r="M78" i="47" s="1"/>
  <c r="G121" i="43"/>
  <c r="G69" i="47" s="1"/>
  <c r="M69" i="47" s="1"/>
  <c r="G106" i="43"/>
  <c r="G57" i="47" s="1"/>
  <c r="I57" i="47" s="1"/>
  <c r="G94" i="43"/>
  <c r="G45" i="47" s="1"/>
  <c r="M45" i="47" s="1"/>
  <c r="G93" i="43"/>
  <c r="G44" i="47" s="1"/>
  <c r="I44" i="47" s="1"/>
  <c r="G40" i="47"/>
  <c r="I40" i="47" s="1"/>
  <c r="G155" i="43"/>
  <c r="G147" i="47" s="1"/>
  <c r="I147" i="47" s="1"/>
  <c r="G87" i="43"/>
  <c r="G140" i="47" s="1"/>
  <c r="I140" i="47" s="1"/>
  <c r="G86" i="43"/>
  <c r="G139" i="47" s="1"/>
  <c r="M139" i="47" s="1"/>
  <c r="G85" i="43"/>
  <c r="G138" i="47" s="1"/>
  <c r="M138" i="47" s="1"/>
  <c r="G10" i="43"/>
  <c r="G144" i="47" s="1"/>
  <c r="M144" i="47" s="1"/>
  <c r="G9" i="43"/>
  <c r="G146" i="47" s="1"/>
  <c r="M146" i="47" s="1"/>
  <c r="G8" i="43"/>
  <c r="G145" i="47" s="1"/>
  <c r="M145" i="47" s="1"/>
  <c r="G141" i="47"/>
  <c r="M141" i="47" s="1"/>
  <c r="G6" i="43"/>
  <c r="G143" i="47" s="1"/>
  <c r="M143" i="47" s="1"/>
  <c r="G142" i="47"/>
  <c r="G154" i="43"/>
  <c r="G101" i="47" s="1"/>
  <c r="I101" i="47" s="1"/>
  <c r="G95" i="43"/>
  <c r="G46" i="47" s="1"/>
  <c r="I46" i="47" s="1"/>
  <c r="G36" i="43"/>
  <c r="G7" i="47" s="1"/>
  <c r="G16" i="43"/>
  <c r="G107" i="47" s="1"/>
  <c r="G83" i="43"/>
  <c r="G447" i="47" s="1"/>
  <c r="I447" i="47" s="1"/>
  <c r="M281" i="47"/>
  <c r="M282" i="47"/>
  <c r="E8" i="46"/>
  <c r="K8" i="46"/>
  <c r="E10" i="46"/>
  <c r="K10" i="46"/>
  <c r="E5" i="46"/>
  <c r="K5" i="46"/>
  <c r="E13" i="46"/>
  <c r="K13" i="46"/>
  <c r="E11" i="46"/>
  <c r="K11" i="46"/>
  <c r="E9" i="46"/>
  <c r="K9" i="46"/>
  <c r="E16" i="46"/>
  <c r="K16" i="46"/>
  <c r="E2" i="46"/>
  <c r="K2" i="46"/>
  <c r="E7" i="46"/>
  <c r="K7" i="46"/>
  <c r="E3" i="46"/>
  <c r="K3" i="46"/>
  <c r="E12" i="46"/>
  <c r="K12" i="46"/>
  <c r="E4" i="46"/>
  <c r="K4" i="46"/>
  <c r="E6" i="46"/>
  <c r="K6" i="46"/>
  <c r="E15" i="46"/>
  <c r="K15" i="46"/>
  <c r="E17" i="46"/>
  <c r="K17" i="46"/>
  <c r="E14" i="46"/>
  <c r="K14" i="46"/>
  <c r="I2" i="47"/>
  <c r="F59" i="35"/>
  <c r="F57" i="35"/>
  <c r="F56" i="35"/>
  <c r="F55" i="35"/>
  <c r="F53" i="35"/>
  <c r="M254" i="47"/>
  <c r="M154" i="47"/>
  <c r="M247" i="47"/>
  <c r="M212" i="47"/>
  <c r="M255" i="47"/>
  <c r="M245" i="47"/>
  <c r="M233" i="47"/>
  <c r="I156" i="47"/>
  <c r="M156" i="47"/>
  <c r="I273" i="47"/>
  <c r="M273" i="47"/>
  <c r="E50" i="35"/>
  <c r="F50" i="35" s="1"/>
  <c r="E51" i="35"/>
  <c r="F51" i="35" s="1"/>
  <c r="E52" i="35"/>
  <c r="F52" i="35" s="1"/>
  <c r="M288" i="47" l="1"/>
  <c r="M132" i="47"/>
  <c r="I128" i="47"/>
  <c r="I127" i="47"/>
  <c r="M135" i="47"/>
  <c r="M136" i="47"/>
  <c r="M130" i="47"/>
  <c r="M131" i="47"/>
  <c r="M134" i="47"/>
  <c r="I133" i="47"/>
  <c r="I137" i="47"/>
  <c r="I3" i="47"/>
  <c r="M118" i="47"/>
  <c r="I122" i="47"/>
  <c r="M119" i="47"/>
  <c r="M121" i="47"/>
  <c r="I113" i="47"/>
  <c r="M11" i="47"/>
  <c r="I124" i="47"/>
  <c r="M111" i="47"/>
  <c r="I123" i="47"/>
  <c r="I120" i="47"/>
  <c r="L39" i="46"/>
  <c r="I39" i="46"/>
  <c r="I38" i="46"/>
  <c r="L38" i="46"/>
  <c r="I37" i="46"/>
  <c r="L37" i="46"/>
  <c r="L36" i="46"/>
  <c r="I36" i="46"/>
  <c r="I34" i="46"/>
  <c r="L34" i="46"/>
  <c r="I33" i="46"/>
  <c r="L33" i="46"/>
  <c r="L35" i="46"/>
  <c r="I35" i="46"/>
  <c r="I112" i="47"/>
  <c r="M117" i="47"/>
  <c r="I115" i="47"/>
  <c r="M105" i="47"/>
  <c r="I126" i="47"/>
  <c r="I110" i="47"/>
  <c r="M125" i="47"/>
  <c r="I6" i="47"/>
  <c r="M104" i="47"/>
  <c r="I104" i="47"/>
  <c r="I22" i="47"/>
  <c r="I116" i="47"/>
  <c r="M28" i="47"/>
  <c r="M17" i="47"/>
  <c r="M27" i="47"/>
  <c r="I23" i="47"/>
  <c r="I14" i="47"/>
  <c r="M13" i="47"/>
  <c r="I31" i="47"/>
  <c r="I29" i="47"/>
  <c r="I24" i="47"/>
  <c r="M19" i="47"/>
  <c r="M114" i="47"/>
  <c r="I103" i="47"/>
  <c r="M4" i="47"/>
  <c r="I9" i="47"/>
  <c r="M16" i="47"/>
  <c r="I26" i="47"/>
  <c r="I12" i="47"/>
  <c r="I25" i="47"/>
  <c r="M30" i="47"/>
  <c r="M21" i="47"/>
  <c r="M15" i="47"/>
  <c r="I18" i="47"/>
  <c r="M32" i="47"/>
  <c r="M20" i="47"/>
  <c r="M446" i="47"/>
  <c r="I129" i="47"/>
  <c r="I106" i="47"/>
  <c r="M5" i="47"/>
  <c r="M8" i="47"/>
  <c r="I10" i="47"/>
  <c r="L41" i="46"/>
  <c r="I41" i="46"/>
  <c r="L40" i="46"/>
  <c r="I43" i="46"/>
  <c r="L43" i="46"/>
  <c r="L42" i="46"/>
  <c r="I53" i="47"/>
  <c r="I58" i="47"/>
  <c r="M75" i="47"/>
  <c r="I85" i="47"/>
  <c r="M55" i="47"/>
  <c r="M59" i="47"/>
  <c r="I60" i="47"/>
  <c r="M61" i="47"/>
  <c r="I79" i="47"/>
  <c r="I62" i="47"/>
  <c r="M87" i="47"/>
  <c r="I42" i="47"/>
  <c r="I80" i="47"/>
  <c r="I52" i="47"/>
  <c r="I93" i="47"/>
  <c r="I78" i="47"/>
  <c r="M72" i="47"/>
  <c r="I92" i="47"/>
  <c r="I73" i="47"/>
  <c r="I74" i="47"/>
  <c r="I41" i="47"/>
  <c r="I50" i="47"/>
  <c r="M77" i="47"/>
  <c r="I82" i="47"/>
  <c r="M71" i="47"/>
  <c r="M83" i="47"/>
  <c r="M91" i="47"/>
  <c r="I84" i="47"/>
  <c r="I54" i="47"/>
  <c r="I97" i="47"/>
  <c r="I65" i="47"/>
  <c r="M95" i="47"/>
  <c r="M47" i="47"/>
  <c r="I88" i="47"/>
  <c r="M44" i="47"/>
  <c r="I86" i="47"/>
  <c r="M51" i="47"/>
  <c r="I64" i="47"/>
  <c r="M57" i="47"/>
  <c r="I94" i="47"/>
  <c r="M67" i="47"/>
  <c r="I48" i="47"/>
  <c r="I81" i="47"/>
  <c r="I49" i="47"/>
  <c r="I90" i="47"/>
  <c r="M63" i="47"/>
  <c r="I96" i="47"/>
  <c r="I66" i="47"/>
  <c r="I68" i="47"/>
  <c r="I45" i="47"/>
  <c r="I69" i="47"/>
  <c r="I70" i="47"/>
  <c r="M43" i="47"/>
  <c r="I76" i="47"/>
  <c r="I56" i="47"/>
  <c r="I89" i="47"/>
  <c r="M140" i="47"/>
  <c r="M40" i="47"/>
  <c r="M100" i="47"/>
  <c r="I100" i="47"/>
  <c r="I138" i="47"/>
  <c r="M147" i="47"/>
  <c r="I146" i="47"/>
  <c r="I145" i="47"/>
  <c r="I141" i="47"/>
  <c r="I143" i="47"/>
  <c r="I144" i="47"/>
  <c r="I139" i="47"/>
  <c r="M142" i="47"/>
  <c r="I142" i="47"/>
  <c r="M101" i="47"/>
  <c r="M46" i="47"/>
  <c r="M7" i="47"/>
  <c r="I7" i="47"/>
  <c r="I107" i="47"/>
  <c r="M107" i="47"/>
  <c r="M447" i="47"/>
  <c r="M2" i="47"/>
  <c r="I14" i="46"/>
  <c r="L14" i="46"/>
  <c r="I15" i="46"/>
  <c r="L15" i="46"/>
  <c r="I4" i="46"/>
  <c r="L4" i="46"/>
  <c r="I3" i="46"/>
  <c r="L3" i="46"/>
  <c r="I2" i="46"/>
  <c r="L2" i="46"/>
  <c r="I9" i="46"/>
  <c r="L9" i="46"/>
  <c r="I13" i="46"/>
  <c r="L13" i="46"/>
  <c r="I10" i="46"/>
  <c r="L10" i="46"/>
  <c r="I17" i="46"/>
  <c r="L17" i="46"/>
  <c r="I6" i="46"/>
  <c r="L6" i="46"/>
  <c r="I12" i="46"/>
  <c r="L12" i="46"/>
  <c r="I7" i="46"/>
  <c r="L7" i="46"/>
  <c r="I16" i="46"/>
  <c r="L16" i="46"/>
  <c r="I11" i="46"/>
  <c r="L11" i="46"/>
  <c r="I5" i="46"/>
  <c r="L5" i="46"/>
  <c r="I8" i="46"/>
  <c r="L8" i="46"/>
  <c r="H456" i="47"/>
  <c r="H453" i="47"/>
  <c r="H452" i="47"/>
  <c r="H449" i="47"/>
  <c r="H451" i="47"/>
  <c r="H450" i="47" l="1"/>
  <c r="E469" i="25"/>
  <c r="F469" i="25" s="1"/>
  <c r="E457" i="25"/>
  <c r="F457" i="25" s="1"/>
  <c r="E456" i="25"/>
  <c r="F456" i="25" s="1"/>
  <c r="E464" i="25"/>
  <c r="F464" i="25" s="1"/>
  <c r="E463" i="25"/>
  <c r="F463" i="25" s="1"/>
  <c r="E462" i="25"/>
  <c r="F462" i="25" s="1"/>
  <c r="E461" i="25"/>
  <c r="F461" i="25" s="1"/>
  <c r="E492" i="25"/>
  <c r="E491" i="25"/>
  <c r="F491" i="25" s="1"/>
  <c r="E490" i="25"/>
  <c r="E488" i="25"/>
  <c r="F488" i="25" s="1"/>
  <c r="E489" i="25"/>
  <c r="F489" i="25" s="1"/>
  <c r="E486" i="25"/>
  <c r="E485" i="25"/>
  <c r="F485" i="25" s="1"/>
  <c r="E487" i="25"/>
  <c r="E478" i="25"/>
  <c r="F478" i="25" s="1"/>
  <c r="E482" i="25"/>
  <c r="F482" i="25" s="1"/>
  <c r="E481" i="25"/>
  <c r="F481" i="25" s="1"/>
  <c r="E480" i="25"/>
  <c r="F480" i="25" s="1"/>
  <c r="E479" i="25"/>
  <c r="F479" i="25" s="1"/>
  <c r="E477" i="25"/>
  <c r="H460" i="47"/>
  <c r="E476" i="25"/>
  <c r="H458" i="47"/>
  <c r="E472" i="25"/>
  <c r="F472" i="25" s="1"/>
  <c r="H455" i="47"/>
  <c r="E471" i="25"/>
  <c r="H457" i="47"/>
  <c r="E475" i="25"/>
  <c r="F475" i="25" s="1"/>
  <c r="H459" i="47"/>
  <c r="E474" i="25"/>
  <c r="F474" i="25" s="1"/>
  <c r="H454" i="47"/>
  <c r="E470" i="25"/>
  <c r="F470" i="25" s="1"/>
  <c r="E450" i="25"/>
  <c r="E449" i="25"/>
  <c r="E448" i="25"/>
  <c r="E446" i="25"/>
  <c r="E447" i="25"/>
  <c r="F447" i="25" s="1"/>
  <c r="E6" i="35"/>
  <c r="E10" i="35"/>
  <c r="E14" i="35"/>
  <c r="E18" i="35"/>
  <c r="E22" i="35"/>
  <c r="E26" i="35"/>
  <c r="E30" i="35"/>
  <c r="E34" i="35"/>
  <c r="E38" i="35"/>
  <c r="E42" i="35"/>
  <c r="E46" i="35"/>
  <c r="E3" i="35"/>
  <c r="E7" i="35"/>
  <c r="E11" i="35"/>
  <c r="E15" i="35"/>
  <c r="E19" i="35"/>
  <c r="E23" i="35"/>
  <c r="E27" i="35"/>
  <c r="E31" i="35"/>
  <c r="E35" i="35"/>
  <c r="E39" i="35"/>
  <c r="E43" i="35"/>
  <c r="E47" i="35"/>
  <c r="E4" i="35"/>
  <c r="E8" i="35"/>
  <c r="E12" i="35"/>
  <c r="E16" i="35"/>
  <c r="E20" i="35"/>
  <c r="E24" i="35"/>
  <c r="E28" i="35"/>
  <c r="E32" i="35"/>
  <c r="E36" i="35"/>
  <c r="E40" i="35"/>
  <c r="E44" i="35"/>
  <c r="E48" i="35"/>
  <c r="E5" i="35"/>
  <c r="E9" i="35"/>
  <c r="E13" i="35"/>
  <c r="E17" i="35"/>
  <c r="E21" i="35"/>
  <c r="E25" i="35"/>
  <c r="E29" i="35"/>
  <c r="E33" i="35"/>
  <c r="E37" i="35"/>
  <c r="E41" i="35"/>
  <c r="E45" i="35"/>
  <c r="E49" i="35"/>
  <c r="F17" i="35" l="1"/>
  <c r="F16" i="35"/>
  <c r="F12" i="35"/>
  <c r="F11" i="35"/>
  <c r="F10" i="35"/>
  <c r="F41" i="35"/>
  <c r="F9" i="35"/>
  <c r="F40" i="35"/>
  <c r="F8" i="35"/>
  <c r="F23" i="35"/>
  <c r="G449" i="47" s="1"/>
  <c r="F15" i="35"/>
  <c r="F14" i="35"/>
  <c r="F20" i="35"/>
  <c r="F19" i="35"/>
  <c r="F18" i="35"/>
  <c r="F48" i="35"/>
  <c r="F45" i="35"/>
  <c r="F46" i="35"/>
  <c r="F43" i="35"/>
  <c r="F42" i="35"/>
  <c r="F44" i="35"/>
  <c r="F35" i="35"/>
  <c r="F39" i="35"/>
  <c r="F38" i="35"/>
  <c r="F37" i="35"/>
  <c r="F36" i="35"/>
  <c r="F34" i="35"/>
  <c r="F29" i="35"/>
  <c r="G458" i="47" s="1"/>
  <c r="I458" i="47" s="1"/>
  <c r="F28" i="35"/>
  <c r="G455" i="47" s="1"/>
  <c r="M455" i="47" s="1"/>
  <c r="F32" i="35"/>
  <c r="G457" i="47" s="1"/>
  <c r="I457" i="47" s="1"/>
  <c r="F31" i="35"/>
  <c r="G459" i="47" s="1"/>
  <c r="I459" i="47" s="1"/>
  <c r="F27" i="35"/>
  <c r="G454" i="47" s="1"/>
  <c r="I454" i="47" s="1"/>
  <c r="F7" i="35"/>
  <c r="F6" i="35"/>
  <c r="F5" i="35"/>
  <c r="F3" i="35"/>
  <c r="F4" i="35"/>
  <c r="F47" i="35"/>
  <c r="F49" i="35"/>
  <c r="F33" i="35"/>
  <c r="G460" i="47" s="1"/>
  <c r="I460" i="47" s="1"/>
  <c r="F30" i="35"/>
  <c r="G456" i="47" s="1"/>
  <c r="I456" i="47" s="1"/>
  <c r="F26" i="35"/>
  <c r="G450" i="47" s="1"/>
  <c r="I450" i="47" s="1"/>
  <c r="F25" i="35"/>
  <c r="G453" i="47" s="1"/>
  <c r="I453" i="47" s="1"/>
  <c r="F24" i="35"/>
  <c r="G452" i="47" s="1"/>
  <c r="I452" i="47" s="1"/>
  <c r="F22" i="35"/>
  <c r="G451" i="47" s="1"/>
  <c r="I451" i="47" s="1"/>
  <c r="F13" i="35"/>
  <c r="F21" i="35"/>
  <c r="M449" i="47" l="1"/>
  <c r="I449" i="47"/>
  <c r="M458" i="47"/>
  <c r="I455" i="47"/>
  <c r="M454" i="47"/>
  <c r="M457" i="47"/>
  <c r="M459" i="47"/>
  <c r="M450" i="47"/>
  <c r="M460" i="47"/>
  <c r="M456" i="47"/>
  <c r="M452" i="47"/>
  <c r="M451" i="47"/>
  <c r="M453" i="47"/>
  <c r="F3" i="25"/>
</calcChain>
</file>

<file path=xl/sharedStrings.xml><?xml version="1.0" encoding="utf-8"?>
<sst xmlns="http://schemas.openxmlformats.org/spreadsheetml/2006/main" count="6222" uniqueCount="1606">
  <si>
    <t>EUKANUBA</t>
  </si>
  <si>
    <t>PRO PLAN</t>
  </si>
  <si>
    <t>GATO</t>
  </si>
  <si>
    <t>PERRO</t>
  </si>
  <si>
    <t>IAMS</t>
  </si>
  <si>
    <t>PEDIGREE</t>
  </si>
  <si>
    <t>ROYAL CANIN</t>
  </si>
  <si>
    <t>CAT CHOW ADULTO X 15 KG.</t>
  </si>
  <si>
    <t>DOG CHOW ADULTOS X 21 KG.</t>
  </si>
  <si>
    <t>IAMS CAT CHICKEN X 1 KG.</t>
  </si>
  <si>
    <t>IAMS CAT CHICKEN X 15 KG.</t>
  </si>
  <si>
    <t>IAMS CAT CHICKEN X 3 KG.</t>
  </si>
  <si>
    <t>IAMS CAT KITTEN X 1 KG.</t>
  </si>
  <si>
    <t>IAMS CAT KITTEN X 3 KG.</t>
  </si>
  <si>
    <t>IAMS CAT LIGHT X 1 KG.</t>
  </si>
  <si>
    <t>IAMS CAT LIGHT X 3 KG.</t>
  </si>
  <si>
    <t>IAMS DOG PUPPY LARGE X 15 KG.</t>
  </si>
  <si>
    <t>PIEDRAS ABSORSOL X 2 KG</t>
  </si>
  <si>
    <t>PIEDRAS STON CAT X 4 KG</t>
  </si>
  <si>
    <t>DOG CHOW</t>
  </si>
  <si>
    <t>CAT CHOW</t>
  </si>
  <si>
    <t>Descripcion</t>
  </si>
  <si>
    <t>RC LATA RECOVERY</t>
  </si>
  <si>
    <t>PIEDRAS MICHIFELIZ X 2 KG</t>
  </si>
  <si>
    <t>PEDIGREE RODEO CARNE/POLLO 70 GR</t>
  </si>
  <si>
    <t>RC POUCH MEDIUM PUPPY</t>
  </si>
  <si>
    <t>PIEDRAS ABSORSOL X 3,6 KG</t>
  </si>
  <si>
    <t>EXCELLENT CAT CHICKEN &amp; RICE X 1 KG.</t>
  </si>
  <si>
    <t>EXCELLENT CAT CHICKEN &amp; RICE X 3 KG.</t>
  </si>
  <si>
    <t>EXCELLENT CAT CHICKEN &amp; RICE X 7.5 KG.</t>
  </si>
  <si>
    <t>EXCELLENT CAT CHICKEN &amp; RICE X 15 KG.</t>
  </si>
  <si>
    <t>EXCELLENT CAT KITTEN CHICKEN &amp; RICE X 1 KG.</t>
  </si>
  <si>
    <t>EXCELLENT CAT KITTEN CHICKEN &amp; RICE X 7.5 KG.</t>
  </si>
  <si>
    <t>EXCELLENT CAT URINARY CHICKEN &amp; RICE X 1 KG.</t>
  </si>
  <si>
    <t>EXCELLENT CAT URINARY CHICKEN &amp; RICE X 7.5 KG.</t>
  </si>
  <si>
    <t>EXCELLENT DOG ADULT +7 CHICKEN &amp; RICEX 15 KG.</t>
  </si>
  <si>
    <t>EXCELLENT DOG ADULT +7 CHICKEN &amp; RICE X 3 KG.</t>
  </si>
  <si>
    <t>EXCELLENT DOG ADULT MED/LGE CHICKEN &amp; RICE X 15 KG.</t>
  </si>
  <si>
    <t>EXCELLENT DOG ADULT MED/LGE CHICKEN &amp; RICE X 20 KG.</t>
  </si>
  <si>
    <t>EXCELLENT DOG ADULT MED/LGE CHICKEN &amp; RICE X 3 KG.</t>
  </si>
  <si>
    <t>EXCELLENT DOG ADULT REDUCED CALORIE CHICKEN &amp; RICE X 15 KG.</t>
  </si>
  <si>
    <t>EXCELLENT DOG ADULT REDUCED CALORIE CHICKEN &amp; RICE X 3 KG.</t>
  </si>
  <si>
    <t>EXCELLENT DOG ADULT SMALL CHICKEN &amp; RICE X 15 KG.</t>
  </si>
  <si>
    <t>EXCELLENT DOG ADULT SMALL CHICKEN &amp; RICE X 3 KG.</t>
  </si>
  <si>
    <t>EXCELLENT DOG FORMULA PUPPY X 20 KG.</t>
  </si>
  <si>
    <t>EXCELLENT DOG FORMULA ADULT  X 15 KG.</t>
  </si>
  <si>
    <t>EXCELLENT DOG FORMULA ADULT X 20 KG.</t>
  </si>
  <si>
    <t>EXCELLENT DOG PUPPY MED/LGE CHICKEN &amp; RICE X 1 KG.</t>
  </si>
  <si>
    <t>EXCELLENT DOG PUPPY MED/LGE CHICKEN &amp; RICE X 15 KG.</t>
  </si>
  <si>
    <t>EXCELLENT DOG PUPPY MED/LGE CHICKEN &amp; RICE X 20 KG.</t>
  </si>
  <si>
    <t>EXCELLENT DOG PUPPY MED/LGE CHICKEN &amp; RICE X 3 KG.</t>
  </si>
  <si>
    <t>EXCELLENT DOG PUPPY SMALL CHICKEN &amp; RICE X 15 KG.</t>
  </si>
  <si>
    <t>EXCELLENT DOG PUPPY SMALL CHICKEN &amp; RICE X 3 KG.</t>
  </si>
  <si>
    <t>EXCELLENT DOG SKIN CARE 15 KG.</t>
  </si>
  <si>
    <t>PROPLAN CAT ADULTO +7 X 7.5 KG.</t>
  </si>
  <si>
    <t>PROPLAN CAT ADULTO X 1 KG.</t>
  </si>
  <si>
    <t>PROPLAN CAT ADULTO X 15 KG.</t>
  </si>
  <si>
    <t>PROPLAN CAT ADULTO X 3 KG.</t>
  </si>
  <si>
    <t>PROPLAN CAT ADULTO X 7.5 KG.</t>
  </si>
  <si>
    <t>PROPLAN CAT STERILIZED X 1 KG.</t>
  </si>
  <si>
    <t>PROPLAN CAT STERILIZED X 3 KG.</t>
  </si>
  <si>
    <t>PROPLAN CAT STERILIZED X 7.5 KG.</t>
  </si>
  <si>
    <t>PROPLAN CAT KITTEN PROT X 1 KG.</t>
  </si>
  <si>
    <t>PROPLAN CAT KITTEN PROT X 3 KG.</t>
  </si>
  <si>
    <t>PROPLAN CAT KITTEN PROT X 7.5 KG.</t>
  </si>
  <si>
    <t>PROPLAN CAT REDUCED CALORIE X 1 KG.</t>
  </si>
  <si>
    <t>PROPLAN CAT REDUCED CALORIE X 3 KG.</t>
  </si>
  <si>
    <t>PROPLAN CAT REDUCED CALORIE X 7.5 KG.</t>
  </si>
  <si>
    <t>PROPLAN CAT SENSITIVE X 1 KG.</t>
  </si>
  <si>
    <t>PROPLAN CAT SENSITIVE X 3 KG.</t>
  </si>
  <si>
    <t>PROPLAN CAT SENSITIVE X 7.5 KG.</t>
  </si>
  <si>
    <t>PROPLAN CAT URINARY X 1 KG.</t>
  </si>
  <si>
    <t>PROPLAN CAT URINARY X 15 KG.</t>
  </si>
  <si>
    <t>PROPLAN CAT URINARY X 3 KG.</t>
  </si>
  <si>
    <t>PROPLAN CAT URINARY X 7.5 KG.</t>
  </si>
  <si>
    <t>PROPLAN DOG ACTIVE MIND +7 MED/LGE X 15 KG.</t>
  </si>
  <si>
    <t>PROPLAN DOG ACTIVE MIND +7 MED/LGE X 3 KG.</t>
  </si>
  <si>
    <t>PROPLAN DOG ACTIVE MIND +7 SMALL X 1 KG.</t>
  </si>
  <si>
    <t>PROPLAN DOG ACTIVE MIND +7 SMALL X 3 KG.</t>
  </si>
  <si>
    <t>PROPLAN DOG ACTIVE MIND +7 SMALL X 7.5 KG.</t>
  </si>
  <si>
    <t>PROPLAN DOG ADULTO COMPLETE X 1 KG.</t>
  </si>
  <si>
    <t>PROPLAN DOG ADULTO COMPLETE X 15 KG.</t>
  </si>
  <si>
    <t>PROPLAN DOG ADULTO COMPLETE X 3 KG.</t>
  </si>
  <si>
    <t>PROPLAN DOG ADULTO SMALL X 1 KG.</t>
  </si>
  <si>
    <t>PROPLAN DOG ADULTO SMALL X 3 KG.</t>
  </si>
  <si>
    <t>PROPLAN DOG ADULTO SMALL X 7.5 KG.</t>
  </si>
  <si>
    <t>PROPLAN DOG DELICATE STRUCTURE SMALL X 1 KG.</t>
  </si>
  <si>
    <t>PROPLAN DOG DELICATE STRUCTURE SMALL X 3 KG.</t>
  </si>
  <si>
    <t>PROPLAN DOG DELICATE STRUCTURE SMALL X 7.5 KG.</t>
  </si>
  <si>
    <t>PROPLAN DOG EXIGENT SMALL X 1 KG.</t>
  </si>
  <si>
    <t>PROPLAN DOG EXIGENT SMALL X 3 KG.</t>
  </si>
  <si>
    <t>PROPLAN DOG EXIGENT SMALL X 7.5 KG.</t>
  </si>
  <si>
    <t>PROPLAN DOG PUPPY COMPLETE X 1 KG.</t>
  </si>
  <si>
    <t>PROPLAN DOG PUPPY COMPLETE X 15 KG.</t>
  </si>
  <si>
    <t>PROPLAN DOG PUPPY COMPLETE X 3 KG.</t>
  </si>
  <si>
    <t>PROPLAN DOG PUPPY SMALL X 1</t>
  </si>
  <si>
    <t>PROPLAN DOG PUPPY SMALL X 3</t>
  </si>
  <si>
    <t>PROPLAN DOG PUPPY SMALL X 7.5</t>
  </si>
  <si>
    <t>PROPLAN DOG RED CAL SMALL X 1</t>
  </si>
  <si>
    <t>PROPLAN DOG RED CAL SMALL X 3 KG.</t>
  </si>
  <si>
    <t>PROPLAN DOG RED CAL SMALL X 7.5 KG.</t>
  </si>
  <si>
    <t>PROPLAN DOG REDUCE CAL X 15</t>
  </si>
  <si>
    <t>PROPLAN DOG SENSITIVE SKIN SMALL X 1 KG.</t>
  </si>
  <si>
    <t>PROPLAN DOG SENSITIVE SKIN SMALL X 3 KG.</t>
  </si>
  <si>
    <t>PROPLAN DOG SENSITIVE SKIN SMALL X 7.5 KG.</t>
  </si>
  <si>
    <t>PROPLAN DOG SENSITIVE SKIN X 15 KG.</t>
  </si>
  <si>
    <t>PROPLAN DOG SENSITIVE SKIN X 3 KG.</t>
  </si>
  <si>
    <t>EUKANUBA ADULTO MEDIUM X 15 KG.</t>
  </si>
  <si>
    <t>EUKANUBA ADULTO MEDIUM X 3 KG.</t>
  </si>
  <si>
    <t>EUKANUBA ADULTO SMALL X 1 KG.</t>
  </si>
  <si>
    <t>EUKANUBA ADULTO SMALL X 15 KG.</t>
  </si>
  <si>
    <t>EUKANUBA ADULTO SMALL X 3 KG.</t>
  </si>
  <si>
    <t>EUKANUBA PUPPY LARGE X 15 KG.</t>
  </si>
  <si>
    <t>EUKANUBA PUPPY LARGE X 3 KG.</t>
  </si>
  <si>
    <t>EUKANUBA PUPPY MEDIUM  X 15 KG.</t>
  </si>
  <si>
    <t>EUKANUBA PUPPY MEDIUM X 3 KG.</t>
  </si>
  <si>
    <t>EUKANUBA PUPPY SMALL  X 1 KG.</t>
  </si>
  <si>
    <t>EUKANUBA PUPPY SMALL X 15 KG.</t>
  </si>
  <si>
    <t>EUKANUBA PUPPY SMALL X 3 KG.</t>
  </si>
  <si>
    <t>EUKANUBA SENIOR LARGE X 15 KG.</t>
  </si>
  <si>
    <t>EUKANUBA SENIOR LARGE X 3 KG.</t>
  </si>
  <si>
    <t>EUKANUBA SENIOR MEDIUM  X 3 KG.</t>
  </si>
  <si>
    <t>EUKANUBA SENIOR MEDIUM X 15 KG.</t>
  </si>
  <si>
    <t>EUKANUBA SENIOR SMALL X 3 KG.</t>
  </si>
  <si>
    <t>EUKANUBA WEIGHT CONTROL LARGE X 15 KG.</t>
  </si>
  <si>
    <t>EUKANUBA WEIGHT CONTROL LARGE X 3 KG.</t>
  </si>
  <si>
    <t>EUKANUBA WEIGHT CONTROL MEDIUM X 15 KG.</t>
  </si>
  <si>
    <t>EUKANUBA WEIGHT CONTROL MEDIUM X 3 KG.</t>
  </si>
  <si>
    <t>EUKANUBA WEIGHT CONTROL SMALL X 3 KG.</t>
  </si>
  <si>
    <t>IAMS DOG ADULTO LARGE &amp; GIANT X 15 KG.</t>
  </si>
  <si>
    <t>IAMS DOG ADULTO SMALL &amp; MEDIUM X 15 KG.</t>
  </si>
  <si>
    <t>IAMS DOG PUPPY SMALL &amp; MEDIUM X 15 KG.</t>
  </si>
  <si>
    <t>PEDIGREE ADULTO X 21 KG.</t>
  </si>
  <si>
    <t>PEDIGREE CACHORRO X 21 KG.</t>
  </si>
  <si>
    <t>PEDIGREE DENTASTIX RAZAS MEDIANAS 180 GR. (7 BARRAS)</t>
  </si>
  <si>
    <t>PEDIGREE DENTASTIX RAZAS MEDIANAS 25 GR. (1 BARRA)</t>
  </si>
  <si>
    <t>PEDIGREE DENTASTIX RAZAS MEDIANAS 77 GR. (3 BARRAS)</t>
  </si>
  <si>
    <t>PEDIGREE DENTASTIX RAZAS PEQUEÑAS 110 GR. (7 BARRAS)</t>
  </si>
  <si>
    <t>PEDIGREE DENTASTIX RAZAS PEQUEÑAS 15 GR. (1 BARRA)</t>
  </si>
  <si>
    <t>PEDIGREE DENTASTIX RAZAS PEQUEÑAS 47 GR. (3 BARRAS)</t>
  </si>
  <si>
    <t>ROYAL CANIN ACTIVE 7+ X 2 KG.</t>
  </si>
  <si>
    <t>ROYAL CANIN BOXER ADULTO X 12 KG.</t>
  </si>
  <si>
    <t>ROYAL CANIN BOXER JUNIOR X 12 KG.</t>
  </si>
  <si>
    <t>ROYAL CANIN BULLDOG FRANCES JR. X 1 KG.</t>
  </si>
  <si>
    <t>ROYAL CANIN BULLDOG FRANCES JR. X 3 KG.</t>
  </si>
  <si>
    <t>ROYAL CANIN BULLDOG FRANCES X 3 KG.</t>
  </si>
  <si>
    <t>ROYAL CANIN BULLDOG FRANCES X 7.5 KG.</t>
  </si>
  <si>
    <t>ROYAL CANIN CALM CAT X 2 KG.</t>
  </si>
  <si>
    <t>ROYAL CANIN CALM DOG X 2 KG.</t>
  </si>
  <si>
    <t>ROYAL CANIN CARDIAC DOG X 10 KG.</t>
  </si>
  <si>
    <t>ROYAL CANIN CARDIAC DOG X 2 KG.</t>
  </si>
  <si>
    <t>ROYAL CANIN CHIHUAHUA X 1 KG.</t>
  </si>
  <si>
    <t>ROYAL CANIN DACHSHUND X 3 KG.</t>
  </si>
  <si>
    <t>ROYAL CANIN DIABETIC CAT X 1.5 KG.</t>
  </si>
  <si>
    <t>ROYAL CANIN DIABETIC DOG X 10 KG.</t>
  </si>
  <si>
    <t>ROYAL CANIN DIABETIC DOG X 2 KG.</t>
  </si>
  <si>
    <t>ROYAL CANIN EXIGENT 35/30 X 1.5 KG.</t>
  </si>
  <si>
    <t>ROYAL CANIN FEMALE CAT CASTRADOS X 1.5 KG.</t>
  </si>
  <si>
    <t>ROYAL CANIN FEMALE CAT CASTRADOS X 3.5 KG.</t>
  </si>
  <si>
    <t>ROYAL CANIN FIBRES CAT X 2 KG.</t>
  </si>
  <si>
    <t>ROYAL CANIN FIT 32 X 1.5 KG.</t>
  </si>
  <si>
    <t>ROYAL CANIN FIT 32 X 15 KG.</t>
  </si>
  <si>
    <t>ROYAL CANIN FIT 32 X 7.5 KG.</t>
  </si>
  <si>
    <t>ROYAL CANIN GERMAN ADULTO X 12</t>
  </si>
  <si>
    <t>ROYAL CANIN GERMAN JUNIOR X 12 KG.</t>
  </si>
  <si>
    <t>ROYAL CANIN GIANT ADULTO X 15 KG.</t>
  </si>
  <si>
    <t>ROYAL CANIN GIANT JUNIOR X 15 KG.</t>
  </si>
  <si>
    <t>ROYAL CANIN GOLDEN ADULTO X 12 KG.</t>
  </si>
  <si>
    <t>ROYAL CANIN GOLDEN JUNIOR X 12 KG.</t>
  </si>
  <si>
    <t>ROYAL CANIN HYPOALERGENIC CAT X 2 KG.</t>
  </si>
  <si>
    <t>ROYAL CANIN HYPOALERGENIC DOG X 10 KG.</t>
  </si>
  <si>
    <t>ROYAL CANIN HYPOALERGENIC DOG X 2 KG.</t>
  </si>
  <si>
    <t>ROYAL CANIN HYPOALERGENIC SMALL DOG X 2 KG.</t>
  </si>
  <si>
    <t>ROYAL CANIN INDOOR +7 X 1.5 KG.</t>
  </si>
  <si>
    <t>ROYAL CANIN INDOOR +7 X 7.5 KG.</t>
  </si>
  <si>
    <t>ROYAL CANIN KITTEN 36 X 1.5 KG.</t>
  </si>
  <si>
    <t>ROYAL CANIN KITTEN X 7.5 KG.</t>
  </si>
  <si>
    <t>ROYAL CANIN LABRADOR ADULTO X 12 KG.</t>
  </si>
  <si>
    <t>ROYAL CANIN LABRADOR JUNIOR X 12 KG.</t>
  </si>
  <si>
    <t>ROYAL CANIN LATA DOG GASTRO X UNIDAD</t>
  </si>
  <si>
    <t>ROYAL CANIN LATA DOG HYPO X UNIDAD</t>
  </si>
  <si>
    <t>ROYAL CANIN LATA RECOVERY</t>
  </si>
  <si>
    <t>ROYAL CANIN MALE CAT CASTRADOS X 1.5 KG.</t>
  </si>
  <si>
    <t>ROYAL CANIN MATURE CONSULT-STAGE 1 X 1.5 KG.</t>
  </si>
  <si>
    <t>ROYAL CANIN MATURE CONSULT-STAGE 1 X 3.5 KG.</t>
  </si>
  <si>
    <t>ROYAL CANIN MAXI ADULTO 5+ X 15 KG.</t>
  </si>
  <si>
    <t>ROYAL CANIN MAXI ADULTO X 15 KG.</t>
  </si>
  <si>
    <t>ROYAL CANIN MAXI ADULTO X 3 KG.</t>
  </si>
  <si>
    <t>ROYAL CANIN MAXI AGEING 8+ X 15 KG.</t>
  </si>
  <si>
    <t>ROYAL CANIN MEDIUM ADULTO 7+ X 15 KG.</t>
  </si>
  <si>
    <t>ROYAL CANIN MEDIUM ADULTO 7+ X 3 KG.</t>
  </si>
  <si>
    <t>ROYAL CANIN MEDIUM ADULTO X 15 KG.</t>
  </si>
  <si>
    <t>ROYAL CANIN MEDIUM ADULTO X 3 KG.</t>
  </si>
  <si>
    <t>ROYAL CANIN MEDIUM AGEING +10 X 15 KG.</t>
  </si>
  <si>
    <t>ROYAL CANIN MEDIUM DERMACONFORT X 3 KG.</t>
  </si>
  <si>
    <t>ROYAL CANIN MEDIUM WEIGHT CARE X 3 KG.</t>
  </si>
  <si>
    <t>ROYAL CANIN MINI ADULTO X 1 KG.</t>
  </si>
  <si>
    <t>ROYAL CANIN MINI ADULTO X 7.5 KG.</t>
  </si>
  <si>
    <t>ROYAL CANIN MINI ADULTO+8  X 1 KG.</t>
  </si>
  <si>
    <t>ROYAL CANIN MINI ADULTO+8  X 3 KG.</t>
  </si>
  <si>
    <t>ROYAL CANIN MINI DERMACONFORT X 1 KG.</t>
  </si>
  <si>
    <t>ROYAL CANIN MINI DERMACONFORT X 3 KG.</t>
  </si>
  <si>
    <t>ROYAL CANIN MINI INDOOR X 1 KG.</t>
  </si>
  <si>
    <t>ROYAL CANIN MINI INDOOR X 3 KG.</t>
  </si>
  <si>
    <t>ROYAL CANIN MINI SCHNAUZER X 3 KG.</t>
  </si>
  <si>
    <t>ROYAL CANIN MINI WEIGHT CARE X 1 KG.</t>
  </si>
  <si>
    <t>ROYAL CANIN MINI WEIGHT CARE X 3 KG.</t>
  </si>
  <si>
    <t>ROYAL CANIN MOBILITY LARGE DOG X 15 KG.</t>
  </si>
  <si>
    <t>ROYAL CANIN MOBILITY SUPPORT X 10 KG.</t>
  </si>
  <si>
    <t>ROYAL CANIN MOBILITY SUPPORT X 2 KG.</t>
  </si>
  <si>
    <t>ROYAL CANIN PERSIAN 30 X 1.5 KG.</t>
  </si>
  <si>
    <t>ROYAL CANIN PERSIAN 30 X 7.5 KG.</t>
  </si>
  <si>
    <t>ROYAL CANIN POODLE 30 ADULTO X 1 KG.</t>
  </si>
  <si>
    <t>ROYAL CANIN POODLE 30 ADULTO X 3 KG.</t>
  </si>
  <si>
    <t>ROYAL CANIN POODLE 30 ADULTO X 7.5 KG.</t>
  </si>
  <si>
    <t>ROYAL CANIN POODLE 33 JUNIOR X 1 KG.</t>
  </si>
  <si>
    <t>ROYAL CANIN POODLE 33 JUNIOR X 3 KG.</t>
  </si>
  <si>
    <t>ROYAL CANIN RENAL DOG X 1.5 KG.</t>
  </si>
  <si>
    <t>ROYAL CANIN RENAL DOG X 10 KG.</t>
  </si>
  <si>
    <t>ROYAL CANIN SATIETY CAT X 1.5 KG.</t>
  </si>
  <si>
    <t>ROYAL CANIN SATIETY SUPPORT DOG X 15 KG.</t>
  </si>
  <si>
    <t>ROYAL CANIN SATIETY SUPPORT DOG X 7.5 KG.</t>
  </si>
  <si>
    <t>ROYAL CANIN SENSIBLE 33 X 7.5 KG.</t>
  </si>
  <si>
    <t>ROYAL CANIN SIAMESE 38  X 1.5 KG.</t>
  </si>
  <si>
    <t>ROYAL CANIN SIAMESE 38  X 7.5 KG.</t>
  </si>
  <si>
    <t>ROYAL CANIN STARTER GIANT X 10 KG.</t>
  </si>
  <si>
    <t>ROYAL CANIN STARTER MAXI X 10 KG.</t>
  </si>
  <si>
    <t>ROYAL CANIN STARTER MEDIUM X 3 KG.</t>
  </si>
  <si>
    <t>ROYAL CANIN STARTER MINI X 1 KG.</t>
  </si>
  <si>
    <t>ROYAL CANIN STARTER MINI X 3 KG.</t>
  </si>
  <si>
    <t>ROYAL CANIN URINARY CARE X 1.5 KG.</t>
  </si>
  <si>
    <t>ROYAL CANIN URINARY CARE X 7.5 KG.</t>
  </si>
  <si>
    <t>ROYAL CANIN WEIGHT CONTROL CAT CASTRADOS X 1.5 KG.</t>
  </si>
  <si>
    <t>ROYAL CANIN WEIGHT CONTROL CAT CASTRADOS X 12 KG.</t>
  </si>
  <si>
    <t>ROYAL CANIN WEIGHT CONTROL CAT CASTRADOS X 3 KG.</t>
  </si>
  <si>
    <t>ROYAL CANIN WEIGHT CONTROL CAT CASTRADOS X 7.5 KG.</t>
  </si>
  <si>
    <t>ROYAL CANIN YORKSHIRE TERRIER 28 ADULTO X 1 KG.</t>
  </si>
  <si>
    <t>ROYAL CANIN YORKSHIRE TERRIER 28 ADULTO X 3 KG.</t>
  </si>
  <si>
    <t>ROYAL CANIN YORKSHIRE TERRIER JUNIOR X 1 KG.</t>
  </si>
  <si>
    <t>ROYAL CANIN YORKSHIRE TERRIER JUNIOR X 3 KG.</t>
  </si>
  <si>
    <t>ROYAL CANIN PERFORMANCE PERRO ADULTO X 20 KG.</t>
  </si>
  <si>
    <t>ROYAL CANIN PERFORMANCE CACHORRO X 15 KG.</t>
  </si>
  <si>
    <t>ROYAL CANIN PERFORMANCE GATO X 7.5 KG.</t>
  </si>
  <si>
    <t>Marca</t>
  </si>
  <si>
    <t>Rubro</t>
  </si>
  <si>
    <t>Precio Venta</t>
  </si>
  <si>
    <t>Precio compra</t>
  </si>
  <si>
    <t>Stock</t>
  </si>
  <si>
    <t>EXCELENT</t>
  </si>
  <si>
    <t>VITAL CAN</t>
  </si>
  <si>
    <t>OLD PRINCE</t>
  </si>
  <si>
    <t>ACCESORIOS</t>
  </si>
  <si>
    <t>HIGIENE</t>
  </si>
  <si>
    <t>GOLOSINAS</t>
  </si>
  <si>
    <t>MON AMI</t>
  </si>
  <si>
    <t>GOLOCAN</t>
  </si>
  <si>
    <t>Codigo</t>
  </si>
  <si>
    <t>CC ADULTO X 15 KG.</t>
  </si>
  <si>
    <t>CC PESO SALUDABLE X 8 KG.</t>
  </si>
  <si>
    <t>DC ADULTOS X 21 KG.</t>
  </si>
  <si>
    <t>EX DOG SKIN CARE 15 KG.</t>
  </si>
  <si>
    <t>EX DOG ADULT +7  3 KG.</t>
  </si>
  <si>
    <t>EX DOG ADULT +7  15 KG.</t>
  </si>
  <si>
    <t>EX DOG ADUL REDUCED  15 KG.</t>
  </si>
  <si>
    <t>EX DOG ADUL MED/LGE 20 KG.</t>
  </si>
  <si>
    <t>EX DOG ADUL MED/LGE 15 KG.</t>
  </si>
  <si>
    <t>EX DOG ADUL MED/LGE  3 KG.</t>
  </si>
  <si>
    <t>EX DOG ADUL REDUCED 3 KG.</t>
  </si>
  <si>
    <t>EX DOG ADULT SMALL 15 KG.</t>
  </si>
  <si>
    <t>EX DOG ADULT SMALL  3 KG.</t>
  </si>
  <si>
    <t>EX DOG FORM PUPPY 20 KG.</t>
  </si>
  <si>
    <t>EX DOG FORM ADULT 15 KG.</t>
  </si>
  <si>
    <t>EX DOG FORM ADULT 20 KG.</t>
  </si>
  <si>
    <t>EX DOG PUPPY MED/LGE 1 KG.</t>
  </si>
  <si>
    <t>EX DOG PUPPY MED/LGE 15 KG.</t>
  </si>
  <si>
    <t>EX DOG PUPPY MED/LGE 20 KG.</t>
  </si>
  <si>
    <t>EX DOG PUPPY MED/LGE 3 KG.</t>
  </si>
  <si>
    <t>EX DOG PUPPY SMALL 15 KG.</t>
  </si>
  <si>
    <t>EX DOG PUPPY SMALL 3 KG.</t>
  </si>
  <si>
    <t>PP CAT ADULTO +7  7.5 KG.</t>
  </si>
  <si>
    <t>PP CAT ADULTO  1 KG.</t>
  </si>
  <si>
    <t>PP CAT ADULTO  15 KG.</t>
  </si>
  <si>
    <t>PP CAT ADULTO  3 KG.</t>
  </si>
  <si>
    <t>PP CAT ADULTO  7.5 KG.</t>
  </si>
  <si>
    <t>PP CAT STERILIZED  1 KG.</t>
  </si>
  <si>
    <t>PP CAT STERILIZED  3 KG.</t>
  </si>
  <si>
    <t>PP CAT STERILIZED  7.5 KG.</t>
  </si>
  <si>
    <t>PP CAT KITTEN PROT  1 KG.</t>
  </si>
  <si>
    <t>PP CAT KITTEN PROT  3 KG.</t>
  </si>
  <si>
    <t>PP CAT KITTEN PROT  7.5 KG.</t>
  </si>
  <si>
    <t>PP CAT SENSITIVE  1 KG.</t>
  </si>
  <si>
    <t>PP CAT SENSITIVE  3 KG.</t>
  </si>
  <si>
    <t>PP CAT SENSITIVE  7.5 KG.</t>
  </si>
  <si>
    <t>PP CAT URINARY  1 KG.</t>
  </si>
  <si>
    <t>PP CAT URINARY  15 KG.</t>
  </si>
  <si>
    <t>PP CAT URINARY  3 KG.</t>
  </si>
  <si>
    <t>PP CAT URINARY  7.5 KG.</t>
  </si>
  <si>
    <t>PP DOG PUPPY SMALL  1</t>
  </si>
  <si>
    <t>PP DOG PUPPY SMALL  3</t>
  </si>
  <si>
    <t>PP DOG PUPPY SMALL  7.5</t>
  </si>
  <si>
    <t>PP DOG RED CAL SMALL  1</t>
  </si>
  <si>
    <t>PP DOG RED CAL SMALL  3 KG.</t>
  </si>
  <si>
    <t>PP DOG RED CAL SMALL  7.5 KG.</t>
  </si>
  <si>
    <t>PP DOG REDUCE CAL  15</t>
  </si>
  <si>
    <t>PP DOG REDUCE CAL  3</t>
  </si>
  <si>
    <t>PP CAT REDUCED CAL  1 KG.</t>
  </si>
  <si>
    <t>PP CAT REDUCED CAL  3 KG.</t>
  </si>
  <si>
    <t>PP CAT REDUCED CAL  7.5 KG.</t>
  </si>
  <si>
    <t>PP DOG ACT MIND +7 M/L 15 KG.</t>
  </si>
  <si>
    <t>PP DOG ACT MIND +7 M/L 3 KG.</t>
  </si>
  <si>
    <t>PP DOG ACT MIND +7 SM 3 KG.</t>
  </si>
  <si>
    <t>PP DOG ACT MIND +7 SM 1 KG.</t>
  </si>
  <si>
    <t>PP DOG ACT MIND +7 SM 7.5 KG.</t>
  </si>
  <si>
    <t>PP DOG AD COMPLETE  1 KG.</t>
  </si>
  <si>
    <t>PP DOG AD COMPLETE  15 KG.</t>
  </si>
  <si>
    <t>PP DOG AD COMPLETE  3 KG.</t>
  </si>
  <si>
    <t>PP DOG AD SMALL  1 KG.</t>
  </si>
  <si>
    <t>PP DOG AD SMALL  3 KG.</t>
  </si>
  <si>
    <t>PP DOG AD SMALL  7.5 KG.</t>
  </si>
  <si>
    <t>PP DOG DELICATE ST SM  1 KG.</t>
  </si>
  <si>
    <t>PP DOG DELICATE ST SM  3 KG.</t>
  </si>
  <si>
    <t>PP DOG DELICATE ST SM  7.5 KG.</t>
  </si>
  <si>
    <t>PP DOG EXIGENT SMALL  1 KG.</t>
  </si>
  <si>
    <t>PP DOG EXIGENT SMALL  3 KG.</t>
  </si>
  <si>
    <t>PP DOG EXIGENT SMALL  7.5 KG.</t>
  </si>
  <si>
    <t>PP DOG PUPPY COMP  1 KG.</t>
  </si>
  <si>
    <t>PP DOG PUPPY COMP  15 KG.</t>
  </si>
  <si>
    <t>PP DOG PUPPY COMP  3 KG.</t>
  </si>
  <si>
    <t>PP DOG SENS SKIN SM  1 KG.</t>
  </si>
  <si>
    <t>PP DOG SENS SKIN SM  3 KG.</t>
  </si>
  <si>
    <t>PP DOG SENS SKIN SM  7.5 KG.</t>
  </si>
  <si>
    <t>PP DOG SENS SKIN  15 KG.</t>
  </si>
  <si>
    <t>PP DOG SENS SKIN  3 KG.</t>
  </si>
  <si>
    <t>EUK ADULTO MEDIUM  15 KG.</t>
  </si>
  <si>
    <t>EUK ADULTO MEDIUM  3 KG.</t>
  </si>
  <si>
    <t>EUK ADULTO SMALL  1 KG.</t>
  </si>
  <si>
    <t>EUK ADULTO SMALL  15 KG.</t>
  </si>
  <si>
    <t>EUK ADULTO SMALL  3 KG.</t>
  </si>
  <si>
    <t>EUK PUPPY LARGE  15 KG.</t>
  </si>
  <si>
    <t>EUK PUPPY LARGE  3 KG.</t>
  </si>
  <si>
    <t>EUK PUPPY MEDIUM   15 KG.</t>
  </si>
  <si>
    <t>EUK PUPPY MEDIUM  3 KG.</t>
  </si>
  <si>
    <t>EUK PUPPY SMALL   1 KG.</t>
  </si>
  <si>
    <t>EUK PUPPY SMALL  15 KG.</t>
  </si>
  <si>
    <t>EUK PUPPY SMALL  3 KG.</t>
  </si>
  <si>
    <t>EUK SENIOR LARGE  15 KG.</t>
  </si>
  <si>
    <t>EUK SENIOR LARGE  3 KG.</t>
  </si>
  <si>
    <t>EUK SENIOR MEDIUM   3 KG.</t>
  </si>
  <si>
    <t>EUK SENIOR MEDIUM  15 KG.</t>
  </si>
  <si>
    <t>EUK SENIOR SMALL  3 KG.</t>
  </si>
  <si>
    <t>IAMS DOG ADULTO LARGE 15 KG.</t>
  </si>
  <si>
    <t>IAMS DOG PUPPY LARGE 15 KG.</t>
  </si>
  <si>
    <t>IAMS DOG PUPPY MEDIUM 15 KG.</t>
  </si>
  <si>
    <t>IAMS DOG AD SM&amp;MED 15 KG.</t>
  </si>
  <si>
    <t>PED ADULTO  21 KG.</t>
  </si>
  <si>
    <t>PED CACHORRO  21 KG.</t>
  </si>
  <si>
    <t>PERFORMANCE</t>
  </si>
  <si>
    <t>RC BULLDOG FRAN JR. 1 KG.</t>
  </si>
  <si>
    <t>RC BULLDOG FRAN JR. 3 KG.</t>
  </si>
  <si>
    <t>RC BULLDOG FRAN 3 KG.</t>
  </si>
  <si>
    <t>RC BULLDOG FRAN 7.5 KG.</t>
  </si>
  <si>
    <t>RC FEMALE CAT CAST 1.5 KG.</t>
  </si>
  <si>
    <t>RC FEMALE CAT CAST 3.5 KG.</t>
  </si>
  <si>
    <t>RC ACTIVE 7+  2 KG.</t>
  </si>
  <si>
    <t>RC CALM CAT  2 KG.</t>
  </si>
  <si>
    <t>RC CALM DOG  2 KG.</t>
  </si>
  <si>
    <t>RC CARDIAC DOG  10 KG.</t>
  </si>
  <si>
    <t>RC CARDIAC DOG  2 KG.</t>
  </si>
  <si>
    <t>RC CHIHUAHUA  1 KG.</t>
  </si>
  <si>
    <t>RC DACHSHUND  3 KG.</t>
  </si>
  <si>
    <t>RC DIABETIC CAT  1.5 KG.</t>
  </si>
  <si>
    <t>RC DIABETIC DOG  10 KG.</t>
  </si>
  <si>
    <t>RC DIABETIC DOG  2 KG.</t>
  </si>
  <si>
    <t>RC DIGESTIVE CARE  2 KG.</t>
  </si>
  <si>
    <t>RC FIBRES CAT  2 KG.</t>
  </si>
  <si>
    <t>RC FIT 32  1.5 KG.</t>
  </si>
  <si>
    <t>RC FIT 32  15 KG.</t>
  </si>
  <si>
    <t>RC FIT 32  7.5 KG.</t>
  </si>
  <si>
    <t>RC GASTRO CAT  2 KG.</t>
  </si>
  <si>
    <t>RC GASTRO DOG  10 KG.</t>
  </si>
  <si>
    <t>RC GASTRO DOG  2 KG.</t>
  </si>
  <si>
    <t>RC GERMAN JUNIOR  12 KG.</t>
  </si>
  <si>
    <t>RC GIANT ADULTO  15 KG.</t>
  </si>
  <si>
    <t>RC GIANT JUNIOR  15 KG.</t>
  </si>
  <si>
    <t>RC GOLDEN ADULTO  12 KG.</t>
  </si>
  <si>
    <t>RC GOLDEN JUNIOR  12 KG.</t>
  </si>
  <si>
    <t>RC HAIR SKIN  2 KG.</t>
  </si>
  <si>
    <t>RC HAIRBALL CARE  1.5 KG.</t>
  </si>
  <si>
    <t>RC HEPATICO CAT  1.5 KG.</t>
  </si>
  <si>
    <t>RC HEPATICO DOG  10 KG.</t>
  </si>
  <si>
    <t>RC HEPATICO DOG  2 KG.</t>
  </si>
  <si>
    <t>RC INDOOR +7  1.5 KG.</t>
  </si>
  <si>
    <t>RC INDOOR +7  7.5 KG.</t>
  </si>
  <si>
    <t>RC INDOOR 27  1.5 KG.</t>
  </si>
  <si>
    <t>RC INDOOR 27  7.5 KG.</t>
  </si>
  <si>
    <t>RC KITTEN 36  1.5 KG.</t>
  </si>
  <si>
    <t>RC KITTEN  7.5 KG.</t>
  </si>
  <si>
    <t>RC LABRADOR ADULTO  12 KG.</t>
  </si>
  <si>
    <t>RC LABRADOR JUNIOR  12 KG.</t>
  </si>
  <si>
    <t>RC LIGHT 40  1.5 KG.</t>
  </si>
  <si>
    <t>RC LIGHT 40  7.5 KG.</t>
  </si>
  <si>
    <t>RC MINI ADULTO  1 KG.</t>
  </si>
  <si>
    <t>RC MINI ADULTO  3 KG.</t>
  </si>
  <si>
    <t>RC MINI ADULTO  7.5 KG.</t>
  </si>
  <si>
    <t>RC MINI ADULTO+8   1 KG.</t>
  </si>
  <si>
    <t>RC MINI ADULTO+8   3 KG.</t>
  </si>
  <si>
    <t>RC MINI AGEIN+12  1 KG.</t>
  </si>
  <si>
    <t>RC MINI AGEIN+12  3 KG.</t>
  </si>
  <si>
    <t>RC MINI INDOOR  1 KG.</t>
  </si>
  <si>
    <t>RC MINI INDOOR  3 KG.</t>
  </si>
  <si>
    <t>RC MINI JUNIOR  1 KG.</t>
  </si>
  <si>
    <t>RC MINI JUNIOR  15 KG.</t>
  </si>
  <si>
    <t>RC MINI JUNIOR  3 KG.</t>
  </si>
  <si>
    <t>RC MINI JUNIOR  7.5 KG.</t>
  </si>
  <si>
    <t>RC MINI SCHNAUZER  3 KG.</t>
  </si>
  <si>
    <t>RC MINI WEIGHT CARE  1 KG.</t>
  </si>
  <si>
    <t>RC MINI WEIGHT CARE  3 KG.</t>
  </si>
  <si>
    <t>RC MOBILITY LARGE DOG  15 KG.</t>
  </si>
  <si>
    <t>RC MOBILITY SUPPORT  10 KG.</t>
  </si>
  <si>
    <t>RC MOBILITY SUPPORT  2 KG.</t>
  </si>
  <si>
    <t>RC PERSIAN 30  1.5 KG.</t>
  </si>
  <si>
    <t>RC PERSIAN 30  7.5 KG.</t>
  </si>
  <si>
    <t>RC POODLE 30 ADULTO  1 KG.</t>
  </si>
  <si>
    <t>RC POODLE 30 ADULTO  3 KG.</t>
  </si>
  <si>
    <t>RC POODLE 30 ADULTO  7.5 KG.</t>
  </si>
  <si>
    <t>RC POODLE 33 JUNIOR  1 KG.</t>
  </si>
  <si>
    <t>RC POODLE 33 JUNIOR  3 KG.</t>
  </si>
  <si>
    <t>RC RENAL CAT  2 KG.</t>
  </si>
  <si>
    <t>RC RENAL DOG  1.5 KG.</t>
  </si>
  <si>
    <t>RC RENAL DOG  10 KG.</t>
  </si>
  <si>
    <t>RC SATIETY CAT  1.5 KG.</t>
  </si>
  <si>
    <t>RC SENSIBLE 33  7.5 KG.</t>
  </si>
  <si>
    <t>RC SIAMESE 38   1.5 KG.</t>
  </si>
  <si>
    <t>RC SIAMESE 38   7.5 KG.</t>
  </si>
  <si>
    <t>RC SKIN CARE DOG  10 KG.</t>
  </si>
  <si>
    <t>RC SKIN CARE DOG  2 KG.</t>
  </si>
  <si>
    <t>RC STARTER GIANT  10 KG.</t>
  </si>
  <si>
    <t>RC STARTER MEDIUM  3 KG.</t>
  </si>
  <si>
    <t>RC STARTER MINI  1 KG.</t>
  </si>
  <si>
    <t>RC STARTER MINI  3 KG.</t>
  </si>
  <si>
    <t>RC URINARY CARE  1.5 KG.</t>
  </si>
  <si>
    <t>RC URINARY CARE  7.5 KG.</t>
  </si>
  <si>
    <t>RC URINARY CAT H/D  1.5 KG.</t>
  </si>
  <si>
    <t>RC URINARY CAT H/D  7.5 KG.</t>
  </si>
  <si>
    <t>RC URINARY DOG  10 KG.</t>
  </si>
  <si>
    <t>RC HYPOALERG CAT  2 KG.</t>
  </si>
  <si>
    <t>RC HYPOALERG DOG  10 KG.</t>
  </si>
  <si>
    <t>RC HYPOALERG DOG  2 KG.</t>
  </si>
  <si>
    <t>RC HYPOALERG SM DOG 2 KG.</t>
  </si>
  <si>
    <t>RC MALE CAT CAST  1.5 KG.</t>
  </si>
  <si>
    <t>RC MATURE STAGE 1  1.5 KG.</t>
  </si>
  <si>
    <t>RC MATURE STAGE 1  3.5 KG.</t>
  </si>
  <si>
    <t>RC MAXI ADULTO 5+ 15 KG.</t>
  </si>
  <si>
    <t>RC MAXI ADULTO 15 KG.</t>
  </si>
  <si>
    <t>RC MAXI ADULTO 3 KG.</t>
  </si>
  <si>
    <t>RC MAXI AGEING 8+ 15 KG.</t>
  </si>
  <si>
    <t>RC MAXI JUNIOR 1 KG.</t>
  </si>
  <si>
    <t>RC MAXI JUNIOR 15 KG.</t>
  </si>
  <si>
    <t>RC MAXI JUNIOR 3 KG.</t>
  </si>
  <si>
    <t>RC MAXI WEIGHT CARE 3 KG.</t>
  </si>
  <si>
    <t>RC MINI DERMACON  1 KG.</t>
  </si>
  <si>
    <t>RC MINI DERMACON 3 KG.</t>
  </si>
  <si>
    <t>RC SATIETY DOG 1.5 KG.</t>
  </si>
  <si>
    <t>RC SATIETY DOG  15 KG.</t>
  </si>
  <si>
    <t>RC SATIETY DOG  7.5 KG.</t>
  </si>
  <si>
    <t>RC SENIOR STAGE 2  3 KG.</t>
  </si>
  <si>
    <t>RC WEIG CONT CAT CAST 1.5 KG.</t>
  </si>
  <si>
    <t>RC WEIG CONT CAT CAST 12 KG.</t>
  </si>
  <si>
    <t>RC WEIG CONT CAT CAST 3 KG.</t>
  </si>
  <si>
    <t>RC WEIG CONT CAT CAST 7.5 KG.</t>
  </si>
  <si>
    <t>RC YORKSHIRE TER JR 1 KG.</t>
  </si>
  <si>
    <t>RC YORKSHIRE TER JR  3 KG.</t>
  </si>
  <si>
    <t>RC YORKSHIRE TER AD 3 KG.</t>
  </si>
  <si>
    <t>RC YORKSHIRE TER AD  1 KG.</t>
  </si>
  <si>
    <t>EX CAT ADULTO  1 KG.</t>
  </si>
  <si>
    <t>EX CAT ADULTO  3 KG.</t>
  </si>
  <si>
    <t>EX CAT ADULTO  7.5 KG.</t>
  </si>
  <si>
    <t>EX CAT ADULTO  15 KG.</t>
  </si>
  <si>
    <t>EX CAT KITTEN 1 KG.</t>
  </si>
  <si>
    <t>EX CAT KITTEN 7.5 KG.</t>
  </si>
  <si>
    <t>EX CAT URINARY 1 KG.</t>
  </si>
  <si>
    <t>EX CAT URINARY 7.5 KG.</t>
  </si>
  <si>
    <t>PER DOG ADULTO 2 KG.</t>
  </si>
  <si>
    <t>PER DOG ADULTO 20 KG.</t>
  </si>
  <si>
    <t>PER DOG PUPPY 15 KG.</t>
  </si>
  <si>
    <t>PER DOG ADULTO 15 KG.</t>
  </si>
  <si>
    <t>PER CAT KITTEN 7.5 KG.</t>
  </si>
  <si>
    <t>PER CAT ADULTO 7.5 KG.</t>
  </si>
  <si>
    <t>PER DOG LIGHT 15 KG.</t>
  </si>
  <si>
    <t>RC MED ADULTO 7+ 15 KG.</t>
  </si>
  <si>
    <t>RC MED ADULTO 7+ 3 KG.</t>
  </si>
  <si>
    <t>RC MED ADULTO  3 KG.</t>
  </si>
  <si>
    <t>RC MED ADULTO  15 KG.</t>
  </si>
  <si>
    <t>RC MED AGEING +10 15 KG.</t>
  </si>
  <si>
    <t>RC MED DERMACON 3 KG.</t>
  </si>
  <si>
    <t>RC MED JUNIOR  1 KG.</t>
  </si>
  <si>
    <t>RC MED JUNIOR  3 KG.</t>
  </si>
  <si>
    <t>RC MED JUNIOR  15 KG.</t>
  </si>
  <si>
    <t>RC MED WEIG CARE  3 KG.</t>
  </si>
  <si>
    <t>RC GERMAN ADULTO  12 KG.</t>
  </si>
  <si>
    <t>RC BOXER ADULTO  12 KG.</t>
  </si>
  <si>
    <t>RC BOXER JUNIOR  12 KG.</t>
  </si>
  <si>
    <t>RC BABYCAT  400 GR.</t>
  </si>
  <si>
    <t>ROYAL CANIN KITTEN 36 X 400 GR.</t>
  </si>
  <si>
    <t>EUK ADULTO LARGE  15 KG.</t>
  </si>
  <si>
    <t>EUK ADULTO LARGE  3 KG.</t>
  </si>
  <si>
    <t>EUK WEIG CONT LARGE  3 KG.</t>
  </si>
  <si>
    <t>EUK WEIG CONT LARGE  15 KG.</t>
  </si>
  <si>
    <t>EUK WEIG CONT MED  15 KG.</t>
  </si>
  <si>
    <t>EUK WEIG CONT MED  3 KG.</t>
  </si>
  <si>
    <t>EUK WEIG CONT SM  3 KG.</t>
  </si>
  <si>
    <t>RC EXIGENT 35/30  1.5 KG.</t>
  </si>
  <si>
    <t>RC KITTEN 36 X 400 GR.</t>
  </si>
  <si>
    <t>RC STARTER MAXI  10 KG.</t>
  </si>
  <si>
    <t>PROPLAN CAT ADULTO +7 X 1 KG.</t>
  </si>
  <si>
    <t>PROPLAN CAT ADULTO +7 X 3 KG.</t>
  </si>
  <si>
    <t>PP CAT ADULTO +7  1 KG.</t>
  </si>
  <si>
    <t>PP CAT ADULTO +7  3 KG.</t>
  </si>
  <si>
    <t>PP DOG AD LARGE 15 KG</t>
  </si>
  <si>
    <t>VC BALAN DOG JR SMALL 1 kg.</t>
  </si>
  <si>
    <t>VC BALAN DOG JR SMALL 3 kg.</t>
  </si>
  <si>
    <t>VC BALAN DOG JR SMALL 7,5 kg.</t>
  </si>
  <si>
    <t>VC BALAN DOG JR MED 12 kg.</t>
  </si>
  <si>
    <t>VC BALAN DOG JR MED 1 kg.</t>
  </si>
  <si>
    <t>VC BALAN DOG JR MED 3 kg.</t>
  </si>
  <si>
    <t>VC BALAN DOG JR MED 20 kg.</t>
  </si>
  <si>
    <t>VC BALAN DOG JR LARGE 1 kg.</t>
  </si>
  <si>
    <t>VC BALAN DOG JR LARGE 3 kg.</t>
  </si>
  <si>
    <t>VC BALAN DOG JR LARGE 15 kg.</t>
  </si>
  <si>
    <t>VC BALAN DOG JR LARGE 20 kg.</t>
  </si>
  <si>
    <t>VC BALAN DOG AD SMALL 3 kg.</t>
  </si>
  <si>
    <t>VC BALAN DOG AD SMALL 7,5 kg.</t>
  </si>
  <si>
    <t>VC BALAN DOG AD MED 3 kg.</t>
  </si>
  <si>
    <t>VC BALAN DOG AD MED 12 kg.</t>
  </si>
  <si>
    <t>VC BALAN DOG AD MED 20 kg.</t>
  </si>
  <si>
    <t>VC BALAN DOG AD LARGE 3 kg.</t>
  </si>
  <si>
    <t>VC BALAN DOG AD LARGE 15 kg.</t>
  </si>
  <si>
    <t>VC BALAN DOG AD LARGE 20 kg.</t>
  </si>
  <si>
    <t>VC BALAN DOG AD GIANT 20 kg.</t>
  </si>
  <si>
    <t>VC BALAN DOG AD LIGHT 3 kg.</t>
  </si>
  <si>
    <t>VC BALAN DOG AD LIGHT 12 kg.</t>
  </si>
  <si>
    <t>VC BALAN DOG AD LIGHT 20 kg.</t>
  </si>
  <si>
    <t>VC BALAN DOG SR SM 3 kg.</t>
  </si>
  <si>
    <t>VC BALAN DOG SR SM 7,5 kg.</t>
  </si>
  <si>
    <t>VC BALAN DOG SR MED 3 kg.</t>
  </si>
  <si>
    <t>VC BALAN DOG SR MED 12 kg.</t>
  </si>
  <si>
    <t>VC BALAN DOG SR LARGE 3 kg.</t>
  </si>
  <si>
    <t>VC BALAN DOG SR LARGE 15 kg.</t>
  </si>
  <si>
    <t>VC BALAN DOG CERDO 3 kg.</t>
  </si>
  <si>
    <t>VC BALAN DOG CERDO 15 kg.</t>
  </si>
  <si>
    <t>VC BALAN CAT KITTEN 400 GR.</t>
  </si>
  <si>
    <t>VC BALAN CAT KITTEN 2 KG.</t>
  </si>
  <si>
    <t>VC BALAN CAT KITTEN 7,5 KG.</t>
  </si>
  <si>
    <t>VC BALAN CAT AD 400 GR.</t>
  </si>
  <si>
    <t>VC BALAN CAT AD 2 KG.</t>
  </si>
  <si>
    <t>VC BALAN CAT AD 7,5 KG.</t>
  </si>
  <si>
    <t>VC BALAN CAT SR 400 GR.</t>
  </si>
  <si>
    <t>VC BALAN CAT SR 2 KG.</t>
  </si>
  <si>
    <t>VC BALAN CAT SR 7,5 KG.</t>
  </si>
  <si>
    <t>VC BALAN CAT LIGHT 400 GR.</t>
  </si>
  <si>
    <t>VC BALAN CAT LIGHT 2 KG.</t>
  </si>
  <si>
    <t>VC BALAN CAT LIGHT 7,5 KG.</t>
  </si>
  <si>
    <t>VC BALAN CAT PH 400 GR.</t>
  </si>
  <si>
    <t>VC BALAN CAT PH 2 KG.</t>
  </si>
  <si>
    <t>VC BALAN CAT PH 7,5 KG.</t>
  </si>
  <si>
    <t>VC COMP DOG JR SMALL 1,5 Kg.</t>
  </si>
  <si>
    <t>VC COMP DOG JR SMALL 12 Kg.</t>
  </si>
  <si>
    <t>VC COMP DOG JR MED 1,5 Kg.</t>
  </si>
  <si>
    <t>VC COMP DOG JR MED 12 Kg.</t>
  </si>
  <si>
    <t>VC COMP DOG JR MED 20 Kg.</t>
  </si>
  <si>
    <t>VC COMP DOG AD SM POLLO 1,5 Kg.</t>
  </si>
  <si>
    <t>VC COMP DOG AD SM CARNE 1,5 Kg.</t>
  </si>
  <si>
    <t>VC COMP DOG AD SM POLLO 12 Kg.</t>
  </si>
  <si>
    <t>VC COMP DOG AD MED CARNE 1,5 Kg.</t>
  </si>
  <si>
    <t>VC COMP DOG AD MED CARNE 12 Kg.</t>
  </si>
  <si>
    <t>VC COMP DOG AD MED POLLO 1,5 Kg.</t>
  </si>
  <si>
    <t>VC COMP DOG AD MED POLLO 12 Kg.</t>
  </si>
  <si>
    <t>VC COMP DOG AD MED CARNE 20 Kg.</t>
  </si>
  <si>
    <t>VC COMP DOG SR 1,5 Kg.</t>
  </si>
  <si>
    <t>VC COMP DOG SR 20 Kg.</t>
  </si>
  <si>
    <t>VC COMP DOG LIGHT 1,5 Kg.</t>
  </si>
  <si>
    <t>VC COMP DOG LIGHT 20 Kg.</t>
  </si>
  <si>
    <t>VC COMP CAT KITTEN 500 GR.</t>
  </si>
  <si>
    <t>VC COMP CAT KITTEN 1,5 KG.</t>
  </si>
  <si>
    <t>VC COMP CAT KITTEN 7,5 KG.</t>
  </si>
  <si>
    <t>VC COMP CAT AD 1,5 KG.</t>
  </si>
  <si>
    <t>VC COMP CAT AD 15 KG.</t>
  </si>
  <si>
    <t>VC COMP CAT LIGHT 500 GR.</t>
  </si>
  <si>
    <t>VC COMP CAT LIGHT 1,5 KG.</t>
  </si>
  <si>
    <t>VC COMP CAT LIGHT 7,5 KG.</t>
  </si>
  <si>
    <t>VC COMP CAT SR 1,5 KG.</t>
  </si>
  <si>
    <t>VC COMP CAT SR 7,5 KG.</t>
  </si>
  <si>
    <t>VC COMP DOG AD MED 24 KG.</t>
  </si>
  <si>
    <t>VC TH DOG CARDIAC 2 KG.</t>
  </si>
  <si>
    <t>VC TH DOG CARDIAC 10 KG.</t>
  </si>
  <si>
    <t>VC TH DOG GASTRO 2 KG.</t>
  </si>
  <si>
    <t>VC TH DOG GASTRO 10 KG.</t>
  </si>
  <si>
    <t>VC TH DOG HIPOAL 2 KG.</t>
  </si>
  <si>
    <t>VC TH DOG HIPOAL 10 KG.</t>
  </si>
  <si>
    <t>VC TH DOG MOBILITY 2 KG.</t>
  </si>
  <si>
    <t>VC TH DOG MOBILITY 15 KG.</t>
  </si>
  <si>
    <t>VC TH DOG OBESITY 2 KG.</t>
  </si>
  <si>
    <t>VC TH DOG OBESITY 15 KG.</t>
  </si>
  <si>
    <t>VC TH DOG RENAL 2 KG.</t>
  </si>
  <si>
    <t>VC TH DOG RENAL 10 KG.</t>
  </si>
  <si>
    <t>VC TH CAT GASTRO 2 KG.</t>
  </si>
  <si>
    <t>VC TH CAT HIPOAL 2 KG.</t>
  </si>
  <si>
    <t>VC TH CAT OBESITY 2 KG.</t>
  </si>
  <si>
    <t>VC TH CAT RENAL 2 KG.</t>
  </si>
  <si>
    <t>VC TH CAT URINARY 2 KG.</t>
  </si>
  <si>
    <t>VC TH CAT URINARY 7,5 KG.</t>
  </si>
  <si>
    <t>VC COMP DOG AD MED POLLO 20 Kg.</t>
  </si>
  <si>
    <t>PP POUCH CAT SALMON</t>
  </si>
  <si>
    <t>PP POUCH CAT POLLO</t>
  </si>
  <si>
    <t>POUCH PED CARNE MED</t>
  </si>
  <si>
    <t>POUCH PED POLLO MED</t>
  </si>
  <si>
    <t>POUCH PED CARNE SM</t>
  </si>
  <si>
    <t>POUCH PED POLLO SM</t>
  </si>
  <si>
    <t>VC PREM DOG AD 20 KG.</t>
  </si>
  <si>
    <t>AlicuotaIva</t>
  </si>
  <si>
    <t>Compuesto</t>
  </si>
  <si>
    <t>CostoPromedio</t>
  </si>
  <si>
    <t>FechaCompra</t>
  </si>
  <si>
    <t>FechaModif</t>
  </si>
  <si>
    <t>Id</t>
  </si>
  <si>
    <t>ImpInternos</t>
  </si>
  <si>
    <t>PrecioVenta</t>
  </si>
  <si>
    <t>PrecioCompra</t>
  </si>
  <si>
    <t>StockMinimo</t>
  </si>
  <si>
    <t>A</t>
  </si>
  <si>
    <t>S</t>
  </si>
  <si>
    <t>7797453001038</t>
  </si>
  <si>
    <t>7797453001021</t>
  </si>
  <si>
    <t>7797453000994</t>
  </si>
  <si>
    <t>7797453000987</t>
  </si>
  <si>
    <t>7797453000932</t>
  </si>
  <si>
    <t>7797453000970</t>
  </si>
  <si>
    <t>7797453000918</t>
  </si>
  <si>
    <t>7797453000895</t>
  </si>
  <si>
    <t>7797453000871</t>
  </si>
  <si>
    <t>7797453001076</t>
  </si>
  <si>
    <t>7797453001281</t>
  </si>
  <si>
    <t>7797453001274</t>
  </si>
  <si>
    <t>7797453001267</t>
  </si>
  <si>
    <t>7797453001243</t>
  </si>
  <si>
    <t>7613036912464</t>
  </si>
  <si>
    <t>7613036863568</t>
  </si>
  <si>
    <t>7613036912006</t>
  </si>
  <si>
    <t>7613036911214</t>
  </si>
  <si>
    <t>7613036912266</t>
  </si>
  <si>
    <t>7797453001212</t>
  </si>
  <si>
    <t>7797453001199</t>
  </si>
  <si>
    <t>7797453001304</t>
  </si>
  <si>
    <t>7797453000659</t>
  </si>
  <si>
    <t>7790187003903</t>
  </si>
  <si>
    <t>7613035409507</t>
  </si>
  <si>
    <t>7613036188623</t>
  </si>
  <si>
    <t>7790187340299</t>
  </si>
  <si>
    <t>7790187003231</t>
  </si>
  <si>
    <t>7790187005525</t>
  </si>
  <si>
    <t>7790187339330</t>
  </si>
  <si>
    <t>7790187339354</t>
  </si>
  <si>
    <t>7790187338746</t>
  </si>
  <si>
    <t>7790187338715</t>
  </si>
  <si>
    <t>7790187338722</t>
  </si>
  <si>
    <t>7790187339514</t>
  </si>
  <si>
    <t>7790187338678</t>
  </si>
  <si>
    <t>7790187339767</t>
  </si>
  <si>
    <t>7790187339705</t>
  </si>
  <si>
    <t>7790187339699</t>
  </si>
  <si>
    <t>7790187339613</t>
  </si>
  <si>
    <t>7790187339620</t>
  </si>
  <si>
    <t>7790187339200</t>
  </si>
  <si>
    <t>7790187005501</t>
  </si>
  <si>
    <t>7790187339125</t>
  </si>
  <si>
    <t>7790187339446</t>
  </si>
  <si>
    <t>7798098843854</t>
  </si>
  <si>
    <t>7798098843892</t>
  </si>
  <si>
    <t>7798098843915</t>
  </si>
  <si>
    <t>7798098843878</t>
  </si>
  <si>
    <t>7798098843885</t>
  </si>
  <si>
    <t>7798098844189</t>
  </si>
  <si>
    <t>7798098844042</t>
  </si>
  <si>
    <t>7798098844059</t>
  </si>
  <si>
    <t>7798098844066</t>
  </si>
  <si>
    <t>7798098847234</t>
  </si>
  <si>
    <t>7798098847210</t>
  </si>
  <si>
    <t>7798098844141</t>
  </si>
  <si>
    <t>7798098844158</t>
  </si>
  <si>
    <t>7798098844257</t>
  </si>
  <si>
    <t>7798098846190</t>
  </si>
  <si>
    <t>7798098845384</t>
  </si>
  <si>
    <t>Suelto</t>
  </si>
  <si>
    <t>%</t>
  </si>
  <si>
    <t>Kg</t>
  </si>
  <si>
    <t>FELIX HIGADO SALSA 85 GR</t>
  </si>
  <si>
    <t>FELIX PESCADO GATITO 85 GR</t>
  </si>
  <si>
    <t>FELIX ATUN SALSA 85 GR</t>
  </si>
  <si>
    <t>FELIX PAVO SALSA 85 GR</t>
  </si>
  <si>
    <t>PP POUCH CAT KITTEN</t>
  </si>
  <si>
    <t>PP POUCH DOG COMPLETE</t>
  </si>
  <si>
    <t>PP POUCH DOG + 7</t>
  </si>
  <si>
    <t xml:space="preserve">RC POUCH CAT URINARY CAT H/D </t>
  </si>
  <si>
    <t xml:space="preserve">RC POUCH CAT LIGHT </t>
  </si>
  <si>
    <t xml:space="preserve">RC POUCH CAT INTENSE BEAUTY </t>
  </si>
  <si>
    <t xml:space="preserve">RC POUCH CAT INSTINCTIVE </t>
  </si>
  <si>
    <t xml:space="preserve">RC POUCH CAT GASTRO </t>
  </si>
  <si>
    <t xml:space="preserve">RC POUCH RENAL CAT </t>
  </si>
  <si>
    <t>7891000120774</t>
  </si>
  <si>
    <t>7891000241172</t>
  </si>
  <si>
    <t>7891000241196</t>
  </si>
  <si>
    <t>7891000240588</t>
  </si>
  <si>
    <t>7795628000022</t>
  </si>
  <si>
    <t>7795628000909</t>
  </si>
  <si>
    <t>7795628000954</t>
  </si>
  <si>
    <t>7798169540019</t>
  </si>
  <si>
    <t>7797453000468</t>
  </si>
  <si>
    <t>7891000246481</t>
  </si>
  <si>
    <t>7891000246443</t>
  </si>
  <si>
    <t>7891000246429</t>
  </si>
  <si>
    <t>7891000250051</t>
  </si>
  <si>
    <t>7891000246382</t>
  </si>
  <si>
    <t>9003579308936</t>
  </si>
  <si>
    <t>9003579308929</t>
  </si>
  <si>
    <t>9003579308769</t>
  </si>
  <si>
    <t>9003579008331</t>
  </si>
  <si>
    <t>GOLOCAN PALITOS CARNE 5 UNID.</t>
  </si>
  <si>
    <t>GOLOCAN PALITOS POLLO 5 UNID.</t>
  </si>
  <si>
    <t>GOLOCAN  BISCUIT  POLLO 120 GR.</t>
  </si>
  <si>
    <t>GOLOCAN  FINOS (C/P/C) 100 GR.</t>
  </si>
  <si>
    <t>GOLOCAN  FINOS (M/F/D) 100 GR.</t>
  </si>
  <si>
    <t>GOLOCAN  HUESO HORNEADO 38 GR</t>
  </si>
  <si>
    <t>ADVANTAGE GATO H 4 SPOT ON</t>
  </si>
  <si>
    <t>ADVANTIX PERRO + 25</t>
  </si>
  <si>
    <t>ADVANTIX PERRO H 10</t>
  </si>
  <si>
    <t>ADVANTIX PERRO H 25</t>
  </si>
  <si>
    <t>ADVOCATE GATO H 4</t>
  </si>
  <si>
    <t>ADVOCATE GATO H 8</t>
  </si>
  <si>
    <t>ADVOCATE PERRO H 10</t>
  </si>
  <si>
    <t>ADVOCATE PERRO H 25</t>
  </si>
  <si>
    <t>COMFORTIS H 18</t>
  </si>
  <si>
    <t>COMFORTIS H 27</t>
  </si>
  <si>
    <t>COMFORTIS H 4</t>
  </si>
  <si>
    <t>COMFORTIS H 54</t>
  </si>
  <si>
    <t>COMFORTIS H 9</t>
  </si>
  <si>
    <t>7797453971829</t>
  </si>
  <si>
    <t>DENTASTIX MED 1 UNID</t>
  </si>
  <si>
    <t>DENTASTIX MEDIUM 3 UNIDADES</t>
  </si>
  <si>
    <t>DENTASTIX MEDIUM 7 UNIDADES</t>
  </si>
  <si>
    <t>7797453971799</t>
  </si>
  <si>
    <t>DENTASTIX SMALL 1 UNIDAD</t>
  </si>
  <si>
    <t>7797453971805</t>
  </si>
  <si>
    <t>DENTASTIX SMALL 3 UNIDADES</t>
  </si>
  <si>
    <t>7797453971812</t>
  </si>
  <si>
    <t>DENTASTIX SMALL 7 UNIDADES</t>
  </si>
  <si>
    <t>7613036914550</t>
  </si>
  <si>
    <t>FRONTLINE GATO PLUS</t>
  </si>
  <si>
    <t>FRONTLINE PERRO H 10</t>
  </si>
  <si>
    <t>FRONTLINE PERRO H 20</t>
  </si>
  <si>
    <t>FRONTLINE PERRO H 40</t>
  </si>
  <si>
    <t>FRONTLINE PERRO H 60</t>
  </si>
  <si>
    <t>7798158671267</t>
  </si>
  <si>
    <t>7798158671625</t>
  </si>
  <si>
    <t>GOLOCAN  BISCUIT 500 GR. POLLO</t>
  </si>
  <si>
    <t>7798158671861</t>
  </si>
  <si>
    <t>GOLOCAN  BISCUIT CHIPS 120 GR.</t>
  </si>
  <si>
    <t xml:space="preserve">GOLOCAN  BISCUIT CHIPS 400 GR. </t>
  </si>
  <si>
    <t>7798158671649</t>
  </si>
  <si>
    <t>GOLOCAN  BOC FINOS 500 GR. C-P-C</t>
  </si>
  <si>
    <t>7798158671724</t>
  </si>
  <si>
    <t>GOLOCAN  BOC FINOS 500 GR. CHOCO</t>
  </si>
  <si>
    <t>7798158671717</t>
  </si>
  <si>
    <t>GOLOCAN  BOC FINOS 500 GR. J-Q-E</t>
  </si>
  <si>
    <t>7798158671182</t>
  </si>
  <si>
    <t>7798158671229</t>
  </si>
  <si>
    <t>7798158672035</t>
  </si>
  <si>
    <t>7798158671557</t>
  </si>
  <si>
    <t>7798158671564</t>
  </si>
  <si>
    <t>7798158671892</t>
  </si>
  <si>
    <t>GOLOMIAU GRANJA  45 GRS.</t>
  </si>
  <si>
    <t>7798158671885</t>
  </si>
  <si>
    <t>GOLOMIAU MAR 45 GR.</t>
  </si>
  <si>
    <t>7797453972161</t>
  </si>
  <si>
    <t>POUCH PED CACH CARNE</t>
  </si>
  <si>
    <t>7797453000802</t>
  </si>
  <si>
    <t>7797453000482</t>
  </si>
  <si>
    <t>POWER COMP H 10</t>
  </si>
  <si>
    <t>POWER COMP H 20</t>
  </si>
  <si>
    <t>POWER COMP H 30</t>
  </si>
  <si>
    <t>POWER COMP H 40</t>
  </si>
  <si>
    <t>POWER COMP H 5</t>
  </si>
  <si>
    <t>POWER ULTRA GATO H 8</t>
  </si>
  <si>
    <t>POWER ULTRA GATOS H 4</t>
  </si>
  <si>
    <t>POWER ULTRA PERRO H 10</t>
  </si>
  <si>
    <t>POWER ULTRA PERRO H 20</t>
  </si>
  <si>
    <t>POWER ULTRA PERRO H 4</t>
  </si>
  <si>
    <t>POWER ULTRA PERRO H 40</t>
  </si>
  <si>
    <t>POWER ULTRA PERRO H 60</t>
  </si>
  <si>
    <t>9003579311998</t>
  </si>
  <si>
    <t>RC LATA GASTRO</t>
  </si>
  <si>
    <t>9003579311615</t>
  </si>
  <si>
    <t>7790187003200</t>
  </si>
  <si>
    <t>7797453971850</t>
  </si>
  <si>
    <t>RODEO CARNE</t>
  </si>
  <si>
    <t>7797453971867</t>
  </si>
  <si>
    <t>RODEO POLLO</t>
  </si>
  <si>
    <t>TOTAL FULL COMP GATO</t>
  </si>
  <si>
    <t>TOTAL FULL COMP PERRO H 10</t>
  </si>
  <si>
    <t>TOTAL FULL COMP PERRO H 60</t>
  </si>
  <si>
    <t>TOTAL FULL SUSPENSION GATO</t>
  </si>
  <si>
    <t>TOTAL FULL SUSPENSION PERRO</t>
  </si>
  <si>
    <t xml:space="preserve">RC LATA DOG HYPO </t>
  </si>
  <si>
    <t>ADVOCATE PERRO H 40</t>
  </si>
  <si>
    <t>Total a abonar</t>
  </si>
  <si>
    <t>BRAVECTO H 10</t>
  </si>
  <si>
    <t>BRAVECTO H 20</t>
  </si>
  <si>
    <t>BRAVECTO H 40</t>
  </si>
  <si>
    <t>BRAVECTO H 5</t>
  </si>
  <si>
    <t>BRAVECTO H 56</t>
  </si>
  <si>
    <t>014</t>
  </si>
  <si>
    <t>7613034281135</t>
  </si>
  <si>
    <t>7797453971836</t>
  </si>
  <si>
    <t>7797453971843</t>
  </si>
  <si>
    <t>7797453000826</t>
  </si>
  <si>
    <t>7797453000833</t>
  </si>
  <si>
    <t>040</t>
  </si>
  <si>
    <t>7613036911238</t>
  </si>
  <si>
    <t>7613036863582</t>
  </si>
  <si>
    <t>049</t>
  </si>
  <si>
    <t>050</t>
  </si>
  <si>
    <t>052</t>
  </si>
  <si>
    <t>053</t>
  </si>
  <si>
    <t>054</t>
  </si>
  <si>
    <t>055</t>
  </si>
  <si>
    <t>057</t>
  </si>
  <si>
    <t>059</t>
  </si>
  <si>
    <t>063</t>
  </si>
  <si>
    <t>064</t>
  </si>
  <si>
    <t>065</t>
  </si>
  <si>
    <t>066</t>
  </si>
  <si>
    <t>NEXGARD H 10</t>
  </si>
  <si>
    <t>NEXGARD H 25</t>
  </si>
  <si>
    <t>NEXGARD H 4</t>
  </si>
  <si>
    <t>NEXGARD H 50</t>
  </si>
  <si>
    <t>085</t>
  </si>
  <si>
    <t>7797453000796</t>
  </si>
  <si>
    <t>7797453000475</t>
  </si>
  <si>
    <t>105</t>
  </si>
  <si>
    <t>108</t>
  </si>
  <si>
    <t>109</t>
  </si>
  <si>
    <t>110</t>
  </si>
  <si>
    <t>111</t>
  </si>
  <si>
    <t>113</t>
  </si>
  <si>
    <t>115</t>
  </si>
  <si>
    <t>116</t>
  </si>
  <si>
    <t>117</t>
  </si>
  <si>
    <t>124</t>
  </si>
  <si>
    <t>125</t>
  </si>
  <si>
    <t>126</t>
  </si>
  <si>
    <t>127</t>
  </si>
  <si>
    <t>129</t>
  </si>
  <si>
    <t>131</t>
  </si>
  <si>
    <t>139</t>
  </si>
  <si>
    <t>140</t>
  </si>
  <si>
    <t>141</t>
  </si>
  <si>
    <t>142</t>
  </si>
  <si>
    <t>144</t>
  </si>
  <si>
    <t>146</t>
  </si>
  <si>
    <t>152</t>
  </si>
  <si>
    <t>153</t>
  </si>
  <si>
    <t>154</t>
  </si>
  <si>
    <t>156</t>
  </si>
  <si>
    <t>158</t>
  </si>
  <si>
    <t>159</t>
  </si>
  <si>
    <t>162</t>
  </si>
  <si>
    <t>163</t>
  </si>
  <si>
    <t>166</t>
  </si>
  <si>
    <t>168</t>
  </si>
  <si>
    <t>171</t>
  </si>
  <si>
    <t>172</t>
  </si>
  <si>
    <t>175</t>
  </si>
  <si>
    <t>184</t>
  </si>
  <si>
    <t>185</t>
  </si>
  <si>
    <t>186</t>
  </si>
  <si>
    <t>187</t>
  </si>
  <si>
    <t>188</t>
  </si>
  <si>
    <t>189</t>
  </si>
  <si>
    <t>190</t>
  </si>
  <si>
    <t>193</t>
  </si>
  <si>
    <t>194</t>
  </si>
  <si>
    <t>TOTAL FULL COMPRIMIDO H 20</t>
  </si>
  <si>
    <t>216</t>
  </si>
  <si>
    <t>218</t>
  </si>
  <si>
    <t>220</t>
  </si>
  <si>
    <t>222</t>
  </si>
  <si>
    <t>225</t>
  </si>
  <si>
    <t>226</t>
  </si>
  <si>
    <t>227</t>
  </si>
  <si>
    <t>228</t>
  </si>
  <si>
    <t>229</t>
  </si>
  <si>
    <t>230</t>
  </si>
  <si>
    <t>231</t>
  </si>
  <si>
    <t>232</t>
  </si>
  <si>
    <t>234</t>
  </si>
  <si>
    <t>235</t>
  </si>
  <si>
    <t>237</t>
  </si>
  <si>
    <t>238</t>
  </si>
  <si>
    <t>240</t>
  </si>
  <si>
    <t>242</t>
  </si>
  <si>
    <t>243</t>
  </si>
  <si>
    <t>244</t>
  </si>
  <si>
    <t>246</t>
  </si>
  <si>
    <t>248</t>
  </si>
  <si>
    <t>250</t>
  </si>
  <si>
    <t>251</t>
  </si>
  <si>
    <t>253</t>
  </si>
  <si>
    <t>254</t>
  </si>
  <si>
    <t>257</t>
  </si>
  <si>
    <t>7798098846329</t>
  </si>
  <si>
    <t>259</t>
  </si>
  <si>
    <t>260</t>
  </si>
  <si>
    <t>262</t>
  </si>
  <si>
    <t>263</t>
  </si>
  <si>
    <t>264</t>
  </si>
  <si>
    <t>265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</si>
  <si>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</si>
  <si>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</si>
  <si>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</si>
  <si>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</si>
  <si>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</si>
  <si>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</si>
  <si>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</si>
  <si>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</si>
  <si>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</si>
  <si>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</si>
  <si>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282</t>
  </si>
  <si>
    <t>283</t>
  </si>
  <si>
    <t>284</t>
  </si>
  <si>
    <t>286</t>
  </si>
  <si>
    <t>288</t>
  </si>
  <si>
    <t>289</t>
  </si>
  <si>
    <t>290</t>
  </si>
  <si>
    <t>291</t>
  </si>
  <si>
    <t>293</t>
  </si>
  <si>
    <t>294</t>
  </si>
  <si>
    <t>TOTAL FULL CG SUSP. G P CACHORRO</t>
  </si>
  <si>
    <t>7795628000947</t>
  </si>
  <si>
    <t>7790187338906</t>
  </si>
  <si>
    <t>7798098843229</t>
  </si>
  <si>
    <t>31</t>
  </si>
  <si>
    <t>32</t>
  </si>
  <si>
    <t>33</t>
  </si>
  <si>
    <t>34</t>
  </si>
  <si>
    <t>36</t>
  </si>
  <si>
    <t>7613036863629</t>
  </si>
  <si>
    <t>62</t>
  </si>
  <si>
    <t>87</t>
  </si>
  <si>
    <t>88</t>
  </si>
  <si>
    <t>91</t>
  </si>
  <si>
    <t>92</t>
  </si>
  <si>
    <t>93</t>
  </si>
  <si>
    <t>94</t>
  </si>
  <si>
    <t>95</t>
  </si>
  <si>
    <t>97</t>
  </si>
  <si>
    <t>98</t>
  </si>
  <si>
    <t>GOLOCAN PALITOS POLLO 450 GR.</t>
  </si>
  <si>
    <t>7798158671618</t>
  </si>
  <si>
    <t>FELIX SENSACIONES SALSA 85 GR X CAJA (15 UNIDADES)</t>
  </si>
  <si>
    <t>PROPLAN POUCH CAT X CAJA (15 UNIDADES)</t>
  </si>
  <si>
    <t>PROPLAN POUCH DOG X CAJA (15 UNIDADES)</t>
  </si>
  <si>
    <t>EUKANUBA ADULTO LARGE X 15 KG.</t>
  </si>
  <si>
    <t>EUKANUBA ADULTO LARGE X 3 KG.</t>
  </si>
  <si>
    <t>POUCH PEDIGREE X CAJA (12 UNIDADES)</t>
  </si>
  <si>
    <t>ROYAL CANIN POUCH CAT GASTRO X CAJA (12 UNIDADES)</t>
  </si>
  <si>
    <t>ROYAL CANIN POUCH CAT INSTINCTIVE X CAJA (12 UNIDADES)</t>
  </si>
  <si>
    <t>ROYAL CANIN POUCH CAT INSTINCTIVE+7 X CAJA (12 UNIDADES)</t>
  </si>
  <si>
    <t>ROYAL CANIN POUCH CAT INTENSE BEAUTY X CAJA (12 UNIDADES)</t>
  </si>
  <si>
    <t>ROYAL CANIN POUCH CAT KITTEN X CAJA (12 UNIDADES)</t>
  </si>
  <si>
    <t>ROYAL CANIN POUCH CAT LIGHT X CAJA (12 UNIDADES)</t>
  </si>
  <si>
    <t>ROYAL CANIN POUCH CAT RENAL X CAJA (12 UNIDADES)</t>
  </si>
  <si>
    <t>ROYAL CANIN POUCH CAT URINARY CAT H/D X CAJA (12 UNIDADES)</t>
  </si>
  <si>
    <t>ROYAL CANIN POUCH MEDIUM PUPPY X CAJA (10 UNIDADES)</t>
  </si>
  <si>
    <t>SALMON</t>
  </si>
  <si>
    <t>PESCADO GATITO</t>
  </si>
  <si>
    <t>7798098845476</t>
  </si>
  <si>
    <t>RC POUCH CAT INSTINCTIVE +7</t>
  </si>
  <si>
    <t>9003579310168</t>
  </si>
  <si>
    <t>G</t>
  </si>
  <si>
    <t>7790187340336</t>
  </si>
  <si>
    <t>7790187339637</t>
  </si>
  <si>
    <t>POLLO</t>
  </si>
  <si>
    <t>KITTEN</t>
  </si>
  <si>
    <t>P</t>
  </si>
  <si>
    <t>PROPLAN DOG ADULTO LARGE X 15 KG.</t>
  </si>
  <si>
    <t>ROYAL CANIN BULLDOG INGLES X 12 KG.</t>
  </si>
  <si>
    <t>OLD PRINCE CORDERO PROTEINAS NOVELES X 15 KG.</t>
  </si>
  <si>
    <t>7613036914635</t>
  </si>
  <si>
    <t>RC BULLDOG INGLES X 12 KG.</t>
  </si>
  <si>
    <t>CARNE</t>
  </si>
  <si>
    <t>PESCADO</t>
  </si>
  <si>
    <t>RC URINARY DOG  1.5 KG.</t>
  </si>
  <si>
    <t>7798098846275</t>
  </si>
  <si>
    <t>PIEDRAS ALTA G. PERF LIMON X 3.6 KG</t>
  </si>
  <si>
    <t>PIEDRAS ALTA G. PERF LAVAN X 3.6 KG</t>
  </si>
  <si>
    <t>PIEDRAS ALTA G. NEGRAS X 3.6 KG</t>
  </si>
  <si>
    <t>7795628000930</t>
  </si>
  <si>
    <t>GOLOCAN  FINOS (J/Q/E) 100 GR.</t>
  </si>
  <si>
    <t>GOLOCAN  FINOS (CH) 100 GR.</t>
  </si>
  <si>
    <t>POLLO MEDIANO</t>
  </si>
  <si>
    <t>CARNE PEQUEÑO</t>
  </si>
  <si>
    <t>POLLO PEQUEÑO</t>
  </si>
  <si>
    <t>CACHORRO CARNE</t>
  </si>
  <si>
    <t>CARNE MEDIANO</t>
  </si>
  <si>
    <t>7798158671243</t>
  </si>
  <si>
    <t>7798158671205</t>
  </si>
  <si>
    <t>BOLSITAS SANITARIAS X 3</t>
  </si>
  <si>
    <t>BOLSITAS SANITARIAS X 5</t>
  </si>
  <si>
    <t>CHOLITAS</t>
  </si>
  <si>
    <t>Nutrique Medium Young Adult Dog x 3 kg</t>
  </si>
  <si>
    <t>7798320830027</t>
  </si>
  <si>
    <t>ROYAL CANIN MEDIUM ADULTO X 7,5 KG.</t>
  </si>
  <si>
    <t>9003579000762</t>
  </si>
  <si>
    <t>RC POUCH CAT KITTEN</t>
  </si>
  <si>
    <t>9003579308943</t>
  </si>
  <si>
    <t>ROYAL CANIN AGEING +12 X 2 KG.</t>
  </si>
  <si>
    <t>7891000241158</t>
  </si>
  <si>
    <t>7798158672004</t>
  </si>
  <si>
    <t>7790187340435</t>
  </si>
  <si>
    <t>7790187340480</t>
  </si>
  <si>
    <t>7798158672059</t>
  </si>
  <si>
    <t>RC LATA RENAL 410 gr</t>
  </si>
  <si>
    <t>RC LATA RENAL 200 gr</t>
  </si>
  <si>
    <t>9003579000595</t>
  </si>
  <si>
    <t>7790187339484</t>
  </si>
  <si>
    <t>7790187340244</t>
  </si>
  <si>
    <t>COSTO</t>
  </si>
  <si>
    <t>costo final</t>
  </si>
  <si>
    <t>Modificar solo amarillas</t>
  </si>
  <si>
    <t>PEDIGREE ADULTO RAZAS PEQUEÑAS X 15 KG.</t>
  </si>
  <si>
    <t>7891000241080</t>
  </si>
  <si>
    <t>GOLOCAN MINI C/P/C</t>
  </si>
  <si>
    <t>PED AD SM 15 KG.</t>
  </si>
  <si>
    <t>ROYAL CANIN MALE CAT CASTRADOS X 3.5 KG.</t>
  </si>
  <si>
    <t>ROYAL CANIN SENSIBLE 33 X 1.5 KG.</t>
  </si>
  <si>
    <t>RC SENSIBLE 33  1.5 KG.</t>
  </si>
  <si>
    <t>RC MALE CAT CAST 3.5 KG.</t>
  </si>
  <si>
    <t>RC AGEING +12 2 KG.</t>
  </si>
  <si>
    <t>7798158672073</t>
  </si>
  <si>
    <t>3182550786218</t>
  </si>
  <si>
    <t>ROYAL CANIN MAXI DERMACONFORT X 10 KG.</t>
  </si>
  <si>
    <t>RC MAXI DERMACON 10 KG.</t>
  </si>
  <si>
    <t>ROYAL CANIN MAXI WEIGHT CARE X 10 KG.</t>
  </si>
  <si>
    <t>RC MAXI WEIGHT CARE 10 KG.</t>
  </si>
  <si>
    <t>RC MED DERMACON 10 KG.</t>
  </si>
  <si>
    <t>ROYAL CANIN MEDIUM DERMACONFORT X 10 KG.</t>
  </si>
  <si>
    <t>ROYAL CANIN MEDIUM WEIGHT CARE X 10 KG.</t>
  </si>
  <si>
    <t>RC MED WEIG CARE  10 KG.</t>
  </si>
  <si>
    <t>ROYAL CANIN DIGESTIVE COMFORT X 2 KG.</t>
  </si>
  <si>
    <t>ROYAL CANIN GASTROINTESTINAL CAT X 2 KG.</t>
  </si>
  <si>
    <t>ROYAL CANIN GASTROINTESTINAL DOG X 10 KG.</t>
  </si>
  <si>
    <t>ROYAL CANIN GASTROINTESTINAL DOG X 2 KG.</t>
  </si>
  <si>
    <t>ROYAL CANIN HAIR SKIN CAT X 2 KG.</t>
  </si>
  <si>
    <t>ROYAL CANIN HAIRBALL X 1.5 KG.</t>
  </si>
  <si>
    <t>ROYAL CANIN HEPATIC CAT X 1.5 KG.</t>
  </si>
  <si>
    <t>ROYAL CANIN HEPATIC DOG X 10 KG.</t>
  </si>
  <si>
    <t>ROYAL CANIN HEPATIC DOG X 2 KG.</t>
  </si>
  <si>
    <t>ROYAL CANIN INDOOR X 1.5 KG.</t>
  </si>
  <si>
    <t>ROYAL CANIN INDOOR X 7.5 KG.</t>
  </si>
  <si>
    <t>ROYAL CANIN INDOOR LONGHAIR X 1.5 KG.</t>
  </si>
  <si>
    <t>ROYAL CANIN MAXI PUPPY X 15 KG.</t>
  </si>
  <si>
    <t>ROYAL CANIN MAXI PUPPY X 3 KG.</t>
  </si>
  <si>
    <t>ROYAL CANIN MEDIUM PUPPY X 15 KG.</t>
  </si>
  <si>
    <t>ROYAL CANIN MEDIUM PUPPY X 3 KG.</t>
  </si>
  <si>
    <t>ROYAL CANIN MINI AGEIN+12 X 1 KG.  (MATURE)</t>
  </si>
  <si>
    <t>ROYAL CANIN MINI AGEIN+12 X 3 KG.  (MATURE)</t>
  </si>
  <si>
    <t>ROYAL CANIN MINI PUPPY X 1 KG.</t>
  </si>
  <si>
    <t>ROYAL CANIN MINI PUPPY X 15 KG.</t>
  </si>
  <si>
    <t>ROYAL CANIN MINI PUPPY X 3 KG.</t>
  </si>
  <si>
    <t>ROYAL CANIN MINI PUPPY X 7.5 KG.</t>
  </si>
  <si>
    <t>ROYAL CANIN URINARY S/O CAT X 1.5 KG.</t>
  </si>
  <si>
    <t>ROYAL CANIN URINARY S/O CAT X 7.5 KG.</t>
  </si>
  <si>
    <t>ROYAL CANIN URINARY S/O DOG X 10 KG.</t>
  </si>
  <si>
    <t>ROYAL CANIN URINARY S/O DOG X 2 KG.</t>
  </si>
  <si>
    <t>ROYAL CANIN WEIGHT CARE CAT X 1.5 KG (LIGHT)</t>
  </si>
  <si>
    <t>ROYAL CANIN WEIGHT CARE CAT X 7.5 KG (LIGHT)</t>
  </si>
  <si>
    <t>ROYAL CANIN PERFORMANCE KITTEN X 7.5 KG.</t>
  </si>
  <si>
    <t>ROYAL CANIN PERFORMANCE PERRO WEIGHT CONTROL X 15 KG.</t>
  </si>
  <si>
    <t>ROYAL CANIN MEDIUM PUPPY X 1 KG.</t>
  </si>
  <si>
    <t>Nutrique Toy &amp; Mini Puppy x 1kg</t>
  </si>
  <si>
    <t>Nutrique Toy &amp; Mini Puppy x 3kg</t>
  </si>
  <si>
    <t>Nutrique Medium Puppy x 1kg</t>
  </si>
  <si>
    <t>Nutrique Medium Puppy x 3kg</t>
  </si>
  <si>
    <t>Nutrique Medium Puppy x 12kg</t>
  </si>
  <si>
    <t>Nutrique Large Puppy x 1kg</t>
  </si>
  <si>
    <t>Nutrique Large Puppy x 15kg</t>
  </si>
  <si>
    <t>Nutrique Toy &amp; Mini Young Adult Dog x 350 gr</t>
  </si>
  <si>
    <t>Nutrique Toy &amp; Mini Young Adult Dog x 3kg</t>
  </si>
  <si>
    <t>Nutrique Toy &amp; Mini Young Adult Dog x 7.5kg</t>
  </si>
  <si>
    <t>Nutrique Medium Young Adult Dog x 350 gr</t>
  </si>
  <si>
    <t>Nutrique Medium Young Adult Dog x 12kg</t>
  </si>
  <si>
    <t>Nutrique Large Young Adult Dog x 350 gr</t>
  </si>
  <si>
    <t>Nutrique Large Young Adult Dog x 15kg</t>
  </si>
  <si>
    <t>Nutrique Healthy Weight Dog x 3kg</t>
  </si>
  <si>
    <t>Nutrique Healthy Weight Dog x 15kg</t>
  </si>
  <si>
    <t>Nutrique Skin Sensitivity Dog x 3kg</t>
  </si>
  <si>
    <t>Nutrique Skin Sensitivity Dog x 15kg</t>
  </si>
  <si>
    <t>Nutrique Toy &amp; Mini Adult 7+ Dog x 3kg</t>
  </si>
  <si>
    <t>Nutrique Medium Adult 7+ Dog x 12kg</t>
  </si>
  <si>
    <t>Nutrique Large Adult 6+ Dog x 15kg</t>
  </si>
  <si>
    <t>Nutrique Baby Cat &amp; Kitten x 350g</t>
  </si>
  <si>
    <t>Nutrique Baby Cat &amp; Kitten x 2kg</t>
  </si>
  <si>
    <t>Nutrique Young Adult Cat Healthy Maint. x 350g</t>
  </si>
  <si>
    <t>Nutrique Young Adult Cat Healthy Maint. x 2kg</t>
  </si>
  <si>
    <t>Nutrique Young Adult Cat Healthy Maint. x 7.5kg</t>
  </si>
  <si>
    <t>Nutrique Young Adult CatSteril/H. Weight x 350g</t>
  </si>
  <si>
    <t>Nutrique Young Adult CatSteril/H. Weight x 2kg</t>
  </si>
  <si>
    <t>Nutrique Urinary Care Cat x 2kg</t>
  </si>
  <si>
    <t>Nutrique Urinary Care Cat x 7.5 kg</t>
  </si>
  <si>
    <t>RC MED ADULTO  7,5 KG.</t>
  </si>
  <si>
    <t xml:space="preserve">ALIMENTO SUELTO </t>
  </si>
  <si>
    <t>ALIM SUELT</t>
  </si>
  <si>
    <t>BIX3</t>
  </si>
  <si>
    <t>BOLSITA IMP X 3</t>
  </si>
  <si>
    <t>BIX6</t>
  </si>
  <si>
    <t>BX3</t>
  </si>
  <si>
    <t>BX5</t>
  </si>
  <si>
    <t>7798163410028</t>
  </si>
  <si>
    <t>DESCUENTO</t>
  </si>
  <si>
    <t>DESCUENTOS VARIOS</t>
  </si>
  <si>
    <t>ECTHOL COLLAR ANTIP GATO</t>
  </si>
  <si>
    <t>ECTHOL COLLAR ANTIP PERRO SM</t>
  </si>
  <si>
    <t>7797453001298</t>
  </si>
  <si>
    <t>7613036904810</t>
  </si>
  <si>
    <t>7891000241134</t>
  </si>
  <si>
    <t>FELIX PESCSADO BLANCO</t>
  </si>
  <si>
    <t>7891000241110</t>
  </si>
  <si>
    <t>FELIX POLLO GATITOS</t>
  </si>
  <si>
    <t>FELIX SALMON SALSA 85 GR</t>
  </si>
  <si>
    <t>FELIX SARDINA EN SALSA 85 GR</t>
  </si>
  <si>
    <t>7798158671519</t>
  </si>
  <si>
    <t>GOLOCAN  BISCUIT  MENT 120 GR.</t>
  </si>
  <si>
    <t>7798158671281</t>
  </si>
  <si>
    <t>GOLOCAN  BISCUIT  VEGET 120 GR.</t>
  </si>
  <si>
    <t>GOLOCAN FRUTALES 500GRS</t>
  </si>
  <si>
    <t>GOLOCAN MINI BAJA GRASA 100 GR.</t>
  </si>
  <si>
    <t>7798158671991</t>
  </si>
  <si>
    <t>GOLOCAN MINI BAJO SODIO 100 GR.</t>
  </si>
  <si>
    <t>GOLOSINA</t>
  </si>
  <si>
    <t>HECTOPAR GATO +4</t>
  </si>
  <si>
    <t>HECTOPAR GATOS H/4</t>
  </si>
  <si>
    <t>HECTOPAR PERRO H/10</t>
  </si>
  <si>
    <t>HECTOPAR PERRO H/4</t>
  </si>
  <si>
    <t>HECTOPAR PERRO H/60</t>
  </si>
  <si>
    <t xml:space="preserve">MINI DINGO </t>
  </si>
  <si>
    <t>615650991716</t>
  </si>
  <si>
    <t>MINI DINGO POR 7</t>
  </si>
  <si>
    <t>7797453972512</t>
  </si>
  <si>
    <t>7795628000084</t>
  </si>
  <si>
    <t>PIEDRAS SILICAS CLASICA</t>
  </si>
  <si>
    <t>7613039900314</t>
  </si>
  <si>
    <t>7613039900277</t>
  </si>
  <si>
    <t>7613287004376</t>
  </si>
  <si>
    <t>101</t>
  </si>
  <si>
    <t>PP CAT VET NEFROL  1 KG.</t>
  </si>
  <si>
    <t>102</t>
  </si>
  <si>
    <t>PP CAT VET NEFROL  3 KG.</t>
  </si>
  <si>
    <t>103</t>
  </si>
  <si>
    <t>PP CAT VET OBESIDAD  1 KG.</t>
  </si>
  <si>
    <t>104</t>
  </si>
  <si>
    <t>PP CAT VET OBESIDAD  3 KG.</t>
  </si>
  <si>
    <t>7613287032942</t>
  </si>
  <si>
    <t>118</t>
  </si>
  <si>
    <t>PP DOG VET GASTRO  1.5 KG.</t>
  </si>
  <si>
    <t>119</t>
  </si>
  <si>
    <t>PP DOG VET GASTRO  7.5 KG.</t>
  </si>
  <si>
    <t>120</t>
  </si>
  <si>
    <t>PP DOG VET NEFROL  1.5 KG.</t>
  </si>
  <si>
    <t>121</t>
  </si>
  <si>
    <t>PP DOG VET NEFROL  7.5 KG.</t>
  </si>
  <si>
    <t>122</t>
  </si>
  <si>
    <t>PP DOG VET OBESIDAD  1.5 KG.</t>
  </si>
  <si>
    <t>123</t>
  </si>
  <si>
    <t>PP DOG VET OBESIDAD  7.5 KG.</t>
  </si>
  <si>
    <t>636266689330</t>
  </si>
  <si>
    <t>PRIX</t>
  </si>
  <si>
    <t>7790187340305</t>
  </si>
  <si>
    <t>7896181213970</t>
  </si>
  <si>
    <t>7790187340527</t>
  </si>
  <si>
    <t>7790187340534</t>
  </si>
  <si>
    <t>7790187339743</t>
  </si>
  <si>
    <t>7790187339750</t>
  </si>
  <si>
    <t>7790187340640</t>
  </si>
  <si>
    <t>7790187340787</t>
  </si>
  <si>
    <t>7790187339682</t>
  </si>
  <si>
    <t>7790187340831</t>
  </si>
  <si>
    <t>7790187340428</t>
  </si>
  <si>
    <t>7790187340473</t>
  </si>
  <si>
    <t>7790187340572</t>
  </si>
  <si>
    <t>7790187340510</t>
  </si>
  <si>
    <t>7790187340442</t>
  </si>
  <si>
    <t>7790187005433</t>
  </si>
  <si>
    <t>7790187341456</t>
  </si>
  <si>
    <t>177</t>
  </si>
  <si>
    <t>RC PREM CAT SALMON  10 KG.</t>
  </si>
  <si>
    <t>179</t>
  </si>
  <si>
    <t>RC PREMIUM DOG AD 20 KG.</t>
  </si>
  <si>
    <t>180</t>
  </si>
  <si>
    <t>RC PREMIUM DOG JR  15 KG.</t>
  </si>
  <si>
    <t>7790187339583</t>
  </si>
  <si>
    <t>7790187340350</t>
  </si>
  <si>
    <t>7790187340268</t>
  </si>
  <si>
    <t>7790187340275</t>
  </si>
  <si>
    <t>278</t>
  </si>
  <si>
    <t xml:space="preserve">VC PREMIUM CAT 15KG </t>
  </si>
  <si>
    <t>7798098845988</t>
  </si>
  <si>
    <t>VC PREMIUM CAT ADULT 7.5 KG.</t>
  </si>
  <si>
    <t>7798098845483</t>
  </si>
  <si>
    <t>NUTRI17</t>
  </si>
  <si>
    <t>NUTRI16</t>
  </si>
  <si>
    <t>NUTRI22</t>
  </si>
  <si>
    <t>NUTRI7</t>
  </si>
  <si>
    <t>NUTRI6</t>
  </si>
  <si>
    <t>NUTRI15</t>
  </si>
  <si>
    <t>NUTRI21</t>
  </si>
  <si>
    <t>NUTRI5</t>
  </si>
  <si>
    <t>NUTRI3</t>
  </si>
  <si>
    <t>NUTRI19</t>
  </si>
  <si>
    <t>NUTRI18</t>
  </si>
  <si>
    <t>NUTRI1</t>
  </si>
  <si>
    <t>NUTRI2</t>
  </si>
  <si>
    <t>NUTRI10</t>
  </si>
  <si>
    <t>NUTRI30</t>
  </si>
  <si>
    <t>NUTRI31</t>
  </si>
  <si>
    <t>NUTRI27</t>
  </si>
  <si>
    <t>RCMA</t>
  </si>
  <si>
    <t>ECTHOL COLLAR ANTIP PERRO MED</t>
  </si>
  <si>
    <t>7790187341418</t>
  </si>
  <si>
    <t>7790187340817</t>
  </si>
  <si>
    <t>OLD PRINCE CORDERO PROTEINAS NOVELES X 3 KG.</t>
  </si>
  <si>
    <t>7613036863575</t>
  </si>
  <si>
    <t>7798088563649</t>
  </si>
  <si>
    <t>7613039886557</t>
  </si>
  <si>
    <t>7613287022257</t>
  </si>
  <si>
    <t>7790187340749</t>
  </si>
  <si>
    <t>ADULTO MEDIUM</t>
  </si>
  <si>
    <t>BOLSITA IMPORTADA X 5</t>
  </si>
  <si>
    <t>HECTOPAR PERRO H/25</t>
  </si>
  <si>
    <t>HECTOPAR PERRO H/40</t>
  </si>
  <si>
    <t>7790187341128</t>
  </si>
  <si>
    <t>6920567307104</t>
  </si>
  <si>
    <t>7613039899922</t>
  </si>
  <si>
    <t>7790187341401</t>
  </si>
  <si>
    <t>7790187341388</t>
  </si>
  <si>
    <t xml:space="preserve">VC COMP CAT AD 24 KG. </t>
  </si>
  <si>
    <t xml:space="preserve">VC COMP DOG AD MED 24 KG. </t>
  </si>
  <si>
    <t>$ Venta</t>
  </si>
  <si>
    <t>P.Vta Redondeo</t>
  </si>
  <si>
    <t>Costo Final</t>
  </si>
  <si>
    <t>PIEDRAS SILICAS CLASICAS</t>
  </si>
  <si>
    <t>7790187340343</t>
  </si>
  <si>
    <t>7790187341371</t>
  </si>
  <si>
    <t>7613036912303</t>
  </si>
  <si>
    <t>Precio Compra</t>
  </si>
  <si>
    <t>VC COMP CAT SR 1,5 Kg.</t>
  </si>
  <si>
    <t>Variacion</t>
  </si>
  <si>
    <t>AUMENTOS</t>
  </si>
  <si>
    <t>Dif</t>
  </si>
  <si>
    <t>7798098846725</t>
  </si>
  <si>
    <t>7798098846886</t>
  </si>
  <si>
    <t>7798098847241</t>
  </si>
  <si>
    <t>7798098846794</t>
  </si>
  <si>
    <t>Costo</t>
  </si>
  <si>
    <t>Descricion</t>
  </si>
  <si>
    <t>Control Reino</t>
  </si>
  <si>
    <t>POLLO GATITOS</t>
  </si>
  <si>
    <t xml:space="preserve">ATUN </t>
  </si>
  <si>
    <t xml:space="preserve">HIGADO </t>
  </si>
  <si>
    <t>PAVO SALSA</t>
  </si>
  <si>
    <t xml:space="preserve">SARDINA </t>
  </si>
  <si>
    <t>DOG + 7</t>
  </si>
  <si>
    <t>ROYAL CANIN LATA DOG RENAL X UNIDAD 200 GR</t>
  </si>
  <si>
    <t>DESCRIPCION</t>
  </si>
  <si>
    <t>ROYAL CANIN POUCH CAT AGEIN + 12 (12 UNIDADES)</t>
  </si>
  <si>
    <t>RC POUCH CAT AGEING + 12</t>
  </si>
  <si>
    <t>7613039947692</t>
  </si>
  <si>
    <t>7613287031082</t>
  </si>
  <si>
    <t>9003579310151</t>
  </si>
  <si>
    <t>OLD PRINCE ADULTO small cordero 3 kg</t>
  </si>
  <si>
    <t>X kg</t>
  </si>
  <si>
    <t>gcia x kg</t>
  </si>
  <si>
    <t>Ped x Bolson</t>
  </si>
  <si>
    <t>costo pedido</t>
  </si>
  <si>
    <t>RC BABYCAT  1,5 KG.</t>
  </si>
  <si>
    <t>OP CORDERO AD SMALL 3 KG</t>
  </si>
  <si>
    <t>7613036912280</t>
  </si>
  <si>
    <t>7798088563601</t>
  </si>
  <si>
    <t>7613287029195</t>
  </si>
  <si>
    <t>7790187340763</t>
  </si>
  <si>
    <t>7790187340770</t>
  </si>
  <si>
    <t>7790187340824</t>
  </si>
  <si>
    <t>OP CORDERO AD MED 15 KG.</t>
  </si>
  <si>
    <t>OP CORDERO AD MED 3 KG.</t>
  </si>
  <si>
    <t xml:space="preserve">ROYAL CANIN BABYCAT X 1.5 KG. </t>
  </si>
  <si>
    <t>7613287029164</t>
  </si>
  <si>
    <t>7613287029515</t>
  </si>
  <si>
    <t>7790187341432</t>
  </si>
  <si>
    <t>Pipetas</t>
  </si>
  <si>
    <t>7613036894258</t>
  </si>
  <si>
    <t>7798098847036</t>
  </si>
  <si>
    <t>7613039947401</t>
  </si>
  <si>
    <t>7790187339422</t>
  </si>
  <si>
    <t>RC INDOOR LONGHAIR  1,5 KG.</t>
  </si>
  <si>
    <t>7790187339460</t>
  </si>
  <si>
    <t>7613039947630</t>
  </si>
  <si>
    <t>7790187005419</t>
  </si>
  <si>
    <t>UNIK ADULTO MED/GRANDE X 3 KG</t>
  </si>
  <si>
    <t>UNIK ADULTO PEQUEÑO X 3 KG</t>
  </si>
  <si>
    <t>7613039947739</t>
  </si>
  <si>
    <t>7613287028549</t>
  </si>
  <si>
    <t>7798307920734</t>
  </si>
  <si>
    <t>UNIK</t>
  </si>
  <si>
    <t>7798307920031</t>
  </si>
  <si>
    <t>7798098844134</t>
  </si>
  <si>
    <t>7798098847067</t>
  </si>
  <si>
    <t>7790187340954</t>
  </si>
  <si>
    <t>7613287031051</t>
  </si>
  <si>
    <t>7613287028150</t>
  </si>
  <si>
    <t>7613287028204</t>
  </si>
  <si>
    <t>7613287033130</t>
  </si>
  <si>
    <t>7790187338791</t>
  </si>
  <si>
    <t>7790187339576</t>
  </si>
  <si>
    <t>7798098844103</t>
  </si>
  <si>
    <t>7798098845490</t>
  </si>
  <si>
    <t>7798098845360</t>
  </si>
  <si>
    <t>7798098845469</t>
  </si>
  <si>
    <t>RC POUCH MINI ADULTO (12 X 85 GR)</t>
  </si>
  <si>
    <t>RC POUCH MEDIUM PUPPY (12 X 85 GR)</t>
  </si>
  <si>
    <t>RC POUCH MINI PUPPY X 85 GR</t>
  </si>
  <si>
    <t>RC POUCH MEDIUM ADULTO X 140 GR</t>
  </si>
  <si>
    <t>7798098847029</t>
  </si>
  <si>
    <t>7798098847050</t>
  </si>
  <si>
    <t>7613039899977</t>
  </si>
  <si>
    <t>7613039947111</t>
  </si>
  <si>
    <t>7613287031990</t>
  </si>
  <si>
    <t>7613287031020</t>
  </si>
  <si>
    <t>7613287035172</t>
  </si>
  <si>
    <t>7613287032928</t>
  </si>
  <si>
    <t>7613287033116</t>
  </si>
  <si>
    <t>7790187341234</t>
  </si>
  <si>
    <t>7790187341579</t>
  </si>
  <si>
    <t>7790187341555</t>
  </si>
  <si>
    <t>7790187341562</t>
  </si>
  <si>
    <t>RC GASTRO CAT MOD CAL 2 KG</t>
  </si>
  <si>
    <t>7790187341500</t>
  </si>
  <si>
    <t>7790187341494</t>
  </si>
  <si>
    <t>7790187340459</t>
  </si>
  <si>
    <t>9003579008379</t>
  </si>
  <si>
    <t>9003579008256</t>
  </si>
  <si>
    <t>RC POUCH MINI ADULTO X 85GR</t>
  </si>
  <si>
    <t>9003579008218</t>
  </si>
  <si>
    <t>7790187340411</t>
  </si>
  <si>
    <t>RC POUCH SATIETY</t>
  </si>
  <si>
    <t>7798098848033</t>
  </si>
  <si>
    <t>7798098847890</t>
  </si>
  <si>
    <t>7798098847876</t>
  </si>
  <si>
    <t>VC COMP DOG AD SM CARNE 20 KG.</t>
  </si>
  <si>
    <t>7798098845346</t>
  </si>
  <si>
    <t>VC COMP CAT AD 24 KG.</t>
  </si>
  <si>
    <t>7613039784914</t>
  </si>
  <si>
    <t>7613039947593</t>
  </si>
  <si>
    <t>7613287031570</t>
  </si>
  <si>
    <t>7613287028051</t>
  </si>
  <si>
    <t>7790187338692</t>
  </si>
  <si>
    <t>7798098844028</t>
  </si>
  <si>
    <t>RC POUCH POODLE</t>
  </si>
  <si>
    <t>7798098847258</t>
  </si>
  <si>
    <t>7798088563656</t>
  </si>
  <si>
    <t>7613039886748</t>
  </si>
  <si>
    <t>7790187341791</t>
  </si>
  <si>
    <t>7908248301398</t>
  </si>
  <si>
    <t>7790187340633</t>
  </si>
  <si>
    <t>7790187341722</t>
  </si>
  <si>
    <t>7790187341739</t>
  </si>
  <si>
    <t>9003579001653</t>
  </si>
  <si>
    <t>7798098847968</t>
  </si>
  <si>
    <t>FANCY FEAST ATUN</t>
  </si>
  <si>
    <t>FANCY FEAST SALMON</t>
  </si>
  <si>
    <t>PP CAT LIVECLEAR X 1 KG</t>
  </si>
  <si>
    <t>VC COMP DOG AD SM POLLO 20 Kg.</t>
  </si>
  <si>
    <t>RC APPETITE CONTROL X 1,5 KG</t>
  </si>
  <si>
    <t>PROPLAN DOG REDUCE CAL MED X 3 KG</t>
  </si>
  <si>
    <t>RC POUCH APPETITE CONTROL X 85 GR</t>
  </si>
  <si>
    <t>7797453000949</t>
  </si>
  <si>
    <t>7891000295717</t>
  </si>
  <si>
    <t>PURINA</t>
  </si>
  <si>
    <t>7891000295755</t>
  </si>
  <si>
    <t>FANCY FEAST DEMI CLACE SALMON</t>
  </si>
  <si>
    <t>7891000295793</t>
  </si>
  <si>
    <t>FANCY FEAST DEMI GLACE POLLO</t>
  </si>
  <si>
    <t>7891000295915</t>
  </si>
  <si>
    <t>FANCY FEAST POLLO Y PAVO</t>
  </si>
  <si>
    <t>7891000296158</t>
  </si>
  <si>
    <t>7798158672141</t>
  </si>
  <si>
    <t>GOLOMIAU DENTAL CARE X 60 GR</t>
  </si>
  <si>
    <t>7798098846824</t>
  </si>
  <si>
    <t>7798088563588</t>
  </si>
  <si>
    <t>OP CAT AD CORDERO X 3 KG</t>
  </si>
  <si>
    <t>GATTOS CLASSIC</t>
  </si>
  <si>
    <t>PIEDRAS GATTO CLASIC</t>
  </si>
  <si>
    <t>GATTOS</t>
  </si>
  <si>
    <t>GATTOS QUALITY</t>
  </si>
  <si>
    <t>PIEDRAS GATTOS QUALITY</t>
  </si>
  <si>
    <t>PIEDRAS PELLET TRONQUITOS</t>
  </si>
  <si>
    <t>7613039886922</t>
  </si>
  <si>
    <t>7613287119605</t>
  </si>
  <si>
    <t>7891000246344</t>
  </si>
  <si>
    <t>PP POUCH CAT STERILIZED</t>
  </si>
  <si>
    <t>7790187341937</t>
  </si>
  <si>
    <t>7790187341425</t>
  </si>
  <si>
    <t>7896181218388</t>
  </si>
  <si>
    <t>7790187341517</t>
  </si>
  <si>
    <t>RC GASTRO DOG PUPPY X 2 KG</t>
  </si>
  <si>
    <t>7790187338753</t>
  </si>
  <si>
    <t>7790187340596</t>
  </si>
  <si>
    <t>7790187340848</t>
  </si>
  <si>
    <t>7790187340558</t>
  </si>
  <si>
    <t>7790187341746</t>
  </si>
  <si>
    <t>7790187341838</t>
  </si>
  <si>
    <t>9003579014905</t>
  </si>
  <si>
    <t>7790187341982</t>
  </si>
  <si>
    <t>7790187341760</t>
  </si>
  <si>
    <t>7798098844165</t>
  </si>
  <si>
    <t>7798098844264</t>
  </si>
  <si>
    <t>7798098848002</t>
  </si>
  <si>
    <t>ROYAL CANIN EARLY RENAL X 3 KG.</t>
  </si>
  <si>
    <t>RC POUCH DIGEST SENSITIVE X 85 GR</t>
  </si>
  <si>
    <t>7891000296196</t>
  </si>
  <si>
    <t>FANCY FEAST CACEROLE ATUN Y SALMON</t>
  </si>
  <si>
    <t>7798158672158</t>
  </si>
  <si>
    <t>7798098847265</t>
  </si>
  <si>
    <t>7798098846831</t>
  </si>
  <si>
    <t>7613287031969</t>
  </si>
  <si>
    <t>7790187341951</t>
  </si>
  <si>
    <t>7790187341968</t>
  </si>
  <si>
    <t>RC EARLY RENAL 1.5 KG.</t>
  </si>
  <si>
    <t>7790187341524</t>
  </si>
  <si>
    <t>7790187340602</t>
  </si>
  <si>
    <t>9003579309537</t>
  </si>
  <si>
    <t>7790187341852</t>
  </si>
  <si>
    <t>7798098843830</t>
  </si>
  <si>
    <t>7798098843861</t>
  </si>
  <si>
    <t>7798098843953</t>
  </si>
  <si>
    <t>ROYAL CANIN RENAL CAT X 1.5 KG.</t>
  </si>
  <si>
    <t>OP</t>
  </si>
  <si>
    <t>7891000295991</t>
  </si>
  <si>
    <t>FANCY FEAST GOULASH PAVO</t>
  </si>
  <si>
    <t>7613287035196</t>
  </si>
  <si>
    <t>7790187339347</t>
  </si>
  <si>
    <t>7790187342095</t>
  </si>
  <si>
    <t>7790187340497</t>
  </si>
  <si>
    <t>7790187341975</t>
  </si>
  <si>
    <t>7790187342019</t>
  </si>
  <si>
    <t>7790187342125</t>
  </si>
  <si>
    <t>7790187342132</t>
  </si>
  <si>
    <t>7798098843922</t>
  </si>
  <si>
    <t>7798098848194</t>
  </si>
  <si>
    <t>8445290067630</t>
  </si>
  <si>
    <t>7613036912327</t>
  </si>
  <si>
    <t>7797453972116</t>
  </si>
  <si>
    <t>7613287031983</t>
  </si>
  <si>
    <t>7790187341678</t>
  </si>
  <si>
    <t>7896181213154</t>
  </si>
  <si>
    <t>7790187341777</t>
  </si>
  <si>
    <t>7798098845506</t>
  </si>
  <si>
    <t>RC RENAL SPECIAL DOG X 2 KG</t>
  </si>
  <si>
    <t>OP DOG PUPPY CORDERO X 3 KG</t>
  </si>
  <si>
    <t>7798098847098</t>
  </si>
  <si>
    <t>7798088563625</t>
  </si>
  <si>
    <t>7790187342071</t>
  </si>
  <si>
    <t>PESCADO BLANCO</t>
  </si>
  <si>
    <t>RC MINI ADULTO 2.5 KG</t>
  </si>
  <si>
    <t>7896181297857</t>
  </si>
  <si>
    <t>06661</t>
  </si>
  <si>
    <t>7896181218364</t>
  </si>
  <si>
    <t>RC SATIETY SMALL DOG X 1,5 KG</t>
  </si>
  <si>
    <t>FANCY FEAST PETIT FILET</t>
  </si>
  <si>
    <t>7797453001083</t>
  </si>
  <si>
    <t>7798088563557</t>
  </si>
  <si>
    <t>OP CERDO DOG AD X 3 KG</t>
  </si>
  <si>
    <t>7790187340930</t>
  </si>
  <si>
    <t>7790187341715</t>
  </si>
  <si>
    <t>7896181298731</t>
  </si>
  <si>
    <t>7790187342149</t>
  </si>
  <si>
    <t>7790187341869</t>
  </si>
  <si>
    <t>7798098843960</t>
  </si>
  <si>
    <t>7790187342170</t>
  </si>
  <si>
    <t>RC POUCH MATURE CONSULT X 85 GR</t>
  </si>
  <si>
    <t>DENTAX 60 %</t>
  </si>
  <si>
    <t>ROYAL CANIN MINI ADULTO X 3 KG.</t>
  </si>
  <si>
    <t>ROYAL CANIN SATIETY SUPPORT DOG X 1,5 KG.</t>
  </si>
  <si>
    <t>7613287033161</t>
  </si>
  <si>
    <t>7790187342163</t>
  </si>
  <si>
    <t>RC POUCH NEUTERED CASTRADO 85 G</t>
  </si>
  <si>
    <t xml:space="preserve">EXCELLENT CAT STERILIZED  X 1 KG. </t>
  </si>
  <si>
    <t>7798320830010</t>
  </si>
  <si>
    <t>MON AMI CHURRASQUITO 75 G</t>
  </si>
  <si>
    <t>7798320830065</t>
  </si>
  <si>
    <t>MON AMI DENTAL MILKY 75 G</t>
  </si>
  <si>
    <t>MON AMI POLLO GRILLE 75 GR</t>
  </si>
  <si>
    <t>7798320830034</t>
  </si>
  <si>
    <t>MON AMI TRAINEE 75 G</t>
  </si>
  <si>
    <t>7798098847081</t>
  </si>
  <si>
    <t>720665990330</t>
  </si>
  <si>
    <t>RUBICAT</t>
  </si>
  <si>
    <t>114</t>
  </si>
  <si>
    <t>RC FIT 400 GR</t>
  </si>
  <si>
    <t>7613287613165</t>
  </si>
  <si>
    <t>EX CAT STERILIZED 1 KG.</t>
  </si>
  <si>
    <t>EXCELLENT</t>
  </si>
  <si>
    <t>PIEDRAS RUBICAT CLASSIC 5,3 KG</t>
  </si>
  <si>
    <t>720665911823</t>
  </si>
  <si>
    <t>PIEDRAS RUBICAT PREMIUM 11 KG</t>
  </si>
  <si>
    <t>022517444542</t>
  </si>
  <si>
    <t>CREAMY SABOR ATUN</t>
  </si>
  <si>
    <t>CATIT</t>
  </si>
  <si>
    <t>022517444511</t>
  </si>
  <si>
    <t>CREAMY SABOR POLLO</t>
  </si>
  <si>
    <t>022517444535</t>
  </si>
  <si>
    <t>CREAMY SABOR SALMON</t>
  </si>
  <si>
    <t>7891000311714</t>
  </si>
  <si>
    <t>FELIX FANTASTIC TIRITAS PAVO 85 G</t>
  </si>
  <si>
    <t>7790187341890</t>
  </si>
  <si>
    <t>7798098844271</t>
  </si>
  <si>
    <t>7797453000963</t>
  </si>
  <si>
    <t>EUK ADULTO SMALL X 7,5 KG</t>
  </si>
  <si>
    <t>7891000311790</t>
  </si>
  <si>
    <t>FELIX FANTASTIC POLLO EN SALSA CANGREJO</t>
  </si>
  <si>
    <t>7798158672172</t>
  </si>
  <si>
    <t>GOLOCAN DENTAL CARE MED/GDE</t>
  </si>
  <si>
    <t>7798158672165</t>
  </si>
  <si>
    <t>GOLOCAN DENTAL CARE SMALL</t>
  </si>
  <si>
    <t>7790187341906</t>
  </si>
  <si>
    <t>7798098848613</t>
  </si>
  <si>
    <t>VC BALAN DOG CORDERO X 15 KG</t>
  </si>
  <si>
    <t>7798098848606</t>
  </si>
  <si>
    <t>VC BALAN DOG CORDERO X 3 KG</t>
  </si>
  <si>
    <t>7891000311677</t>
  </si>
  <si>
    <t>FELIX FANTASTIC ATUN</t>
  </si>
  <si>
    <t>720665990323</t>
  </si>
  <si>
    <t>PIEDRAS RUBICAT PREMIUM X 5.7 KG</t>
  </si>
  <si>
    <t>656750748367</t>
  </si>
  <si>
    <t>PIEDRAS GATTINI</t>
  </si>
  <si>
    <t>GATTINI</t>
  </si>
  <si>
    <t>7682569822120</t>
  </si>
  <si>
    <t>PIEDRAS PELLET POOPY PET X 5 KG</t>
  </si>
  <si>
    <t>INTI PET</t>
  </si>
  <si>
    <t>ROYAL CANIN JACK RUSSELL ADULTO KG</t>
  </si>
  <si>
    <t>7790187341081</t>
  </si>
  <si>
    <t>7790187341876</t>
  </si>
  <si>
    <t>7798088563595</t>
  </si>
  <si>
    <t>OP CAT AD CORDERO X 7.5 KG</t>
  </si>
  <si>
    <t>PAÑOS MASTER MAXI</t>
  </si>
  <si>
    <t xml:space="preserve">MASTER PET MAXI PAÑOS X 10 </t>
  </si>
  <si>
    <t>MASTER PET</t>
  </si>
  <si>
    <t>PAÑOS MASTER MINI</t>
  </si>
  <si>
    <t>MASTER PET MINI PAÑOS X 10</t>
  </si>
  <si>
    <t>7798288020089</t>
  </si>
  <si>
    <t xml:space="preserve">PAÑO PET MINI X 10 </t>
  </si>
  <si>
    <t>PAÑO PET</t>
  </si>
  <si>
    <t>7798296851033</t>
  </si>
  <si>
    <t>PAÑOS CAN CAT X 20</t>
  </si>
  <si>
    <t>CAN CAT</t>
  </si>
  <si>
    <t>7891000244074</t>
  </si>
  <si>
    <t>POUCH CAT CHOW ADULTO POLLO</t>
  </si>
  <si>
    <t>7891000244012</t>
  </si>
  <si>
    <t>POUCH CAT CHOW GATITO POLLO</t>
  </si>
  <si>
    <t>7798088563632</t>
  </si>
  <si>
    <t>OP CORDERO PUPPY X 15 KG</t>
  </si>
  <si>
    <t>7613287032911</t>
  </si>
  <si>
    <t>7790187342699</t>
  </si>
  <si>
    <t>EUK FIT BODY SMALL X1 KG</t>
  </si>
  <si>
    <t>7798088562123</t>
  </si>
  <si>
    <t>MAITENANCE CRIADORES X 22 KG</t>
  </si>
  <si>
    <t>BAIRES</t>
  </si>
  <si>
    <t>7790187340503</t>
  </si>
  <si>
    <t>FAWNA DOG ADULTO SMALL X 7.5 KG</t>
  </si>
  <si>
    <t>7613036906067</t>
  </si>
  <si>
    <t>720665993515</t>
  </si>
  <si>
    <t>PIEDRAS DRY WAY X 3,6 KG</t>
  </si>
  <si>
    <t>798190123301</t>
  </si>
  <si>
    <t>PIEDRAS LIMP CAT 4 KG</t>
  </si>
  <si>
    <t>7798304107039</t>
  </si>
  <si>
    <t>PIEDRAS PELLET ANIMAL PET</t>
  </si>
  <si>
    <t>7790187341586</t>
  </si>
  <si>
    <t>pronto pago (total a aplicar 17,2 %)</t>
  </si>
  <si>
    <t>Se aplico 10% descuento en factura y 5% descuento</t>
  </si>
  <si>
    <t>OP CAT AD STERILIZED CORDERO X 3 KG</t>
  </si>
  <si>
    <t>7790187341265</t>
  </si>
  <si>
    <t>RC JACK RUSSELL AD X 3KG</t>
  </si>
  <si>
    <t>7790187342156</t>
  </si>
  <si>
    <t>7613036914659</t>
  </si>
  <si>
    <t>EX CAT STERILIZED 7.5 KG.</t>
  </si>
  <si>
    <t>7613036910798</t>
  </si>
  <si>
    <t>7891000244111</t>
  </si>
  <si>
    <t>POUCH DOG CHOW AD SMALL POLLO X 100 GR</t>
  </si>
  <si>
    <t>OP Adulto Premium 20kg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</si>
</sst>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-* #,##0.00\ &quot;€&quot;_-;\-* #,##0.00\ &quot;€&quot;_-;_-* &quot;-&quot;??\ &quot;€&quot;_-;_-@_-"/>
    <numFmt numFmtId="166" formatCode="[$$-2C0A]\ #,##0.00;\-[$$-2C0A]\ #,##0.00"/>
    <numFmt numFmtId="167" formatCode="0.0"/>
    <numFmt numFmtId="168" formatCode="[$$-2C0A]\ #,##0;\-[$$-2C0A]\ #,##0"/>
    <numFmt numFmtId="169" formatCode="#,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9FF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166" fontId="0" fillId="0" borderId="0"/>
    <xf numFmtId="9" fontId="1" fillId="0" borderId="0" applyFont="0" applyFill="0" applyBorder="0" applyAlignment="0" applyProtection="0"/>
    <xf numFmtId="166" fontId="4" fillId="0" borderId="0"/>
    <xf numFmtId="165" fontId="4" fillId="0" borderId="0" applyFont="0" applyFill="0" applyBorder="0" applyAlignment="0" applyProtection="0"/>
    <xf numFmtId="166" fontId="3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/>
    <xf numFmtId="165" fontId="3" fillId="0" borderId="0" applyFont="0" applyFill="0" applyBorder="0" applyAlignment="0" applyProtection="0"/>
    <xf numFmtId="166" fontId="3" fillId="0" borderId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/>
    <xf numFmtId="166" fontId="1" fillId="0" borderId="0"/>
    <xf numFmtId="166" fontId="1" fillId="0" borderId="0"/>
  </cellStyleXfs>
  <cellXfs count="103">
    <xf numFmtId="166" fontId="0" fillId="0" borderId="0" xfId="0"/>
    <xf numFmtId="1" fontId="0" fillId="0" borderId="0" xfId="0" applyNumberFormat="1" applyAlignment="1">
      <alignment horizontal="center"/>
    </xf>
    <xf numFmtId="166" fontId="0" fillId="0" borderId="0" xfId="0" applyAlignment="1">
      <alignment horizontal="right"/>
    </xf>
    <xf numFmtId="166" fontId="2" fillId="0" borderId="1" xfId="0" applyFont="1" applyBorder="1"/>
    <xf numFmtId="0" fontId="6" fillId="7" borderId="0" xfId="0" applyNumberFormat="1" applyFont="1" applyFill="1"/>
    <xf numFmtId="166" fontId="6" fillId="7" borderId="0" xfId="0" applyFont="1" applyFill="1"/>
    <xf numFmtId="167" fontId="0" fillId="0" borderId="0" xfId="0" applyNumberFormat="1" applyAlignment="1">
      <alignment horizontal="center"/>
    </xf>
    <xf numFmtId="44" fontId="0" fillId="2" borderId="0" xfId="6" applyNumberFormat="1" applyFont="1" applyFill="1" applyBorder="1" applyAlignment="1">
      <alignment horizontal="right"/>
    </xf>
    <xf numFmtId="0" fontId="6" fillId="2" borderId="8" xfId="0" applyNumberFormat="1" applyFont="1" applyFill="1" applyBorder="1"/>
    <xf numFmtId="166" fontId="6" fillId="2" borderId="8" xfId="0" applyFont="1" applyFill="1" applyBorder="1"/>
    <xf numFmtId="166" fontId="0" fillId="2" borderId="8" xfId="0" applyFill="1" applyBorder="1"/>
    <xf numFmtId="166" fontId="0" fillId="2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66" fontId="6" fillId="2" borderId="7" xfId="0" applyFont="1" applyFill="1" applyBorder="1"/>
    <xf numFmtId="1" fontId="0" fillId="0" borderId="0" xfId="0" applyNumberFormat="1"/>
    <xf numFmtId="166" fontId="0" fillId="0" borderId="0" xfId="0" applyAlignment="1">
      <alignment horizontal="center"/>
    </xf>
    <xf numFmtId="168" fontId="0" fillId="0" borderId="0" xfId="0" applyNumberFormat="1"/>
    <xf numFmtId="166" fontId="0" fillId="2" borderId="0" xfId="0" applyFill="1" applyAlignment="1">
      <alignment horizontal="right"/>
    </xf>
    <xf numFmtId="166" fontId="6" fillId="0" borderId="0" xfId="0" applyFont="1"/>
    <xf numFmtId="9" fontId="0" fillId="0" borderId="0" xfId="1" applyFont="1"/>
    <xf numFmtId="169" fontId="0" fillId="0" borderId="0" xfId="0" applyNumberFormat="1" applyAlignment="1" applyProtection="1">
      <alignment horizontal="right"/>
      <protection locked="0"/>
    </xf>
    <xf numFmtId="166" fontId="2" fillId="2" borderId="0" xfId="0" applyFont="1" applyFill="1"/>
    <xf numFmtId="166" fontId="5" fillId="2" borderId="8" xfId="0" applyFont="1" applyFill="1" applyBorder="1"/>
    <xf numFmtId="166" fontId="2" fillId="0" borderId="2" xfId="0" applyFont="1" applyBorder="1"/>
    <xf numFmtId="1" fontId="0" fillId="0" borderId="0" xfId="0" applyNumberFormat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68" fontId="8" fillId="7" borderId="0" xfId="0" applyNumberFormat="1" applyFont="1" applyFill="1" applyAlignment="1">
      <alignment horizontal="right"/>
    </xf>
    <xf numFmtId="166" fontId="0" fillId="9" borderId="0" xfId="0" applyFill="1" applyAlignment="1">
      <alignment horizontal="right"/>
    </xf>
    <xf numFmtId="168" fontId="0" fillId="9" borderId="0" xfId="0" applyNumberFormat="1" applyFill="1" applyAlignment="1">
      <alignment horizontal="right"/>
    </xf>
    <xf numFmtId="166" fontId="2" fillId="0" borderId="3" xfId="0" applyFont="1" applyBorder="1" applyAlignment="1">
      <alignment horizontal="center"/>
    </xf>
    <xf numFmtId="1" fontId="2" fillId="0" borderId="6" xfId="0" applyNumberFormat="1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/>
    </xf>
    <xf numFmtId="166" fontId="2" fillId="9" borderId="1" xfId="0" applyFont="1" applyFill="1" applyBorder="1" applyAlignment="1">
      <alignment horizontal="right"/>
    </xf>
    <xf numFmtId="0" fontId="6" fillId="0" borderId="0" xfId="0" applyNumberFormat="1" applyFont="1"/>
    <xf numFmtId="166" fontId="2" fillId="9" borderId="6" xfId="0" applyFont="1" applyFill="1" applyBorder="1" applyAlignment="1">
      <alignment horizontal="center"/>
    </xf>
    <xf numFmtId="166" fontId="2" fillId="2" borderId="4" xfId="0" applyFont="1" applyFill="1" applyBorder="1" applyAlignment="1">
      <alignment horizontal="right" vertical="center"/>
    </xf>
    <xf numFmtId="1" fontId="2" fillId="0" borderId="1" xfId="0" applyNumberFormat="1" applyFont="1" applyBorder="1"/>
    <xf numFmtId="168" fontId="2" fillId="8" borderId="5" xfId="0" applyNumberFormat="1" applyFont="1" applyFill="1" applyBorder="1" applyAlignment="1">
      <alignment horizontal="center"/>
    </xf>
    <xf numFmtId="166" fontId="0" fillId="4" borderId="6" xfId="0" applyFill="1" applyBorder="1" applyAlignment="1">
      <alignment horizontal="center"/>
    </xf>
    <xf numFmtId="166" fontId="0" fillId="4" borderId="6" xfId="0" applyFill="1" applyBorder="1"/>
    <xf numFmtId="0" fontId="0" fillId="0" borderId="0" xfId="0" applyNumberFormat="1"/>
    <xf numFmtId="168" fontId="2" fillId="8" borderId="3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166" fontId="2" fillId="9" borderId="6" xfId="0" applyFont="1" applyFill="1" applyBorder="1" applyAlignment="1">
      <alignment horizontal="center" vertical="center"/>
    </xf>
    <xf numFmtId="2" fontId="9" fillId="0" borderId="0" xfId="6" applyNumberFormat="1" applyFont="1" applyFill="1" applyBorder="1"/>
    <xf numFmtId="166" fontId="7" fillId="4" borderId="6" xfId="0" applyFont="1" applyFill="1" applyBorder="1"/>
    <xf numFmtId="10" fontId="0" fillId="0" borderId="0" xfId="1" applyNumberFormat="1" applyFont="1"/>
    <xf numFmtId="168" fontId="12" fillId="0" borderId="0" xfId="0" applyNumberFormat="1" applyFont="1"/>
    <xf numFmtId="168" fontId="2" fillId="9" borderId="2" xfId="0" applyNumberFormat="1" applyFont="1" applyFill="1" applyBorder="1"/>
    <xf numFmtId="166" fontId="12" fillId="0" borderId="0" xfId="0" applyFont="1"/>
    <xf numFmtId="166" fontId="11" fillId="0" borderId="0" xfId="0" applyFont="1"/>
    <xf numFmtId="166" fontId="2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6" fontId="2" fillId="5" borderId="1" xfId="0" applyFont="1" applyFill="1" applyBorder="1" applyAlignment="1">
      <alignment vertical="center"/>
    </xf>
    <xf numFmtId="166" fontId="2" fillId="10" borderId="9" xfId="0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vertical="center"/>
    </xf>
    <xf numFmtId="166" fontId="0" fillId="7" borderId="0" xfId="0" applyFill="1"/>
    <xf numFmtId="166" fontId="2" fillId="0" borderId="0" xfId="0" applyFont="1" applyAlignment="1">
      <alignment horizontal="center"/>
    </xf>
    <xf numFmtId="9" fontId="2" fillId="3" borderId="0" xfId="1" applyFont="1" applyFill="1" applyBorder="1" applyAlignment="1">
      <alignment horizontal="center"/>
    </xf>
    <xf numFmtId="166" fontId="2" fillId="0" borderId="2" xfId="0" applyFont="1" applyBorder="1" applyAlignment="1">
      <alignment horizontal="right"/>
    </xf>
    <xf numFmtId="166" fontId="2" fillId="9" borderId="2" xfId="0" applyFont="1" applyFill="1" applyBorder="1"/>
    <xf numFmtId="166" fontId="13" fillId="0" borderId="0" xfId="0" applyFont="1"/>
    <xf numFmtId="166" fontId="14" fillId="6" borderId="0" xfId="0" applyFont="1" applyFill="1"/>
    <xf numFmtId="168" fontId="2" fillId="0" borderId="0" xfId="0" applyNumberFormat="1" applyFont="1"/>
    <xf numFmtId="166" fontId="6" fillId="2" borderId="0" xfId="0" applyFont="1" applyFill="1"/>
    <xf numFmtId="1" fontId="2" fillId="0" borderId="0" xfId="0" applyNumberFormat="1" applyFont="1"/>
    <xf numFmtId="168" fontId="0" fillId="0" borderId="0" xfId="0" applyNumberFormat="1" applyAlignment="1">
      <alignment horizontal="center"/>
    </xf>
    <xf numFmtId="168" fontId="6" fillId="0" borderId="8" xfId="0" applyNumberFormat="1" applyFont="1" applyBorder="1"/>
    <xf numFmtId="9" fontId="0" fillId="0" borderId="0" xfId="1" applyFont="1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2" fontId="0" fillId="11" borderId="0" xfId="0" applyNumberFormat="1" applyFill="1"/>
    <xf numFmtId="2" fontId="0" fillId="11" borderId="0" xfId="1" applyNumberFormat="1" applyFont="1" applyFill="1"/>
    <xf numFmtId="1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/>
    <xf numFmtId="1" fontId="6" fillId="7" borderId="0" xfId="0" applyNumberFormat="1" applyFont="1" applyFill="1" applyAlignment="1">
      <alignment horizontal="center" vertical="center"/>
    </xf>
    <xf numFmtId="168" fontId="6" fillId="7" borderId="0" xfId="0" applyNumberFormat="1" applyFont="1" applyFill="1" applyAlignment="1">
      <alignment horizontal="right"/>
    </xf>
    <xf numFmtId="166" fontId="0" fillId="0" borderId="0" xfId="0" applyAlignment="1">
      <alignment horizontal="left"/>
    </xf>
    <xf numFmtId="0" fontId="6" fillId="2" borderId="0" xfId="0" applyNumberFormat="1" applyFont="1" applyFill="1"/>
    <xf numFmtId="166" fontId="0" fillId="12" borderId="0" xfId="0" applyFill="1"/>
    <xf numFmtId="168" fontId="7" fillId="0" borderId="0" xfId="0" applyNumberFormat="1" applyFont="1"/>
    <xf numFmtId="166" fontId="0" fillId="13" borderId="0" xfId="0" applyFill="1" applyAlignment="1">
      <alignment horizontal="left" indent="5"/>
    </xf>
    <xf numFmtId="166" fontId="0" fillId="13" borderId="0" xfId="0" applyFill="1"/>
    <xf numFmtId="166" fontId="2" fillId="12" borderId="0" xfId="0" applyFont="1" applyFill="1"/>
    <xf numFmtId="0" fontId="0" fillId="2" borderId="0" xfId="0" applyNumberFormat="1" applyFill="1" applyAlignment="1" applyProtection="1">
      <alignment horizontal="left"/>
      <protection locked="0"/>
    </xf>
    <xf numFmtId="0" fontId="0" fillId="14" borderId="0" xfId="0" applyNumberFormat="1" applyFill="1" applyAlignment="1" applyProtection="1">
      <alignment horizontal="left"/>
      <protection locked="0"/>
    </xf>
    <xf numFmtId="0" fontId="6" fillId="12" borderId="0" xfId="0" applyNumberFormat="1" applyFont="1" applyFill="1"/>
    <xf numFmtId="0" fontId="6" fillId="0" borderId="10" xfId="0" applyNumberFormat="1" applyFont="1" applyBorder="1"/>
    <xf numFmtId="0" fontId="6" fillId="12" borderId="10" xfId="0" applyNumberFormat="1" applyFont="1" applyFill="1" applyBorder="1"/>
    <xf numFmtId="1" fontId="0" fillId="2" borderId="0" xfId="0" applyNumberFormat="1" applyFill="1"/>
    <xf numFmtId="168" fontId="0" fillId="9" borderId="0" xfId="0" applyNumberFormat="1" applyFill="1"/>
    <xf numFmtId="166" fontId="15" fillId="7" borderId="0" xfId="0" applyFont="1" applyFill="1"/>
    <xf numFmtId="0" fontId="0" fillId="2" borderId="8" xfId="0" applyNumberFormat="1" applyFill="1" applyBorder="1" applyAlignment="1" applyProtection="1">
      <alignment horizontal="left"/>
      <protection locked="0"/>
    </xf>
    <xf numFmtId="0" fontId="0" fillId="12" borderId="0" xfId="0" applyNumberFormat="1" applyFill="1" applyAlignment="1" applyProtection="1">
      <alignment horizontal="left"/>
      <protection locked="0"/>
    </xf>
    <xf numFmtId="166" fontId="6" fillId="12" borderId="0" xfId="0" applyFont="1" applyFill="1"/>
    <xf numFmtId="1" fontId="2" fillId="8" borderId="5" xfId="0" applyNumberFormat="1" applyFont="1" applyFill="1" applyBorder="1" applyAlignment="1">
      <alignment horizontal="center"/>
    </xf>
    <xf numFmtId="166" fontId="9" fillId="0" borderId="0" xfId="0" applyFont="1"/>
    <xf numFmtId="14" fontId="0" fillId="0" borderId="0" xfId="0" applyNumberFormat="1" applyAlignment="1" applyProtection="1">
      <alignment horizontal="left"/>
      <protection locked="0"/>
    </xf>
    <xf numFmtId="166" fontId="0" fillId="2" borderId="10" xfId="0" applyFill="1" applyBorder="1"/>
    <xf numFmtId="166" fontId="2" fillId="2" borderId="0" xfId="0" applyFont="1" applyFill="1" applyAlignment="1">
      <alignment horizontal="right" vertical="center"/>
    </xf>
  </cellXfs>
  <cellStyles count="66">
    <cellStyle name="Currency 2" xfId="3" xr:uid="{00000000-0005-0000-0000-000000000000}"/>
    <cellStyle name="Currency 2 2" xfId="5" xr:uid="{00000000-0005-0000-0000-000001000000}"/>
    <cellStyle name="Currency 2 3" xfId="8" xr:uid="{00000000-0005-0000-0000-000002000000}"/>
    <cellStyle name="Currency 2 4" xfId="10" xr:uid="{00000000-0005-0000-0000-000003000000}"/>
    <cellStyle name="Moneda" xfId="6" builtinId="4"/>
    <cellStyle name="Moneda 10" xfId="32" xr:uid="{00000000-0005-0000-0000-000005000000}"/>
    <cellStyle name="Moneda 11" xfId="34" xr:uid="{00000000-0005-0000-0000-000006000000}"/>
    <cellStyle name="Moneda 12" xfId="36" xr:uid="{00000000-0005-0000-0000-000007000000}"/>
    <cellStyle name="Moneda 13" xfId="38" xr:uid="{00000000-0005-0000-0000-000008000000}"/>
    <cellStyle name="Moneda 14" xfId="40" xr:uid="{00000000-0005-0000-0000-000009000000}"/>
    <cellStyle name="Moneda 15" xfId="42" xr:uid="{00000000-0005-0000-0000-00000A000000}"/>
    <cellStyle name="Moneda 16" xfId="44" xr:uid="{00000000-0005-0000-0000-00000B000000}"/>
    <cellStyle name="Moneda 17" xfId="46" xr:uid="{00000000-0005-0000-0000-00000C000000}"/>
    <cellStyle name="Moneda 18" xfId="48" xr:uid="{00000000-0005-0000-0000-00000D000000}"/>
    <cellStyle name="Moneda 19" xfId="50" xr:uid="{00000000-0005-0000-0000-00000E000000}"/>
    <cellStyle name="Moneda 2" xfId="16" xr:uid="{00000000-0005-0000-0000-00000F000000}"/>
    <cellStyle name="Moneda 20" xfId="52" xr:uid="{00000000-0005-0000-0000-000010000000}"/>
    <cellStyle name="Moneda 21" xfId="54" xr:uid="{00000000-0005-0000-0000-000011000000}"/>
    <cellStyle name="Moneda 22" xfId="56" xr:uid="{00000000-0005-0000-0000-000012000000}"/>
    <cellStyle name="Moneda 23" xfId="58" xr:uid="{00000000-0005-0000-0000-000013000000}"/>
    <cellStyle name="Moneda 24" xfId="60" xr:uid="{00000000-0005-0000-0000-000014000000}"/>
    <cellStyle name="Moneda 3" xfId="18" xr:uid="{00000000-0005-0000-0000-000015000000}"/>
    <cellStyle name="Moneda 4" xfId="20" xr:uid="{00000000-0005-0000-0000-000016000000}"/>
    <cellStyle name="Moneda 5" xfId="22" xr:uid="{00000000-0005-0000-0000-000017000000}"/>
    <cellStyle name="Moneda 6" xfId="24" xr:uid="{00000000-0005-0000-0000-000018000000}"/>
    <cellStyle name="Moneda 7" xfId="26" xr:uid="{00000000-0005-0000-0000-000019000000}"/>
    <cellStyle name="Moneda 8" xfId="28" xr:uid="{00000000-0005-0000-0000-00001A000000}"/>
    <cellStyle name="Moneda 9" xfId="30" xr:uid="{00000000-0005-0000-0000-00001B000000}"/>
    <cellStyle name="Normal" xfId="0" builtinId="0"/>
    <cellStyle name="Normal 10" xfId="21" xr:uid="{00000000-0005-0000-0000-00001D000000}"/>
    <cellStyle name="Normal 11" xfId="23" xr:uid="{00000000-0005-0000-0000-00001E000000}"/>
    <cellStyle name="Normal 12" xfId="25" xr:uid="{00000000-0005-0000-0000-00001F000000}"/>
    <cellStyle name="Normal 13" xfId="27" xr:uid="{00000000-0005-0000-0000-000020000000}"/>
    <cellStyle name="Normal 14" xfId="29" xr:uid="{00000000-0005-0000-0000-000021000000}"/>
    <cellStyle name="Normal 15" xfId="31" xr:uid="{00000000-0005-0000-0000-000022000000}"/>
    <cellStyle name="Normal 16" xfId="33" xr:uid="{00000000-0005-0000-0000-000023000000}"/>
    <cellStyle name="Normal 17" xfId="35" xr:uid="{00000000-0005-0000-0000-000024000000}"/>
    <cellStyle name="Normal 18" xfId="37" xr:uid="{00000000-0005-0000-0000-000025000000}"/>
    <cellStyle name="Normal 19" xfId="39" xr:uid="{00000000-0005-0000-0000-000026000000}"/>
    <cellStyle name="Normal 2" xfId="2" xr:uid="{00000000-0005-0000-0000-000027000000}"/>
    <cellStyle name="Normal 2 2" xfId="4" xr:uid="{00000000-0005-0000-0000-000028000000}"/>
    <cellStyle name="Normal 2 3" xfId="7" xr:uid="{00000000-0005-0000-0000-000029000000}"/>
    <cellStyle name="Normal 2 4" xfId="9" xr:uid="{00000000-0005-0000-0000-00002A000000}"/>
    <cellStyle name="Normal 20" xfId="41" xr:uid="{00000000-0005-0000-0000-00002B000000}"/>
    <cellStyle name="Normal 21" xfId="43" xr:uid="{00000000-0005-0000-0000-00002C000000}"/>
    <cellStyle name="Normal 22" xfId="45" xr:uid="{00000000-0005-0000-0000-00002D000000}"/>
    <cellStyle name="Normal 23" xfId="47" xr:uid="{00000000-0005-0000-0000-00002E000000}"/>
    <cellStyle name="Normal 24" xfId="49" xr:uid="{00000000-0005-0000-0000-00002F000000}"/>
    <cellStyle name="Normal 25" xfId="51" xr:uid="{00000000-0005-0000-0000-000030000000}"/>
    <cellStyle name="Normal 26" xfId="53" xr:uid="{00000000-0005-0000-0000-000031000000}"/>
    <cellStyle name="Normal 27" xfId="55" xr:uid="{00000000-0005-0000-0000-000032000000}"/>
    <cellStyle name="Normal 28" xfId="57" xr:uid="{00000000-0005-0000-0000-000033000000}"/>
    <cellStyle name="Normal 29" xfId="59" xr:uid="{00000000-0005-0000-0000-000034000000}"/>
    <cellStyle name="Normal 3" xfId="11" xr:uid="{00000000-0005-0000-0000-000035000000}"/>
    <cellStyle name="Normal 30" xfId="61" xr:uid="{00000000-0005-0000-0000-000036000000}"/>
    <cellStyle name="Normal 31" xfId="62" xr:uid="{00000000-0005-0000-0000-000037000000}"/>
    <cellStyle name="Normal 32" xfId="63" xr:uid="{00000000-0005-0000-0000-000038000000}"/>
    <cellStyle name="Normal 33" xfId="65" xr:uid="{00000000-0005-0000-0000-000039000000}"/>
    <cellStyle name="Normal 34" xfId="64" xr:uid="{00000000-0005-0000-0000-00003A000000}"/>
    <cellStyle name="Normal 4" xfId="12" xr:uid="{00000000-0005-0000-0000-00003B000000}"/>
    <cellStyle name="Normal 5" xfId="13" xr:uid="{00000000-0005-0000-0000-00003C000000}"/>
    <cellStyle name="Normal 6" xfId="14" xr:uid="{00000000-0005-0000-0000-00003D000000}"/>
    <cellStyle name="Normal 7" xfId="15" xr:uid="{00000000-0005-0000-0000-00003E000000}"/>
    <cellStyle name="Normal 8" xfId="17" xr:uid="{00000000-0005-0000-0000-00003F000000}"/>
    <cellStyle name="Normal 9" xfId="19" xr:uid="{00000000-0005-0000-0000-000040000000}"/>
    <cellStyle name="Porcentaje" xfId="1" builtinId="5"/>
  </cellStyles>
  <dxfs count="0"/>
  <tableStyles count="0" defaultTableStyle="TableStyleMedium9" defaultPivotStyle="PivotStyleLight16"/>
  <colors>
    <mruColors>
      <color rgb="FF79FF79"/>
      <color rgb="FFFF5757"/>
      <color rgb="FFFFFF99"/>
      <color rgb="FFFF1515"/>
      <color rgb="FFE67660"/>
      <color rgb="FFD4EE76"/>
      <color rgb="FFE15A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6/relationships/vbaProject" Target="vbaProject.bin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</xdr:row>
          <xdr:rowOff>180975</xdr:rowOff>
        </xdr:from>
        <xdr:to>
          <xdr:col>3</xdr:col>
          <xdr:colOff>781050</xdr:colOff>
          <xdr:row>3</xdr:row>
          <xdr:rowOff>47625</xdr:rowOff>
        </xdr:to>
        <xdr:sp macro="" textlink="">
          <xdr:nvSpPr>
            <xdr:cNvPr id="1025" name="Button 1" descr="Actualiza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762000</xdr:colOff>
          <xdr:row>2</xdr:row>
          <xdr:rowOff>0</xdr:rowOff>
        </xdr:from>
        <xdr:to>
          <xdr:col>1</xdr:col>
          <xdr:colOff>1038225</xdr:colOff>
          <xdr:row>3</xdr:row>
          <xdr:rowOff>47625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Borrar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0</xdr:row>
          <xdr:rowOff>9525</xdr:rowOff>
        </xdr:from>
        <xdr:to>
          <xdr:col>10</xdr:col>
          <xdr:colOff>9525</xdr:colOff>
          <xdr:row>0</xdr:row>
          <xdr:rowOff>276225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0</xdr:row>
          <xdr:rowOff>9525</xdr:rowOff>
        </xdr:from>
        <xdr:to>
          <xdr:col>10</xdr:col>
          <xdr:colOff>390525</xdr:colOff>
          <xdr:row>0</xdr:row>
          <xdr:rowOff>257175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3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A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ACTUALIZAR Vari.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 filterMode="1">
    <tabColor rgb="FF00B050"/>
  </sheetPr>
  <dimension ref="A1:G526"/>
  <sheetViews>
    <sheetView tabSelected="1" topLeftCell="B1" zoomScaleNormal="100" workbookViewId="0">
      <pane ySplit="2" topLeftCell="A4" activePane="bottomLeft" state="frozen"/>
      <selection pane="bottomLeft" activeCell="J531" sqref="J531"/>
    </sheetView>
  </sheetViews>
  <sheetFormatPr baseColWidth="10" defaultRowHeight="15" customHeight="1" outlineLevelCol="1" x14ac:dyDescent="0.25"/>
  <cols>
    <col min="1" max="1" width="6.7109375" style="16" customWidth="1"/>
    <col min="2" max="2" width="7" style="17" customWidth="1"/>
    <col min="3" max="3" width="9.28515625" style="1" customWidth="1"/>
    <col min="4" max="4" width="54.85546875" customWidth="1"/>
    <col min="5" max="5" width="11.42578125" style="18" hidden="1" customWidth="1" outlineLevel="1"/>
    <col min="6" max="6" width="13.7109375" hidden="1" customWidth="1" outlineLevel="1"/>
    <col min="7" max="7" width="17.5703125" customWidth="1" collapsed="1"/>
    <col min="8" max="8" width="11.42578125" customWidth="1"/>
    <col min="9" max="9" width="44" customWidth="1"/>
    <col min="10" max="10" width="25.7109375" customWidth="1"/>
  </cols>
  <sheetData>
    <row r="1" spans="1:7" ht="15" customHeight="1" x14ac:dyDescent="0.25">
      <c r="C1" s="68"/>
      <c r="D1" s="68"/>
    </row>
    <row r="2" spans="1:7" ht="15" customHeight="1" x14ac:dyDescent="0.25">
      <c r="D2" s="17" t="s">
        <v>1281</v>
      </c>
      <c r="E2" s="69" t="s">
        <v>1035</v>
      </c>
      <c r="F2" t="s">
        <v>813</v>
      </c>
    </row>
    <row r="3" spans="1:7" ht="15" hidden="1" customHeight="1" x14ac:dyDescent="0.25">
      <c r="A3" s="16" t="s">
        <v>257</v>
      </c>
      <c r="B3" s="17" t="s">
        <v>987</v>
      </c>
      <c r="D3" s="8" t="s">
        <v>7</v>
      </c>
      <c r="E3" s="70">
        <f>+VLOOKUP(A3,RESUMEN!$F$2:$H$484,3,FALSE)</f>
        <v>40494.802265100006</v>
      </c>
      <c r="F3" t="str">
        <f>+IF(C3="","",C3*E3)</f>
        <v/>
      </c>
      <c r="G3" s="11" t="s">
        <v>999</v>
      </c>
    </row>
    <row r="4" spans="1:7" ht="15" customHeight="1" x14ac:dyDescent="0.25">
      <c r="A4" t="s">
        <v>259</v>
      </c>
      <c r="B4" s="17" t="s">
        <v>992</v>
      </c>
      <c r="D4" s="9" t="s">
        <v>8</v>
      </c>
      <c r="E4" s="70">
        <f>+VLOOKUP(A4,RESUMEN!$F$2:$H$484,3,FALSE)</f>
        <v>36464.583971699998</v>
      </c>
      <c r="F4" t="str">
        <f t="shared" ref="F4:F9" si="0">+IF(C4="","",C4*E4)</f>
        <v/>
      </c>
    </row>
    <row r="5" spans="1:7" ht="15" customHeight="1" x14ac:dyDescent="0.25">
      <c r="A5" t="s">
        <v>504</v>
      </c>
      <c r="B5" s="17" t="s">
        <v>992</v>
      </c>
      <c r="D5" s="9" t="s">
        <v>970</v>
      </c>
      <c r="E5" s="70">
        <f>+VLOOKUP(A5,RESUMEN!$F$2:$H$484,3,FALSE)</f>
        <v>37577.230000000003</v>
      </c>
      <c r="F5" t="str">
        <f t="shared" si="0"/>
        <v/>
      </c>
    </row>
    <row r="6" spans="1:7" ht="15" customHeight="1" x14ac:dyDescent="0.25">
      <c r="A6" t="s">
        <v>505</v>
      </c>
      <c r="B6" s="17" t="s">
        <v>992</v>
      </c>
      <c r="D6" s="9" t="s">
        <v>971</v>
      </c>
      <c r="E6" s="70">
        <f>+VLOOKUP(A6,RESUMEN!$F$2:$H$484,3,FALSE)</f>
        <v>10895.83</v>
      </c>
      <c r="F6" t="str">
        <f t="shared" si="0"/>
        <v/>
      </c>
    </row>
    <row r="7" spans="1:7" ht="15" customHeight="1" x14ac:dyDescent="0.25">
      <c r="A7" t="s">
        <v>333</v>
      </c>
      <c r="B7" s="17" t="s">
        <v>992</v>
      </c>
      <c r="D7" s="9" t="s">
        <v>107</v>
      </c>
      <c r="E7" s="70">
        <f>+VLOOKUP(A7,RESUMEN!$F$2:$H$484,3,FALSE)</f>
        <v>37735.120000000003</v>
      </c>
      <c r="F7" t="str">
        <f t="shared" si="0"/>
        <v/>
      </c>
    </row>
    <row r="8" spans="1:7" ht="15" customHeight="1" x14ac:dyDescent="0.25">
      <c r="A8" t="s">
        <v>334</v>
      </c>
      <c r="B8" s="17" t="s">
        <v>992</v>
      </c>
      <c r="D8" s="9" t="s">
        <v>108</v>
      </c>
      <c r="E8" s="70">
        <f>+VLOOKUP(A8,RESUMEN!$F$2:$H$484,3,FALSE)</f>
        <v>10942.52</v>
      </c>
      <c r="F8" t="str">
        <f t="shared" si="0"/>
        <v/>
      </c>
    </row>
    <row r="9" spans="1:7" ht="15" customHeight="1" x14ac:dyDescent="0.25">
      <c r="A9" t="s">
        <v>335</v>
      </c>
      <c r="B9" s="17" t="s">
        <v>992</v>
      </c>
      <c r="D9" s="9" t="s">
        <v>109</v>
      </c>
      <c r="E9" s="70">
        <f>+VLOOKUP(A9,RESUMEN!$F$2:$H$484,3,FALSE)</f>
        <v>4200.7299999999996</v>
      </c>
      <c r="F9" t="str">
        <f t="shared" si="0"/>
        <v/>
      </c>
    </row>
    <row r="10" spans="1:7" ht="15" customHeight="1" x14ac:dyDescent="0.25">
      <c r="A10" t="s">
        <v>336</v>
      </c>
      <c r="B10" s="17" t="s">
        <v>992</v>
      </c>
      <c r="D10" s="9" t="s">
        <v>110</v>
      </c>
      <c r="E10" s="70">
        <f>+VLOOKUP(A10,RESUMEN!$F$2:$H$484,3,FALSE)</f>
        <v>38865.21</v>
      </c>
      <c r="F10" t="str">
        <f t="shared" ref="F10:F73" si="1">+IF(C10="","",C10*E10)</f>
        <v/>
      </c>
    </row>
    <row r="11" spans="1:7" ht="15" customHeight="1" x14ac:dyDescent="0.25">
      <c r="A11" t="s">
        <v>337</v>
      </c>
      <c r="B11" s="17" t="s">
        <v>992</v>
      </c>
      <c r="D11" s="9" t="s">
        <v>111</v>
      </c>
      <c r="E11" s="70">
        <f>+VLOOKUP(A11,RESUMEN!$F$2:$H$484,3,FALSE)</f>
        <v>11172.09</v>
      </c>
      <c r="F11" t="str">
        <f t="shared" si="1"/>
        <v/>
      </c>
    </row>
    <row r="12" spans="1:7" ht="15" customHeight="1" x14ac:dyDescent="0.25">
      <c r="A12" t="s">
        <v>338</v>
      </c>
      <c r="B12" s="17" t="s">
        <v>992</v>
      </c>
      <c r="D12" s="9" t="s">
        <v>112</v>
      </c>
      <c r="E12" s="70">
        <f>+VLOOKUP(A12,RESUMEN!$F$2:$H$484,3,FALSE)</f>
        <v>39338.76</v>
      </c>
      <c r="F12" t="str">
        <f t="shared" si="1"/>
        <v/>
      </c>
    </row>
    <row r="13" spans="1:7" ht="15" customHeight="1" x14ac:dyDescent="0.25">
      <c r="A13" t="s">
        <v>339</v>
      </c>
      <c r="B13" s="17" t="s">
        <v>992</v>
      </c>
      <c r="D13" s="9" t="s">
        <v>113</v>
      </c>
      <c r="E13" s="70">
        <f>+VLOOKUP(A13,RESUMEN!$F$2:$H$484,3,FALSE)</f>
        <v>11371.22</v>
      </c>
      <c r="F13" t="str">
        <f t="shared" si="1"/>
        <v/>
      </c>
    </row>
    <row r="14" spans="1:7" ht="15" customHeight="1" x14ac:dyDescent="0.25">
      <c r="A14" t="s">
        <v>340</v>
      </c>
      <c r="B14" s="17" t="s">
        <v>992</v>
      </c>
      <c r="D14" s="9" t="s">
        <v>114</v>
      </c>
      <c r="E14" s="70">
        <f>+VLOOKUP(A14,RESUMEN!$F$2:$H$484,3,FALSE)</f>
        <v>39338.76</v>
      </c>
      <c r="F14" t="str">
        <f t="shared" si="1"/>
        <v/>
      </c>
    </row>
    <row r="15" spans="1:7" ht="15" customHeight="1" x14ac:dyDescent="0.25">
      <c r="A15" t="s">
        <v>341</v>
      </c>
      <c r="B15" s="17" t="s">
        <v>992</v>
      </c>
      <c r="D15" s="9" t="s">
        <v>115</v>
      </c>
      <c r="E15" s="70">
        <f>+VLOOKUP(A15,RESUMEN!$F$2:$H$484,3,FALSE)</f>
        <v>11371.23</v>
      </c>
      <c r="F15" t="str">
        <f t="shared" si="1"/>
        <v/>
      </c>
    </row>
    <row r="16" spans="1:7" ht="15" customHeight="1" x14ac:dyDescent="0.25">
      <c r="A16" t="s">
        <v>342</v>
      </c>
      <c r="B16" s="17" t="s">
        <v>992</v>
      </c>
      <c r="D16" s="9" t="s">
        <v>116</v>
      </c>
      <c r="E16" s="70">
        <f>+VLOOKUP(A16,RESUMEN!$F$2:$H$484,3,FALSE)</f>
        <v>4392.12</v>
      </c>
      <c r="F16" t="str">
        <f t="shared" si="1"/>
        <v/>
      </c>
    </row>
    <row r="17" spans="1:6" ht="15" customHeight="1" x14ac:dyDescent="0.25">
      <c r="A17" t="s">
        <v>343</v>
      </c>
      <c r="B17" s="17" t="s">
        <v>992</v>
      </c>
      <c r="D17" s="9" t="s">
        <v>117</v>
      </c>
      <c r="E17" s="70">
        <f>+VLOOKUP(A17,RESUMEN!$F$2:$H$484,3,FALSE)</f>
        <v>41383.14</v>
      </c>
      <c r="F17" t="str">
        <f t="shared" si="1"/>
        <v/>
      </c>
    </row>
    <row r="18" spans="1:6" ht="15" customHeight="1" x14ac:dyDescent="0.25">
      <c r="A18" t="s">
        <v>344</v>
      </c>
      <c r="B18" s="17" t="s">
        <v>992</v>
      </c>
      <c r="D18" s="9" t="s">
        <v>118</v>
      </c>
      <c r="E18" s="70">
        <f>+VLOOKUP(A18,RESUMEN!$F$2:$H$484,3,FALSE)</f>
        <v>11561.04</v>
      </c>
      <c r="F18" t="str">
        <f t="shared" si="1"/>
        <v/>
      </c>
    </row>
    <row r="19" spans="1:6" ht="15" customHeight="1" x14ac:dyDescent="0.25">
      <c r="A19" t="s">
        <v>345</v>
      </c>
      <c r="B19" s="17" t="s">
        <v>992</v>
      </c>
      <c r="D19" s="9" t="s">
        <v>119</v>
      </c>
      <c r="E19" s="70">
        <f>+VLOOKUP(A19,RESUMEN!$F$2:$H$484,3,FALSE)</f>
        <v>39473.160000000003</v>
      </c>
      <c r="F19" t="str">
        <f t="shared" si="1"/>
        <v/>
      </c>
    </row>
    <row r="20" spans="1:6" ht="15" customHeight="1" x14ac:dyDescent="0.25">
      <c r="A20" t="s">
        <v>346</v>
      </c>
      <c r="B20" s="17" t="s">
        <v>992</v>
      </c>
      <c r="D20" s="9" t="s">
        <v>120</v>
      </c>
      <c r="E20" s="70">
        <f>+VLOOKUP(A20,RESUMEN!$F$2:$H$484,3,FALSE)</f>
        <v>11398.33</v>
      </c>
      <c r="F20" t="str">
        <f t="shared" si="1"/>
        <v/>
      </c>
    </row>
    <row r="21" spans="1:6" ht="15" customHeight="1" x14ac:dyDescent="0.25">
      <c r="A21" t="s">
        <v>347</v>
      </c>
      <c r="B21" s="17" t="s">
        <v>992</v>
      </c>
      <c r="D21" s="9" t="s">
        <v>121</v>
      </c>
      <c r="E21" s="70">
        <f>+VLOOKUP(A21,RESUMEN!$F$2:$H$484,3,FALSE)</f>
        <v>11446.58</v>
      </c>
      <c r="F21" t="str">
        <f t="shared" si="1"/>
        <v/>
      </c>
    </row>
    <row r="22" spans="1:6" ht="15" customHeight="1" x14ac:dyDescent="0.25">
      <c r="A22" t="s">
        <v>348</v>
      </c>
      <c r="B22" s="17" t="s">
        <v>992</v>
      </c>
      <c r="D22" s="9" t="s">
        <v>122</v>
      </c>
      <c r="E22" s="70">
        <f>+VLOOKUP(A22,RESUMEN!$F$2:$H$484,3,FALSE)</f>
        <v>39633.67</v>
      </c>
      <c r="F22" t="str">
        <f t="shared" si="1"/>
        <v/>
      </c>
    </row>
    <row r="23" spans="1:6" ht="15" customHeight="1" x14ac:dyDescent="0.25">
      <c r="A23" t="s">
        <v>349</v>
      </c>
      <c r="B23" s="17" t="s">
        <v>992</v>
      </c>
      <c r="D23" s="9" t="s">
        <v>123</v>
      </c>
      <c r="E23" s="70">
        <f>+VLOOKUP(A23,RESUMEN!$F$2:$H$484,3,FALSE)</f>
        <v>11937.51</v>
      </c>
      <c r="F23" t="str">
        <f t="shared" si="1"/>
        <v/>
      </c>
    </row>
    <row r="24" spans="1:6" ht="15" customHeight="1" x14ac:dyDescent="0.25">
      <c r="A24" t="s">
        <v>507</v>
      </c>
      <c r="B24" s="17" t="s">
        <v>992</v>
      </c>
      <c r="D24" s="9" t="s">
        <v>124</v>
      </c>
      <c r="E24" s="70">
        <f>+VLOOKUP(A24,RESUMEN!$F$2:$H$484,3,FALSE)</f>
        <v>42661.7</v>
      </c>
      <c r="F24" t="str">
        <f t="shared" si="1"/>
        <v/>
      </c>
    </row>
    <row r="25" spans="1:6" ht="15" customHeight="1" x14ac:dyDescent="0.25">
      <c r="A25" t="s">
        <v>506</v>
      </c>
      <c r="B25" s="17" t="s">
        <v>992</v>
      </c>
      <c r="D25" s="9" t="s">
        <v>125</v>
      </c>
      <c r="E25" s="70">
        <f>+VLOOKUP(A25,RESUMEN!$F$2:$H$484,3,FALSE)</f>
        <v>12016.41</v>
      </c>
      <c r="F25" t="str">
        <f t="shared" si="1"/>
        <v/>
      </c>
    </row>
    <row r="26" spans="1:6" ht="15" customHeight="1" x14ac:dyDescent="0.25">
      <c r="A26" t="s">
        <v>508</v>
      </c>
      <c r="B26" s="17" t="s">
        <v>992</v>
      </c>
      <c r="D26" s="9" t="s">
        <v>126</v>
      </c>
      <c r="E26" s="70">
        <f>+VLOOKUP(A26,RESUMEN!$F$2:$H$484,3,FALSE)</f>
        <v>42276.79</v>
      </c>
      <c r="F26" t="str">
        <f t="shared" si="1"/>
        <v/>
      </c>
    </row>
    <row r="27" spans="1:6" ht="15" customHeight="1" x14ac:dyDescent="0.25">
      <c r="A27" t="s">
        <v>509</v>
      </c>
      <c r="B27" s="17" t="s">
        <v>992</v>
      </c>
      <c r="D27" s="9" t="s">
        <v>127</v>
      </c>
      <c r="E27" s="70">
        <f>+VLOOKUP(A27,RESUMEN!$F$2:$H$484,3,FALSE)</f>
        <v>12162.93</v>
      </c>
      <c r="F27" t="str">
        <f t="shared" si="1"/>
        <v/>
      </c>
    </row>
    <row r="28" spans="1:6" ht="15" customHeight="1" x14ac:dyDescent="0.25">
      <c r="A28" t="s">
        <v>510</v>
      </c>
      <c r="B28" s="17" t="s">
        <v>992</v>
      </c>
      <c r="D28" s="9" t="s">
        <v>128</v>
      </c>
      <c r="E28" s="70">
        <f>+VLOOKUP(A28,RESUMEN!$F$2:$H$484,3,FALSE)</f>
        <v>12373.15</v>
      </c>
      <c r="F28" t="str">
        <f t="shared" si="1"/>
        <v/>
      </c>
    </row>
    <row r="29" spans="1:6" ht="15" hidden="1" customHeight="1" x14ac:dyDescent="0.25">
      <c r="A29" t="s">
        <v>474</v>
      </c>
      <c r="B29" s="17" t="s">
        <v>987</v>
      </c>
      <c r="D29" s="9" t="s">
        <v>27</v>
      </c>
      <c r="E29" s="70">
        <f>+VLOOKUP(A29,RESUMEN!$F$2:$H$484,3,FALSE)</f>
        <v>5449.5516456000005</v>
      </c>
      <c r="F29" t="str">
        <f t="shared" si="1"/>
        <v/>
      </c>
    </row>
    <row r="30" spans="1:6" ht="15" hidden="1" customHeight="1" x14ac:dyDescent="0.25">
      <c r="A30" t="s">
        <v>477</v>
      </c>
      <c r="B30" s="17" t="s">
        <v>987</v>
      </c>
      <c r="D30" s="9" t="s">
        <v>30</v>
      </c>
      <c r="E30" s="70">
        <f>+VLOOKUP(A30,RESUMEN!$F$2:$H$484,3,FALSE)</f>
        <v>62074.385290799997</v>
      </c>
      <c r="F30" t="str">
        <f t="shared" si="1"/>
        <v/>
      </c>
    </row>
    <row r="31" spans="1:6" ht="15" hidden="1" customHeight="1" x14ac:dyDescent="0.25">
      <c r="A31" t="s">
        <v>475</v>
      </c>
      <c r="B31" s="17" t="s">
        <v>987</v>
      </c>
      <c r="D31" s="9" t="s">
        <v>28</v>
      </c>
      <c r="E31" s="70">
        <f>+VLOOKUP(A31,RESUMEN!$F$2:$H$484,3,FALSE)</f>
        <v>14930.7918912</v>
      </c>
      <c r="F31" t="str">
        <f t="shared" si="1"/>
        <v/>
      </c>
    </row>
    <row r="32" spans="1:6" ht="15" hidden="1" customHeight="1" x14ac:dyDescent="0.25">
      <c r="A32" t="s">
        <v>476</v>
      </c>
      <c r="B32" s="17" t="s">
        <v>987</v>
      </c>
      <c r="D32" s="9" t="s">
        <v>29</v>
      </c>
      <c r="E32" s="70">
        <f>+VLOOKUP(A32,RESUMEN!$F$2:$H$484,3,FALSE)</f>
        <v>32174.3540646</v>
      </c>
      <c r="F32" t="str">
        <f t="shared" si="1"/>
        <v/>
      </c>
    </row>
    <row r="33" spans="1:6" ht="15" hidden="1" customHeight="1" x14ac:dyDescent="0.25">
      <c r="A33" t="s">
        <v>478</v>
      </c>
      <c r="B33" s="17" t="s">
        <v>987</v>
      </c>
      <c r="D33" s="9" t="s">
        <v>31</v>
      </c>
      <c r="E33" s="70">
        <f>+VLOOKUP(A33,RESUMEN!$F$2:$H$484,3,FALSE)</f>
        <v>6049.4473889999999</v>
      </c>
      <c r="F33" t="str">
        <f t="shared" si="1"/>
        <v/>
      </c>
    </row>
    <row r="34" spans="1:6" ht="15" hidden="1" customHeight="1" x14ac:dyDescent="0.25">
      <c r="A34" t="s">
        <v>479</v>
      </c>
      <c r="B34" s="17" t="s">
        <v>987</v>
      </c>
      <c r="D34" s="9" t="s">
        <v>32</v>
      </c>
      <c r="E34" s="70">
        <f>+VLOOKUP(A34,RESUMEN!$F$2:$H$484,3,FALSE)</f>
        <v>35628.475118399998</v>
      </c>
      <c r="F34" t="str">
        <f t="shared" si="1"/>
        <v/>
      </c>
    </row>
    <row r="35" spans="1:6" ht="15" hidden="1" customHeight="1" x14ac:dyDescent="0.25">
      <c r="A35" s="13" t="s">
        <v>1517</v>
      </c>
      <c r="B35" s="17" t="s">
        <v>987</v>
      </c>
      <c r="D35" s="9" t="s">
        <v>1503</v>
      </c>
      <c r="E35" s="70">
        <f>+VLOOKUP(A35,RESUMEN!$F$2:$H$484,3,FALSE)</f>
        <v>6349.8194513999988</v>
      </c>
      <c r="F35" t="str">
        <f t="shared" si="1"/>
        <v/>
      </c>
    </row>
    <row r="36" spans="1:6" ht="15" hidden="1" customHeight="1" x14ac:dyDescent="0.25">
      <c r="A36" s="13" t="s">
        <v>1601</v>
      </c>
      <c r="B36" s="17" t="s">
        <v>987</v>
      </c>
      <c r="D36" s="87" t="s">
        <v>1601</v>
      </c>
      <c r="E36" s="70">
        <f>+VLOOKUP(A36,RESUMEN!$F$2:$H$484,3,FALSE)</f>
        <v>37073.441321999999</v>
      </c>
      <c r="F36" t="str">
        <f t="shared" si="1"/>
        <v/>
      </c>
    </row>
    <row r="37" spans="1:6" ht="15" hidden="1" customHeight="1" x14ac:dyDescent="0.25">
      <c r="A37" t="s">
        <v>480</v>
      </c>
      <c r="B37" s="17" t="s">
        <v>987</v>
      </c>
      <c r="D37" s="9" t="s">
        <v>33</v>
      </c>
      <c r="E37" s="70">
        <f>+VLOOKUP(A37,RESUMEN!$F$2:$H$484,3,FALSE)</f>
        <v>6349.8194513999988</v>
      </c>
      <c r="F37" t="str">
        <f t="shared" si="1"/>
        <v/>
      </c>
    </row>
    <row r="38" spans="1:6" ht="15" hidden="1" customHeight="1" x14ac:dyDescent="0.25">
      <c r="A38" t="s">
        <v>481</v>
      </c>
      <c r="B38" s="17" t="s">
        <v>987</v>
      </c>
      <c r="D38" s="9" t="s">
        <v>34</v>
      </c>
      <c r="E38" s="70">
        <f>+VLOOKUP(A38,RESUMEN!$F$2:$H$484,3,FALSE)</f>
        <v>37073.441321999999</v>
      </c>
      <c r="F38" t="str">
        <f t="shared" si="1"/>
        <v/>
      </c>
    </row>
    <row r="39" spans="1:6" ht="15" customHeight="1" x14ac:dyDescent="0.25">
      <c r="A39" t="s">
        <v>261</v>
      </c>
      <c r="B39" s="17" t="s">
        <v>992</v>
      </c>
      <c r="D39" s="9" t="s">
        <v>36</v>
      </c>
      <c r="E39" s="70">
        <f>+VLOOKUP(A39,RESUMEN!$F$2:$H$484,3,FALSE)</f>
        <v>10037.2754214</v>
      </c>
      <c r="F39" t="str">
        <f t="shared" si="1"/>
        <v/>
      </c>
    </row>
    <row r="40" spans="1:6" ht="15" customHeight="1" x14ac:dyDescent="0.25">
      <c r="A40" t="s">
        <v>262</v>
      </c>
      <c r="B40" s="17" t="s">
        <v>992</v>
      </c>
      <c r="D40" s="9" t="s">
        <v>35</v>
      </c>
      <c r="E40" s="70">
        <f>+VLOOKUP(A40,RESUMEN!$F$2:$H$484,3,FALSE)</f>
        <v>39361.721160599998</v>
      </c>
      <c r="F40" t="str">
        <f t="shared" si="1"/>
        <v/>
      </c>
    </row>
    <row r="41" spans="1:6" ht="15" customHeight="1" x14ac:dyDescent="0.25">
      <c r="A41" t="s">
        <v>265</v>
      </c>
      <c r="B41" s="17" t="s">
        <v>992</v>
      </c>
      <c r="D41" s="9" t="s">
        <v>37</v>
      </c>
      <c r="E41" s="70">
        <f>+VLOOKUP(A41,RESUMEN!$F$2:$H$484,3,FALSE)</f>
        <v>35783.248415399998</v>
      </c>
      <c r="F41" t="str">
        <f t="shared" si="1"/>
        <v/>
      </c>
    </row>
    <row r="42" spans="1:6" ht="15" customHeight="1" x14ac:dyDescent="0.25">
      <c r="A42" t="s">
        <v>264</v>
      </c>
      <c r="B42" s="17" t="s">
        <v>992</v>
      </c>
      <c r="D42" s="9" t="s">
        <v>38</v>
      </c>
      <c r="E42" s="70">
        <f>+VLOOKUP(A42,RESUMEN!$F$2:$H$484,3,FALSE)</f>
        <v>42501.505644000004</v>
      </c>
      <c r="F42" t="str">
        <f t="shared" si="1"/>
        <v/>
      </c>
    </row>
    <row r="43" spans="1:6" ht="15" customHeight="1" x14ac:dyDescent="0.25">
      <c r="A43" t="s">
        <v>266</v>
      </c>
      <c r="B43" s="17" t="s">
        <v>992</v>
      </c>
      <c r="D43" s="9" t="s">
        <v>39</v>
      </c>
      <c r="E43" s="70">
        <f>+VLOOKUP(A43,RESUMEN!$F$2:$H$484,3,FALSE)</f>
        <v>9125.1903383999997</v>
      </c>
      <c r="F43" t="str">
        <f t="shared" si="1"/>
        <v/>
      </c>
    </row>
    <row r="44" spans="1:6" ht="15" customHeight="1" x14ac:dyDescent="0.25">
      <c r="A44" t="s">
        <v>263</v>
      </c>
      <c r="B44" s="17" t="s">
        <v>992</v>
      </c>
      <c r="D44" s="9" t="s">
        <v>40</v>
      </c>
      <c r="E44" s="70">
        <f>+VLOOKUP(A44,RESUMEN!$F$2:$H$484,3,FALSE)</f>
        <v>41152.6467882</v>
      </c>
      <c r="F44" t="str">
        <f t="shared" si="1"/>
        <v/>
      </c>
    </row>
    <row r="45" spans="1:6" ht="15" customHeight="1" x14ac:dyDescent="0.25">
      <c r="A45" t="s">
        <v>267</v>
      </c>
      <c r="B45" s="17" t="s">
        <v>992</v>
      </c>
      <c r="D45" s="9" t="s">
        <v>41</v>
      </c>
      <c r="E45" s="70">
        <f>+VLOOKUP(A45,RESUMEN!$F$2:$H$484,3,FALSE)</f>
        <v>10494.140067</v>
      </c>
      <c r="F45" t="str">
        <f t="shared" si="1"/>
        <v/>
      </c>
    </row>
    <row r="46" spans="1:6" ht="15" customHeight="1" x14ac:dyDescent="0.25">
      <c r="A46" t="s">
        <v>268</v>
      </c>
      <c r="B46" s="17" t="s">
        <v>992</v>
      </c>
      <c r="D46" s="9" t="s">
        <v>42</v>
      </c>
      <c r="E46" s="70">
        <f>+VLOOKUP(A46,RESUMEN!$F$2:$H$484,3,FALSE)</f>
        <v>37279.935853200004</v>
      </c>
      <c r="F46" t="str">
        <f t="shared" si="1"/>
        <v/>
      </c>
    </row>
    <row r="47" spans="1:6" ht="15" customHeight="1" x14ac:dyDescent="0.25">
      <c r="A47" t="s">
        <v>269</v>
      </c>
      <c r="B47" s="17" t="s">
        <v>992</v>
      </c>
      <c r="D47" s="9" t="s">
        <v>43</v>
      </c>
      <c r="E47" s="70">
        <f>+VLOOKUP(A47,RESUMEN!$F$2:$H$484,3,FALSE)</f>
        <v>9504.2591604000008</v>
      </c>
      <c r="F47" t="str">
        <f t="shared" si="1"/>
        <v/>
      </c>
    </row>
    <row r="48" spans="1:6" ht="15" customHeight="1" x14ac:dyDescent="0.25">
      <c r="A48" t="s">
        <v>271</v>
      </c>
      <c r="B48" s="17" t="s">
        <v>992</v>
      </c>
      <c r="D48" s="9" t="s">
        <v>45</v>
      </c>
      <c r="E48" s="70">
        <f>+VLOOKUP(A48,RESUMEN!$F$2:$H$484,3,FALSE)</f>
        <v>0</v>
      </c>
      <c r="F48" t="str">
        <f t="shared" si="1"/>
        <v/>
      </c>
    </row>
    <row r="49" spans="1:7" ht="15" customHeight="1" x14ac:dyDescent="0.25">
      <c r="A49" t="s">
        <v>272</v>
      </c>
      <c r="B49" s="17" t="s">
        <v>992</v>
      </c>
      <c r="D49" s="9" t="s">
        <v>46</v>
      </c>
      <c r="E49" s="70">
        <f>+VLOOKUP(A49,RESUMEN!$F$2:$H$484,3,FALSE)</f>
        <v>0</v>
      </c>
      <c r="F49" t="str">
        <f t="shared" si="1"/>
        <v/>
      </c>
    </row>
    <row r="50" spans="1:7" ht="15" customHeight="1" x14ac:dyDescent="0.25">
      <c r="A50" t="s">
        <v>270</v>
      </c>
      <c r="B50" s="17" t="s">
        <v>992</v>
      </c>
      <c r="D50" s="9" t="s">
        <v>44</v>
      </c>
      <c r="E50" s="70">
        <f>+VLOOKUP(A50,RESUMEN!$F$2:$H$484,3,FALSE)</f>
        <v>0</v>
      </c>
      <c r="F50" t="str">
        <f t="shared" si="1"/>
        <v/>
      </c>
    </row>
    <row r="51" spans="1:7" ht="15" customHeight="1" x14ac:dyDescent="0.25">
      <c r="A51" t="s">
        <v>273</v>
      </c>
      <c r="B51" s="17" t="s">
        <v>992</v>
      </c>
      <c r="D51" s="9" t="s">
        <v>47</v>
      </c>
      <c r="E51" s="70">
        <f>+VLOOKUP(A51,RESUMEN!$F$2:$H$484,3,FALSE)</f>
        <v>0</v>
      </c>
      <c r="F51" t="str">
        <f t="shared" si="1"/>
        <v/>
      </c>
    </row>
    <row r="52" spans="1:7" ht="15" customHeight="1" x14ac:dyDescent="0.25">
      <c r="A52" t="s">
        <v>274</v>
      </c>
      <c r="B52" s="17" t="s">
        <v>992</v>
      </c>
      <c r="D52" s="9" t="s">
        <v>48</v>
      </c>
      <c r="E52" s="70">
        <f>+VLOOKUP(A52,RESUMEN!$F$2:$H$484,3,FALSE)</f>
        <v>39458.339038799997</v>
      </c>
      <c r="F52" t="str">
        <f t="shared" si="1"/>
        <v/>
      </c>
    </row>
    <row r="53" spans="1:7" ht="15" customHeight="1" x14ac:dyDescent="0.25">
      <c r="A53" t="s">
        <v>275</v>
      </c>
      <c r="B53" s="17" t="s">
        <v>992</v>
      </c>
      <c r="D53" s="9" t="s">
        <v>49</v>
      </c>
      <c r="E53" s="70">
        <f>+VLOOKUP(A53,RESUMEN!$F$2:$H$484,3,FALSE)</f>
        <v>48206.442614400003</v>
      </c>
      <c r="F53" t="str">
        <f t="shared" si="1"/>
        <v/>
      </c>
    </row>
    <row r="54" spans="1:7" ht="15" customHeight="1" x14ac:dyDescent="0.25">
      <c r="A54" t="s">
        <v>276</v>
      </c>
      <c r="B54" s="17" t="s">
        <v>992</v>
      </c>
      <c r="D54" s="9" t="s">
        <v>50</v>
      </c>
      <c r="E54" s="70">
        <f>+VLOOKUP(A54,RESUMEN!$F$2:$H$484,3,FALSE)</f>
        <v>10063.8605412</v>
      </c>
      <c r="F54" t="str">
        <f t="shared" si="1"/>
        <v/>
      </c>
    </row>
    <row r="55" spans="1:7" ht="15" customHeight="1" x14ac:dyDescent="0.25">
      <c r="A55" t="s">
        <v>277</v>
      </c>
      <c r="B55" s="17" t="s">
        <v>992</v>
      </c>
      <c r="D55" s="9" t="s">
        <v>51</v>
      </c>
      <c r="E55" s="70">
        <f>+VLOOKUP(A55,RESUMEN!$F$2:$H$484,3,FALSE)</f>
        <v>40735.145537999997</v>
      </c>
      <c r="F55" t="str">
        <f t="shared" si="1"/>
        <v/>
      </c>
    </row>
    <row r="56" spans="1:7" ht="15" customHeight="1" x14ac:dyDescent="0.25">
      <c r="A56" t="s">
        <v>278</v>
      </c>
      <c r="B56" s="17" t="s">
        <v>992</v>
      </c>
      <c r="D56" s="9" t="s">
        <v>52</v>
      </c>
      <c r="E56" s="70">
        <f>+VLOOKUP(A56,RESUMEN!$F$2:$H$484,3,FALSE)</f>
        <v>10390.066943400001</v>
      </c>
      <c r="F56" t="str">
        <f t="shared" si="1"/>
        <v/>
      </c>
    </row>
    <row r="57" spans="1:7" ht="15" customHeight="1" x14ac:dyDescent="0.25">
      <c r="A57" t="s">
        <v>260</v>
      </c>
      <c r="B57" s="17" t="s">
        <v>992</v>
      </c>
      <c r="D57" s="9" t="s">
        <v>53</v>
      </c>
      <c r="E57" s="70">
        <f>+VLOOKUP(A57,RESUMEN!$F$2:$H$484,3,FALSE)</f>
        <v>38646.633241799995</v>
      </c>
      <c r="F57" t="str">
        <f t="shared" si="1"/>
        <v/>
      </c>
    </row>
    <row r="58" spans="1:7" ht="15" hidden="1" customHeight="1" x14ac:dyDescent="0.25">
      <c r="A58" t="s">
        <v>697</v>
      </c>
      <c r="B58" s="17" t="s">
        <v>987</v>
      </c>
      <c r="D58" s="9" t="s">
        <v>967</v>
      </c>
      <c r="E58" s="70">
        <f>+VLOOKUP(A58,RESUMEN!$F$2:$H$484,3,FALSE)</f>
        <v>530.80146000000002</v>
      </c>
      <c r="F58" t="str">
        <f t="shared" si="1"/>
        <v/>
      </c>
      <c r="G58" s="23" t="s">
        <v>1275</v>
      </c>
    </row>
    <row r="59" spans="1:7" ht="15" hidden="1" customHeight="1" x14ac:dyDescent="0.25">
      <c r="A59" t="s">
        <v>695</v>
      </c>
      <c r="B59" s="17" t="s">
        <v>987</v>
      </c>
      <c r="D59" s="9" t="s">
        <v>967</v>
      </c>
      <c r="E59" s="70">
        <f>+VLOOKUP(A59,RESUMEN!$F$2:$H$484,3,FALSE)</f>
        <v>530.80146000000002</v>
      </c>
      <c r="F59" t="str">
        <f t="shared" si="1"/>
        <v/>
      </c>
      <c r="G59" s="23" t="s">
        <v>1276</v>
      </c>
    </row>
    <row r="60" spans="1:7" ht="15" hidden="1" customHeight="1" x14ac:dyDescent="0.25">
      <c r="A60" t="s">
        <v>698</v>
      </c>
      <c r="B60" s="17" t="s">
        <v>987</v>
      </c>
      <c r="D60" s="9" t="s">
        <v>967</v>
      </c>
      <c r="E60" s="70">
        <f>+VLOOKUP(A60,RESUMEN!$F$2:$H$484,3,FALSE)</f>
        <v>530.80146000000002</v>
      </c>
      <c r="F60" t="str">
        <f t="shared" si="1"/>
        <v/>
      </c>
      <c r="G60" s="23" t="s">
        <v>1277</v>
      </c>
    </row>
    <row r="61" spans="1:7" ht="15" hidden="1" customHeight="1" x14ac:dyDescent="0.25">
      <c r="A61" t="s">
        <v>696</v>
      </c>
      <c r="B61" s="17" t="s">
        <v>987</v>
      </c>
      <c r="D61" s="9" t="s">
        <v>967</v>
      </c>
      <c r="E61" s="70">
        <f>+VLOOKUP(A61,RESUMEN!$F$2:$H$484,3,FALSE)</f>
        <v>530.80146000000002</v>
      </c>
      <c r="F61" t="str">
        <f t="shared" si="1"/>
        <v/>
      </c>
      <c r="G61" s="23" t="s">
        <v>983</v>
      </c>
    </row>
    <row r="62" spans="1:7" ht="15" hidden="1" customHeight="1" x14ac:dyDescent="0.25">
      <c r="A62" t="s">
        <v>1134</v>
      </c>
      <c r="B62" s="17" t="s">
        <v>987</v>
      </c>
      <c r="D62" s="9" t="s">
        <v>967</v>
      </c>
      <c r="E62" s="70">
        <f>+VLOOKUP(A62,RESUMEN!$F$2:$H$484,3,FALSE)</f>
        <v>530.80146000000002</v>
      </c>
      <c r="F62" t="str">
        <f t="shared" si="1"/>
        <v/>
      </c>
      <c r="G62" s="23" t="s">
        <v>1479</v>
      </c>
    </row>
    <row r="63" spans="1:7" ht="15" hidden="1" customHeight="1" x14ac:dyDescent="0.25">
      <c r="A63" t="s">
        <v>1136</v>
      </c>
      <c r="B63" s="17" t="s">
        <v>987</v>
      </c>
      <c r="D63" s="9" t="s">
        <v>967</v>
      </c>
      <c r="E63" s="70">
        <f>+VLOOKUP(A63,RESUMEN!$F$2:$H$484,3,FALSE)</f>
        <v>530.80146000000002</v>
      </c>
      <c r="F63" t="str">
        <f t="shared" si="1"/>
        <v/>
      </c>
      <c r="G63" s="23" t="s">
        <v>1274</v>
      </c>
    </row>
    <row r="64" spans="1:7" ht="15" hidden="1" customHeight="1" x14ac:dyDescent="0.25">
      <c r="A64" t="s">
        <v>1137</v>
      </c>
      <c r="B64" s="17" t="s">
        <v>987</v>
      </c>
      <c r="D64" s="9" t="s">
        <v>967</v>
      </c>
      <c r="E64" s="70">
        <f>+VLOOKUP(A64,RESUMEN!$F$2:$H$484,3,FALSE)</f>
        <v>530.80146000000002</v>
      </c>
      <c r="F64" t="str">
        <f t="shared" si="1"/>
        <v/>
      </c>
      <c r="G64" s="23" t="s">
        <v>982</v>
      </c>
    </row>
    <row r="65" spans="1:7" ht="15" hidden="1" customHeight="1" x14ac:dyDescent="0.25">
      <c r="A65" t="s">
        <v>1138</v>
      </c>
      <c r="B65" s="17" t="s">
        <v>987</v>
      </c>
      <c r="D65" s="9" t="s">
        <v>967</v>
      </c>
      <c r="E65" s="70">
        <f>+VLOOKUP(A65,RESUMEN!$F$2:$H$484,3,FALSE)</f>
        <v>530.80146000000002</v>
      </c>
      <c r="F65" t="str">
        <f t="shared" si="1"/>
        <v/>
      </c>
      <c r="G65" s="23" t="s">
        <v>1278</v>
      </c>
    </row>
    <row r="66" spans="1:7" ht="15" hidden="1" customHeight="1" x14ac:dyDescent="0.25">
      <c r="A66" t="s">
        <v>9</v>
      </c>
      <c r="B66" s="17" t="s">
        <v>987</v>
      </c>
      <c r="D66" s="9" t="s">
        <v>9</v>
      </c>
      <c r="E66" s="70">
        <f>+VLOOKUP(A66,RESUMEN!$F$2:$H$484,3,FALSE)</f>
        <v>1640.65</v>
      </c>
      <c r="F66" t="str">
        <f t="shared" si="1"/>
        <v/>
      </c>
    </row>
    <row r="67" spans="1:7" ht="15" hidden="1" customHeight="1" x14ac:dyDescent="0.25">
      <c r="A67" t="s">
        <v>10</v>
      </c>
      <c r="B67" s="17" t="s">
        <v>987</v>
      </c>
      <c r="D67" s="9" t="s">
        <v>10</v>
      </c>
      <c r="E67" s="70">
        <f>+VLOOKUP(A67,RESUMEN!$F$2:$H$484,3,FALSE)</f>
        <v>15959.05</v>
      </c>
      <c r="F67" t="str">
        <f t="shared" si="1"/>
        <v/>
      </c>
    </row>
    <row r="68" spans="1:7" ht="15" hidden="1" customHeight="1" x14ac:dyDescent="0.25">
      <c r="A68" t="s">
        <v>11</v>
      </c>
      <c r="B68" s="17" t="s">
        <v>987</v>
      </c>
      <c r="D68" s="9" t="s">
        <v>11</v>
      </c>
      <c r="E68" s="70" t="e">
        <f>+VLOOKUP(A68,RESUMEN!$F$2:$H$484,3,FALSE)</f>
        <v>#N/A</v>
      </c>
      <c r="F68" t="str">
        <f t="shared" si="1"/>
        <v/>
      </c>
    </row>
    <row r="69" spans="1:7" ht="15" hidden="1" customHeight="1" x14ac:dyDescent="0.25">
      <c r="A69" t="s">
        <v>12</v>
      </c>
      <c r="B69" s="17" t="s">
        <v>987</v>
      </c>
      <c r="D69" s="9" t="s">
        <v>12</v>
      </c>
      <c r="E69" s="70">
        <f>+VLOOKUP(A69,RESUMEN!$F$2:$H$484,3,FALSE)</f>
        <v>1805</v>
      </c>
      <c r="F69" t="str">
        <f t="shared" si="1"/>
        <v/>
      </c>
    </row>
    <row r="70" spans="1:7" ht="15" hidden="1" customHeight="1" x14ac:dyDescent="0.25">
      <c r="A70" t="s">
        <v>13</v>
      </c>
      <c r="B70" s="17" t="s">
        <v>987</v>
      </c>
      <c r="D70" s="9" t="s">
        <v>13</v>
      </c>
      <c r="E70" s="70">
        <f>+VLOOKUP(A70,RESUMEN!$F$2:$H$484,3,FALSE)</f>
        <v>4578.05</v>
      </c>
      <c r="F70" t="str">
        <f t="shared" si="1"/>
        <v/>
      </c>
    </row>
    <row r="71" spans="1:7" ht="15" hidden="1" customHeight="1" x14ac:dyDescent="0.25">
      <c r="A71" t="s">
        <v>14</v>
      </c>
      <c r="B71" s="17" t="s">
        <v>987</v>
      </c>
      <c r="D71" s="9" t="s">
        <v>14</v>
      </c>
      <c r="E71" s="70">
        <f>+VLOOKUP(A71,RESUMEN!$F$2:$H$484,3,FALSE)</f>
        <v>1805</v>
      </c>
      <c r="F71" t="str">
        <f t="shared" si="1"/>
        <v/>
      </c>
    </row>
    <row r="72" spans="1:7" ht="15" hidden="1" customHeight="1" x14ac:dyDescent="0.25">
      <c r="A72" t="s">
        <v>15</v>
      </c>
      <c r="B72" s="17" t="s">
        <v>987</v>
      </c>
      <c r="D72" s="9" t="s">
        <v>15</v>
      </c>
      <c r="E72" s="70">
        <f>+VLOOKUP(A72,RESUMEN!$F$2:$H$484,3,FALSE)</f>
        <v>4578.05</v>
      </c>
      <c r="F72" t="str">
        <f t="shared" si="1"/>
        <v/>
      </c>
    </row>
    <row r="73" spans="1:7" ht="15" customHeight="1" x14ac:dyDescent="0.25">
      <c r="A73" t="s">
        <v>350</v>
      </c>
      <c r="B73" s="17" t="s">
        <v>992</v>
      </c>
      <c r="D73" s="9" t="s">
        <v>129</v>
      </c>
      <c r="E73" s="70">
        <f>+VLOOKUP(A73,RESUMEN!$F$2:$H$484,3,FALSE)</f>
        <v>9622.5499999999993</v>
      </c>
      <c r="F73" t="str">
        <f t="shared" si="1"/>
        <v/>
      </c>
    </row>
    <row r="74" spans="1:7" ht="15" customHeight="1" x14ac:dyDescent="0.25">
      <c r="A74" t="s">
        <v>353</v>
      </c>
      <c r="B74" s="17" t="s">
        <v>992</v>
      </c>
      <c r="D74" s="9" t="s">
        <v>130</v>
      </c>
      <c r="E74" s="70">
        <f>+VLOOKUP(A74,RESUMEN!$F$2:$H$484,3,FALSE)</f>
        <v>9622.5499999999993</v>
      </c>
      <c r="F74" t="str">
        <f t="shared" ref="F74:F137" si="2">+IF(C74="","",C74*E74)</f>
        <v/>
      </c>
    </row>
    <row r="75" spans="1:7" ht="15" customHeight="1" x14ac:dyDescent="0.25">
      <c r="A75" t="s">
        <v>351</v>
      </c>
      <c r="B75" s="17" t="s">
        <v>992</v>
      </c>
      <c r="D75" s="9" t="s">
        <v>16</v>
      </c>
      <c r="E75" s="70">
        <f>+VLOOKUP(A75,RESUMEN!$F$2:$H$484,3,FALSE)</f>
        <v>10584.9</v>
      </c>
      <c r="F75" t="str">
        <f t="shared" si="2"/>
        <v/>
      </c>
    </row>
    <row r="76" spans="1:7" ht="15" customHeight="1" x14ac:dyDescent="0.25">
      <c r="A76" t="s">
        <v>352</v>
      </c>
      <c r="B76" s="17" t="s">
        <v>992</v>
      </c>
      <c r="D76" s="9" t="s">
        <v>131</v>
      </c>
      <c r="E76" s="70">
        <f>+VLOOKUP(A76,RESUMEN!$F$2:$H$484,3,FALSE)</f>
        <v>10584.9</v>
      </c>
      <c r="F76" t="str">
        <f t="shared" si="2"/>
        <v/>
      </c>
    </row>
    <row r="77" spans="1:7" ht="15" customHeight="1" x14ac:dyDescent="0.25">
      <c r="A77" t="s">
        <v>1293</v>
      </c>
      <c r="B77" s="17" t="s">
        <v>992</v>
      </c>
      <c r="D77" s="10" t="s">
        <v>1287</v>
      </c>
      <c r="E77" s="70">
        <f>+VLOOKUP(A77,RESUMEN!$F$2:$H$484,3,FALSE)</f>
        <v>11268.9</v>
      </c>
      <c r="F77" t="str">
        <f t="shared" si="2"/>
        <v/>
      </c>
    </row>
    <row r="78" spans="1:7" ht="15" customHeight="1" x14ac:dyDescent="0.25">
      <c r="A78" t="s">
        <v>1293</v>
      </c>
      <c r="B78" s="17" t="s">
        <v>992</v>
      </c>
      <c r="D78" s="10" t="s">
        <v>1238</v>
      </c>
      <c r="E78" s="70">
        <f>+VLOOKUP(A78,RESUMEN!$F$2:$H$484,3,FALSE)</f>
        <v>11268.9</v>
      </c>
      <c r="F78" t="str">
        <f t="shared" si="2"/>
        <v/>
      </c>
    </row>
    <row r="79" spans="1:7" ht="15" customHeight="1" x14ac:dyDescent="0.25">
      <c r="A79" t="s">
        <v>1300</v>
      </c>
      <c r="B79" s="17" t="s">
        <v>992</v>
      </c>
      <c r="D79" s="10" t="s">
        <v>995</v>
      </c>
      <c r="E79" s="70">
        <f>+VLOOKUP(A79,RESUMEN!$F$2:$H$484,3,FALSE)</f>
        <v>40861.4</v>
      </c>
      <c r="F79" t="str">
        <f t="shared" si="2"/>
        <v/>
      </c>
    </row>
    <row r="80" spans="1:7" ht="15" customHeight="1" x14ac:dyDescent="0.25">
      <c r="A80" t="s">
        <v>1041</v>
      </c>
      <c r="B80" s="17" t="s">
        <v>992</v>
      </c>
      <c r="D80" s="9" t="s">
        <v>1038</v>
      </c>
      <c r="E80" s="70">
        <f>+VLOOKUP(A80,RESUMEN!$F$2:$H$484,3,FALSE)</f>
        <v>4875.2004999999999</v>
      </c>
      <c r="F80" t="str">
        <f t="shared" si="2"/>
        <v/>
      </c>
    </row>
    <row r="81" spans="1:7" ht="15" customHeight="1" x14ac:dyDescent="0.25">
      <c r="A81" t="s">
        <v>354</v>
      </c>
      <c r="B81" s="17" t="s">
        <v>992</v>
      </c>
      <c r="D81" s="9" t="s">
        <v>132</v>
      </c>
      <c r="E81" s="70">
        <f>+VLOOKUP(A81,RESUMEN!$F$2:$H$484,3,FALSE)</f>
        <v>6270</v>
      </c>
      <c r="F81" t="str">
        <f t="shared" si="2"/>
        <v/>
      </c>
    </row>
    <row r="82" spans="1:7" ht="15" customHeight="1" x14ac:dyDescent="0.25">
      <c r="A82" t="s">
        <v>355</v>
      </c>
      <c r="B82" s="17" t="s">
        <v>992</v>
      </c>
      <c r="D82" s="9" t="s">
        <v>133</v>
      </c>
      <c r="E82" s="70">
        <f>+VLOOKUP(A82,RESUMEN!$F$2:$H$484,3,FALSE)</f>
        <v>6692.75</v>
      </c>
      <c r="F82" t="str">
        <f t="shared" si="2"/>
        <v/>
      </c>
    </row>
    <row r="83" spans="1:7" ht="15" customHeight="1" x14ac:dyDescent="0.25">
      <c r="A83" t="s">
        <v>748</v>
      </c>
      <c r="B83" s="17" t="s">
        <v>992</v>
      </c>
      <c r="D83" s="9" t="s">
        <v>134</v>
      </c>
      <c r="E83" s="70">
        <f>+VLOOKUP(A83,RESUMEN!$F$2:$H$484,3,FALSE)</f>
        <v>1139.05</v>
      </c>
      <c r="F83" t="str">
        <f>+IF(C83="","",C83*E83)</f>
        <v/>
      </c>
    </row>
    <row r="84" spans="1:7" ht="15" customHeight="1" x14ac:dyDescent="0.25">
      <c r="A84" t="s">
        <v>746</v>
      </c>
      <c r="B84" s="17" t="s">
        <v>992</v>
      </c>
      <c r="D84" s="9" t="s">
        <v>135</v>
      </c>
      <c r="E84" s="70">
        <f>+VLOOKUP(A84,RESUMEN!$F$2:$H$484,3,FALSE)</f>
        <v>205.2</v>
      </c>
      <c r="F84" t="str">
        <f t="shared" si="2"/>
        <v/>
      </c>
    </row>
    <row r="85" spans="1:7" ht="15" customHeight="1" x14ac:dyDescent="0.25">
      <c r="A85" t="s">
        <v>747</v>
      </c>
      <c r="B85" s="17" t="s">
        <v>992</v>
      </c>
      <c r="D85" s="9" t="s">
        <v>136</v>
      </c>
      <c r="E85" s="70">
        <f>+VLOOKUP(A85,RESUMEN!$F$2:$H$484,3,FALSE)</f>
        <v>588.04999999999995</v>
      </c>
      <c r="F85" t="str">
        <f t="shared" si="2"/>
        <v/>
      </c>
    </row>
    <row r="86" spans="1:7" ht="15" customHeight="1" x14ac:dyDescent="0.25">
      <c r="A86" t="s">
        <v>754</v>
      </c>
      <c r="B86" s="17" t="s">
        <v>992</v>
      </c>
      <c r="D86" s="9" t="s">
        <v>137</v>
      </c>
      <c r="E86" s="70">
        <f>+VLOOKUP(A86,RESUMEN!$F$2:$H$484,3,FALSE)</f>
        <v>966.15</v>
      </c>
      <c r="F86" t="str">
        <f>+IF(C86="","",C86*E86)</f>
        <v/>
      </c>
    </row>
    <row r="87" spans="1:7" ht="15" customHeight="1" x14ac:dyDescent="0.25">
      <c r="A87" t="s">
        <v>750</v>
      </c>
      <c r="B87" s="17" t="s">
        <v>992</v>
      </c>
      <c r="D87" s="9" t="s">
        <v>138</v>
      </c>
      <c r="E87" s="70">
        <f>+VLOOKUP(A87,RESUMEN!$F$2:$H$484,3,FALSE)</f>
        <v>171</v>
      </c>
      <c r="F87" t="str">
        <f t="shared" si="2"/>
        <v/>
      </c>
    </row>
    <row r="88" spans="1:7" ht="15" customHeight="1" x14ac:dyDescent="0.25">
      <c r="A88" t="s">
        <v>752</v>
      </c>
      <c r="B88" s="17" t="s">
        <v>992</v>
      </c>
      <c r="D88" s="9" t="s">
        <v>139</v>
      </c>
      <c r="E88" s="70">
        <f>+VLOOKUP(A88,RESUMEN!$F$2:$H$484,3,FALSE)</f>
        <v>504.45</v>
      </c>
      <c r="F88" t="str">
        <f t="shared" si="2"/>
        <v/>
      </c>
    </row>
    <row r="89" spans="1:7" ht="15" customHeight="1" x14ac:dyDescent="0.25">
      <c r="A89" t="s">
        <v>803</v>
      </c>
      <c r="B89" s="17" t="s">
        <v>992</v>
      </c>
      <c r="D89" s="9" t="s">
        <v>24</v>
      </c>
      <c r="E89" s="70">
        <f>+VLOOKUP(A89,RESUMEN!$F$2:$H$484,3,FALSE)</f>
        <v>587.1</v>
      </c>
      <c r="F89" t="str">
        <f t="shared" si="2"/>
        <v/>
      </c>
      <c r="G89" s="23" t="s">
        <v>990</v>
      </c>
    </row>
    <row r="90" spans="1:7" ht="15" customHeight="1" x14ac:dyDescent="0.25">
      <c r="A90" t="s">
        <v>805</v>
      </c>
      <c r="B90" s="17" t="s">
        <v>992</v>
      </c>
      <c r="D90" s="9" t="s">
        <v>24</v>
      </c>
      <c r="E90" s="70">
        <f>+VLOOKUP(A90,RESUMEN!$F$2:$H$484,3,FALSE)</f>
        <v>587.1</v>
      </c>
      <c r="F90" t="str">
        <f t="shared" si="2"/>
        <v/>
      </c>
      <c r="G90" s="23" t="s">
        <v>998</v>
      </c>
    </row>
    <row r="91" spans="1:7" ht="15" customHeight="1" x14ac:dyDescent="0.25">
      <c r="A91" t="s">
        <v>614</v>
      </c>
      <c r="B91" s="17" t="s">
        <v>992</v>
      </c>
      <c r="D91" s="9" t="s">
        <v>972</v>
      </c>
      <c r="E91" s="70">
        <f>+VLOOKUP(A91,RESUMEN!$F$2:$H$484,3,FALSE)</f>
        <v>335.35</v>
      </c>
      <c r="F91" t="str">
        <f t="shared" si="2"/>
        <v/>
      </c>
      <c r="G91" s="24" t="s">
        <v>1008</v>
      </c>
    </row>
    <row r="92" spans="1:7" ht="15" customHeight="1" x14ac:dyDescent="0.25">
      <c r="A92" t="s">
        <v>615</v>
      </c>
      <c r="B92" s="17" t="s">
        <v>992</v>
      </c>
      <c r="D92" s="9" t="s">
        <v>972</v>
      </c>
      <c r="E92" s="70">
        <f>+VLOOKUP(A92,RESUMEN!$F$2:$H$484,3,FALSE)</f>
        <v>335.35</v>
      </c>
      <c r="F92" t="str">
        <f t="shared" si="2"/>
        <v/>
      </c>
      <c r="G92" s="24" t="s">
        <v>1009</v>
      </c>
    </row>
    <row r="93" spans="1:7" ht="15" customHeight="1" x14ac:dyDescent="0.25">
      <c r="A93" t="s">
        <v>616</v>
      </c>
      <c r="B93" s="17" t="s">
        <v>992</v>
      </c>
      <c r="D93" s="9" t="s">
        <v>972</v>
      </c>
      <c r="E93" s="70">
        <f>+VLOOKUP(A93,RESUMEN!$F$2:$H$484,3,FALSE)</f>
        <v>335.35</v>
      </c>
      <c r="F93" t="str">
        <f t="shared" si="2"/>
        <v/>
      </c>
      <c r="G93" s="24" t="s">
        <v>1010</v>
      </c>
    </row>
    <row r="94" spans="1:7" ht="15" customHeight="1" x14ac:dyDescent="0.25">
      <c r="A94" t="s">
        <v>617</v>
      </c>
      <c r="B94" s="17" t="s">
        <v>992</v>
      </c>
      <c r="D94" s="9" t="s">
        <v>972</v>
      </c>
      <c r="E94" s="70">
        <f>+VLOOKUP(A94,RESUMEN!$F$2:$H$484,3,FALSE)</f>
        <v>335.35</v>
      </c>
      <c r="F94" t="str">
        <f t="shared" si="2"/>
        <v/>
      </c>
      <c r="G94" s="24" t="s">
        <v>1011</v>
      </c>
    </row>
    <row r="95" spans="1:7" ht="15" customHeight="1" x14ac:dyDescent="0.25">
      <c r="A95" t="s">
        <v>783</v>
      </c>
      <c r="B95" s="17" t="s">
        <v>992</v>
      </c>
      <c r="D95" s="9" t="s">
        <v>972</v>
      </c>
      <c r="E95" s="70">
        <f>+VLOOKUP(A95,RESUMEN!$F$2:$H$484,3,FALSE)</f>
        <v>335.35</v>
      </c>
      <c r="F95" t="str">
        <f t="shared" si="2"/>
        <v/>
      </c>
      <c r="G95" s="24" t="s">
        <v>1012</v>
      </c>
    </row>
    <row r="96" spans="1:7" ht="15" hidden="1" customHeight="1" x14ac:dyDescent="0.25">
      <c r="A96" t="s">
        <v>516</v>
      </c>
      <c r="B96" s="17" t="s">
        <v>987</v>
      </c>
      <c r="D96" s="9" t="s">
        <v>514</v>
      </c>
      <c r="E96" s="70">
        <f>+VLOOKUP(A96,RESUMEN!$F$2:$H$484,3,FALSE)</f>
        <v>0</v>
      </c>
      <c r="F96" t="str">
        <f t="shared" si="2"/>
        <v/>
      </c>
    </row>
    <row r="97" spans="1:6" ht="15" hidden="1" customHeight="1" x14ac:dyDescent="0.25">
      <c r="A97" t="s">
        <v>517</v>
      </c>
      <c r="B97" s="17" t="s">
        <v>987</v>
      </c>
      <c r="D97" s="9" t="s">
        <v>515</v>
      </c>
      <c r="E97" s="70">
        <f>+VLOOKUP(A97,RESUMEN!$F$2:$H$484,3,FALSE)</f>
        <v>24695.293922999997</v>
      </c>
      <c r="F97" t="str">
        <f t="shared" si="2"/>
        <v/>
      </c>
    </row>
    <row r="98" spans="1:6" ht="15" hidden="1" customHeight="1" x14ac:dyDescent="0.25">
      <c r="A98" t="s">
        <v>279</v>
      </c>
      <c r="B98" s="17" t="s">
        <v>987</v>
      </c>
      <c r="D98" s="9" t="s">
        <v>54</v>
      </c>
      <c r="E98" s="70">
        <f>+VLOOKUP(A98,RESUMEN!$F$2:$H$484,3,FALSE)</f>
        <v>59659.289534000003</v>
      </c>
      <c r="F98" t="str">
        <f t="shared" si="2"/>
        <v/>
      </c>
    </row>
    <row r="99" spans="1:6" ht="15" hidden="1" customHeight="1" x14ac:dyDescent="0.25">
      <c r="A99" t="s">
        <v>280</v>
      </c>
      <c r="B99" s="17" t="s">
        <v>987</v>
      </c>
      <c r="D99" s="9" t="s">
        <v>55</v>
      </c>
      <c r="E99" s="70">
        <f>+VLOOKUP(A99,RESUMEN!$F$2:$H$484,3,FALSE)</f>
        <v>8353.9440756000004</v>
      </c>
      <c r="F99" t="str">
        <f t="shared" si="2"/>
        <v/>
      </c>
    </row>
    <row r="100" spans="1:6" ht="15" hidden="1" customHeight="1" x14ac:dyDescent="0.25">
      <c r="A100" t="s">
        <v>281</v>
      </c>
      <c r="B100" s="17" t="s">
        <v>987</v>
      </c>
      <c r="D100" s="9" t="s">
        <v>56</v>
      </c>
      <c r="E100" s="70">
        <f>+VLOOKUP(A100,RESUMEN!$F$2:$H$484,3,FALSE)</f>
        <v>85384.925566199992</v>
      </c>
      <c r="F100" t="str">
        <f t="shared" si="2"/>
        <v/>
      </c>
    </row>
    <row r="101" spans="1:6" ht="15" hidden="1" customHeight="1" x14ac:dyDescent="0.25">
      <c r="A101" t="s">
        <v>282</v>
      </c>
      <c r="B101" s="17" t="s">
        <v>987</v>
      </c>
      <c r="D101" s="9" t="s">
        <v>57</v>
      </c>
      <c r="E101" s="70">
        <f>+VLOOKUP(A101,RESUMEN!$F$2:$H$484,3,FALSE)</f>
        <v>22410.445148999999</v>
      </c>
      <c r="F101" t="str">
        <f t="shared" si="2"/>
        <v/>
      </c>
    </row>
    <row r="102" spans="1:6" ht="15" hidden="1" customHeight="1" x14ac:dyDescent="0.25">
      <c r="A102" t="s">
        <v>283</v>
      </c>
      <c r="B102" s="17" t="s">
        <v>987</v>
      </c>
      <c r="D102" s="9" t="s">
        <v>58</v>
      </c>
      <c r="E102" s="70">
        <f>+VLOOKUP(A102,RESUMEN!$F$2:$H$484,3,FALSE)</f>
        <v>48810.3775542</v>
      </c>
      <c r="F102" t="str">
        <f t="shared" si="2"/>
        <v/>
      </c>
    </row>
    <row r="103" spans="1:6" ht="15" hidden="1" customHeight="1" x14ac:dyDescent="0.25">
      <c r="A103" t="s">
        <v>287</v>
      </c>
      <c r="B103" s="17" t="s">
        <v>987</v>
      </c>
      <c r="D103" s="9" t="s">
        <v>62</v>
      </c>
      <c r="E103" s="70">
        <f>+VLOOKUP(A103,RESUMEN!$F$2:$H$484,3,FALSE)</f>
        <v>9112.7799450000002</v>
      </c>
      <c r="F103" t="str">
        <f t="shared" si="2"/>
        <v/>
      </c>
    </row>
    <row r="104" spans="1:6" ht="15" hidden="1" customHeight="1" x14ac:dyDescent="0.25">
      <c r="A104" t="s">
        <v>288</v>
      </c>
      <c r="B104" s="17" t="s">
        <v>987</v>
      </c>
      <c r="D104" s="9" t="s">
        <v>63</v>
      </c>
      <c r="E104" s="70">
        <f>+VLOOKUP(A104,RESUMEN!$F$2:$H$484,3,FALSE)</f>
        <v>24676.066447199999</v>
      </c>
      <c r="F104" t="str">
        <f t="shared" si="2"/>
        <v/>
      </c>
    </row>
    <row r="105" spans="1:6" ht="15" hidden="1" customHeight="1" x14ac:dyDescent="0.25">
      <c r="A105" t="s">
        <v>289</v>
      </c>
      <c r="B105" s="17" t="s">
        <v>987</v>
      </c>
      <c r="D105" s="9" t="s">
        <v>64</v>
      </c>
      <c r="E105" s="70">
        <f>+VLOOKUP(A105,RESUMEN!$F$2:$H$484,3,FALSE)</f>
        <v>53879.719192200006</v>
      </c>
      <c r="F105" t="str">
        <f t="shared" si="2"/>
        <v/>
      </c>
    </row>
    <row r="106" spans="1:6" ht="15" hidden="1" customHeight="1" x14ac:dyDescent="0.25">
      <c r="A106" t="s">
        <v>305</v>
      </c>
      <c r="B106" s="17" t="s">
        <v>987</v>
      </c>
      <c r="D106" s="9" t="s">
        <v>65</v>
      </c>
      <c r="E106" s="70">
        <f>+VLOOKUP(A106,RESUMEN!$F$2:$H$484,3,FALSE)</f>
        <v>9632.5674624000003</v>
      </c>
      <c r="F106" t="str">
        <f t="shared" si="2"/>
        <v/>
      </c>
    </row>
    <row r="107" spans="1:6" ht="15" hidden="1" customHeight="1" x14ac:dyDescent="0.25">
      <c r="A107" t="s">
        <v>306</v>
      </c>
      <c r="B107" s="17" t="s">
        <v>987</v>
      </c>
      <c r="D107" s="9" t="s">
        <v>66</v>
      </c>
      <c r="E107" s="70">
        <f>+VLOOKUP(A107,RESUMEN!$F$2:$H$484,3,FALSE)</f>
        <v>25773.609205799999</v>
      </c>
      <c r="F107" t="str">
        <f t="shared" si="2"/>
        <v/>
      </c>
    </row>
    <row r="108" spans="1:6" ht="15" hidden="1" customHeight="1" x14ac:dyDescent="0.25">
      <c r="A108" t="s">
        <v>307</v>
      </c>
      <c r="B108" s="17" t="s">
        <v>987</v>
      </c>
      <c r="D108" s="9" t="s">
        <v>67</v>
      </c>
      <c r="E108" s="70">
        <f>+VLOOKUP(A108,RESUMEN!$F$2:$H$484,3,FALSE)</f>
        <v>55600.116546600002</v>
      </c>
      <c r="F108" t="str">
        <f t="shared" si="2"/>
        <v/>
      </c>
    </row>
    <row r="109" spans="1:6" ht="15" hidden="1" customHeight="1" x14ac:dyDescent="0.25">
      <c r="A109" t="s">
        <v>290</v>
      </c>
      <c r="B109" s="17" t="s">
        <v>987</v>
      </c>
      <c r="D109" s="9" t="s">
        <v>68</v>
      </c>
      <c r="E109" s="70">
        <f>+VLOOKUP(A109,RESUMEN!$F$2:$H$484,3,FALSE)</f>
        <v>10090.438153200001</v>
      </c>
      <c r="F109" t="str">
        <f t="shared" si="2"/>
        <v/>
      </c>
    </row>
    <row r="110" spans="1:6" ht="15" hidden="1" customHeight="1" x14ac:dyDescent="0.25">
      <c r="A110" t="s">
        <v>291</v>
      </c>
      <c r="B110" s="17" t="s">
        <v>987</v>
      </c>
      <c r="D110" s="9" t="s">
        <v>69</v>
      </c>
      <c r="E110" s="70">
        <f>+VLOOKUP(A110,RESUMEN!$F$2:$H$484,3,FALSE)</f>
        <v>27090.785145599999</v>
      </c>
      <c r="F110" t="str">
        <f t="shared" si="2"/>
        <v/>
      </c>
    </row>
    <row r="111" spans="1:6" ht="15" hidden="1" customHeight="1" x14ac:dyDescent="0.25">
      <c r="A111" t="s">
        <v>292</v>
      </c>
      <c r="B111" s="17" t="s">
        <v>987</v>
      </c>
      <c r="D111" s="9" t="s">
        <v>70</v>
      </c>
      <c r="E111" s="70">
        <f>+VLOOKUP(A111,RESUMEN!$F$2:$H$484,3,FALSE)</f>
        <v>0</v>
      </c>
      <c r="F111" t="str">
        <f t="shared" si="2"/>
        <v/>
      </c>
    </row>
    <row r="112" spans="1:6" ht="15" hidden="1" customHeight="1" x14ac:dyDescent="0.25">
      <c r="A112" t="s">
        <v>284</v>
      </c>
      <c r="B112" s="17" t="s">
        <v>987</v>
      </c>
      <c r="D112" s="9" t="s">
        <v>59</v>
      </c>
      <c r="E112" s="70">
        <f>+VLOOKUP(A112,RESUMEN!$F$2:$H$484,3,FALSE)</f>
        <v>9603.0843318000007</v>
      </c>
      <c r="F112" t="str">
        <f t="shared" si="2"/>
        <v/>
      </c>
    </row>
    <row r="113" spans="1:6" ht="15" hidden="1" customHeight="1" x14ac:dyDescent="0.25">
      <c r="A113" t="s">
        <v>285</v>
      </c>
      <c r="B113" s="17" t="s">
        <v>987</v>
      </c>
      <c r="D113" s="9" t="s">
        <v>60</v>
      </c>
      <c r="E113" s="70">
        <f>+VLOOKUP(A113,RESUMEN!$F$2:$H$484,3,FALSE)</f>
        <v>25769.479915800002</v>
      </c>
      <c r="F113" t="str">
        <f t="shared" si="2"/>
        <v/>
      </c>
    </row>
    <row r="114" spans="1:6" ht="15" hidden="1" customHeight="1" x14ac:dyDescent="0.25">
      <c r="A114" t="s">
        <v>286</v>
      </c>
      <c r="B114" s="17" t="s">
        <v>987</v>
      </c>
      <c r="D114" s="9" t="s">
        <v>61</v>
      </c>
      <c r="E114" s="70">
        <f>+VLOOKUP(A114,RESUMEN!$F$2:$H$484,3,FALSE)</f>
        <v>56195.10218880001</v>
      </c>
      <c r="F114" t="str">
        <f t="shared" si="2"/>
        <v/>
      </c>
    </row>
    <row r="115" spans="1:6" ht="15" hidden="1" customHeight="1" x14ac:dyDescent="0.25">
      <c r="A115" t="s">
        <v>293</v>
      </c>
      <c r="B115" s="17" t="s">
        <v>987</v>
      </c>
      <c r="D115" s="9" t="s">
        <v>71</v>
      </c>
      <c r="E115" s="70">
        <f>+VLOOKUP(A115,RESUMEN!$F$2:$H$484,3,FALSE)</f>
        <v>9608.2797293999993</v>
      </c>
      <c r="F115" t="str">
        <f t="shared" si="2"/>
        <v/>
      </c>
    </row>
    <row r="116" spans="1:6" ht="15" hidden="1" customHeight="1" x14ac:dyDescent="0.25">
      <c r="A116" t="s">
        <v>294</v>
      </c>
      <c r="B116" s="17" t="s">
        <v>987</v>
      </c>
      <c r="D116" s="9" t="s">
        <v>72</v>
      </c>
      <c r="E116" s="70">
        <f>+VLOOKUP(A116,RESUMEN!$F$2:$H$484,3,FALSE)</f>
        <v>91459.651717799992</v>
      </c>
      <c r="F116" t="str">
        <f t="shared" si="2"/>
        <v/>
      </c>
    </row>
    <row r="117" spans="1:6" ht="15" hidden="1" customHeight="1" x14ac:dyDescent="0.25">
      <c r="A117" t="s">
        <v>295</v>
      </c>
      <c r="B117" s="17" t="s">
        <v>987</v>
      </c>
      <c r="D117" s="9" t="s">
        <v>73</v>
      </c>
      <c r="E117" s="70">
        <f>+VLOOKUP(A117,RESUMEN!$F$2:$H$484,3,FALSE)</f>
        <v>25739.643918600003</v>
      </c>
      <c r="F117" t="str">
        <f t="shared" si="2"/>
        <v/>
      </c>
    </row>
    <row r="118" spans="1:6" ht="15" hidden="1" customHeight="1" x14ac:dyDescent="0.25">
      <c r="A118" t="s">
        <v>296</v>
      </c>
      <c r="B118" s="17" t="s">
        <v>987</v>
      </c>
      <c r="D118" s="9" t="s">
        <v>74</v>
      </c>
      <c r="E118" s="70">
        <f>+VLOOKUP(A118,RESUMEN!$F$2:$H$484,3,FALSE)</f>
        <v>53438.463262799996</v>
      </c>
      <c r="F118" t="str">
        <f t="shared" si="2"/>
        <v/>
      </c>
    </row>
    <row r="119" spans="1:6" ht="15" customHeight="1" x14ac:dyDescent="0.25">
      <c r="A119" t="s">
        <v>308</v>
      </c>
      <c r="B119" s="17" t="s">
        <v>992</v>
      </c>
      <c r="D119" s="9" t="s">
        <v>75</v>
      </c>
      <c r="E119" s="70">
        <f>+VLOOKUP(A119,RESUMEN!$F$2:$H$484,3,FALSE)</f>
        <v>59687.535545999999</v>
      </c>
      <c r="F119" t="str">
        <f t="shared" si="2"/>
        <v/>
      </c>
    </row>
    <row r="120" spans="1:6" ht="15" customHeight="1" x14ac:dyDescent="0.25">
      <c r="A120" t="s">
        <v>309</v>
      </c>
      <c r="B120" s="17" t="s">
        <v>992</v>
      </c>
      <c r="D120" s="9" t="s">
        <v>76</v>
      </c>
      <c r="E120" s="70">
        <f>+VLOOKUP(A120,RESUMEN!$F$2:$H$484,3,FALSE)</f>
        <v>17227.660652999999</v>
      </c>
      <c r="F120" t="str">
        <f t="shared" si="2"/>
        <v/>
      </c>
    </row>
    <row r="121" spans="1:6" ht="15" customHeight="1" x14ac:dyDescent="0.25">
      <c r="A121" t="s">
        <v>311</v>
      </c>
      <c r="B121" s="17" t="s">
        <v>992</v>
      </c>
      <c r="D121" s="9" t="s">
        <v>77</v>
      </c>
      <c r="E121" s="70">
        <f>+VLOOKUP(A121,RESUMEN!$F$2:$H$484,3,FALSE)</f>
        <v>6855.8376636000012</v>
      </c>
      <c r="F121" t="str">
        <f t="shared" si="2"/>
        <v/>
      </c>
    </row>
    <row r="122" spans="1:6" ht="15" customHeight="1" x14ac:dyDescent="0.25">
      <c r="A122" t="s">
        <v>310</v>
      </c>
      <c r="B122" s="17" t="s">
        <v>992</v>
      </c>
      <c r="D122" s="9" t="s">
        <v>78</v>
      </c>
      <c r="E122" s="70">
        <f>+VLOOKUP(A122,RESUMEN!$F$2:$H$484,3,FALSE)</f>
        <v>18031.678462799999</v>
      </c>
      <c r="F122" t="str">
        <f t="shared" si="2"/>
        <v/>
      </c>
    </row>
    <row r="123" spans="1:6" ht="15" customHeight="1" x14ac:dyDescent="0.25">
      <c r="A123" t="s">
        <v>312</v>
      </c>
      <c r="B123" s="17" t="s">
        <v>992</v>
      </c>
      <c r="D123" s="9" t="s">
        <v>79</v>
      </c>
      <c r="E123" s="70">
        <f>+VLOOKUP(A123,RESUMEN!$F$2:$H$484,3,FALSE)</f>
        <v>37804.145464800007</v>
      </c>
      <c r="F123" t="str">
        <f t="shared" si="2"/>
        <v/>
      </c>
    </row>
    <row r="124" spans="1:6" ht="15" customHeight="1" x14ac:dyDescent="0.25">
      <c r="A124" t="s">
        <v>313</v>
      </c>
      <c r="B124" s="17" t="s">
        <v>992</v>
      </c>
      <c r="D124" s="9" t="s">
        <v>80</v>
      </c>
      <c r="E124" s="70">
        <f>+VLOOKUP(A124,RESUMEN!$F$2:$H$484,3,FALSE)</f>
        <v>0</v>
      </c>
      <c r="F124" t="str">
        <f t="shared" si="2"/>
        <v/>
      </c>
    </row>
    <row r="125" spans="1:6" ht="15" customHeight="1" x14ac:dyDescent="0.25">
      <c r="A125" t="s">
        <v>314</v>
      </c>
      <c r="B125" s="17" t="s">
        <v>992</v>
      </c>
      <c r="D125" s="9" t="s">
        <v>81</v>
      </c>
      <c r="E125" s="70">
        <f>+VLOOKUP(A125,RESUMEN!$F$2:$H$484,3,FALSE)</f>
        <v>54146.546404199995</v>
      </c>
      <c r="F125" t="str">
        <f t="shared" si="2"/>
        <v/>
      </c>
    </row>
    <row r="126" spans="1:6" ht="15" customHeight="1" x14ac:dyDescent="0.25">
      <c r="A126" t="s">
        <v>315</v>
      </c>
      <c r="B126" s="17" t="s">
        <v>992</v>
      </c>
      <c r="D126" s="9" t="s">
        <v>82</v>
      </c>
      <c r="E126" s="70">
        <f>+VLOOKUP(A126,RESUMEN!$F$2:$H$484,3,FALSE)</f>
        <v>15656.450792400003</v>
      </c>
      <c r="F126" t="str">
        <f t="shared" si="2"/>
        <v/>
      </c>
    </row>
    <row r="127" spans="1:6" ht="15" customHeight="1" x14ac:dyDescent="0.25">
      <c r="A127" t="s">
        <v>518</v>
      </c>
      <c r="B127" s="17" t="s">
        <v>992</v>
      </c>
      <c r="D127" s="9" t="s">
        <v>993</v>
      </c>
      <c r="E127" s="70">
        <f>+VLOOKUP(A127,RESUMEN!$F$2:$H$484,3,FALSE)</f>
        <v>54146.546404199995</v>
      </c>
      <c r="F127" t="str">
        <f t="shared" si="2"/>
        <v/>
      </c>
    </row>
    <row r="128" spans="1:6" ht="15" customHeight="1" x14ac:dyDescent="0.25">
      <c r="A128" t="s">
        <v>316</v>
      </c>
      <c r="B128" s="17" t="s">
        <v>992</v>
      </c>
      <c r="D128" s="9" t="s">
        <v>83</v>
      </c>
      <c r="E128" s="70">
        <f>+VLOOKUP(A128,RESUMEN!$F$2:$H$484,3,FALSE)</f>
        <v>6088.8933702000004</v>
      </c>
      <c r="F128" t="str">
        <f t="shared" si="2"/>
        <v/>
      </c>
    </row>
    <row r="129" spans="1:6" ht="15" customHeight="1" x14ac:dyDescent="0.25">
      <c r="A129" t="s">
        <v>317</v>
      </c>
      <c r="B129" s="17" t="s">
        <v>992</v>
      </c>
      <c r="D129" s="9" t="s">
        <v>84</v>
      </c>
      <c r="E129" s="70">
        <f>+VLOOKUP(A129,RESUMEN!$F$2:$H$484,3,FALSE)</f>
        <v>16384.564744200001</v>
      </c>
      <c r="F129" t="str">
        <f t="shared" si="2"/>
        <v/>
      </c>
    </row>
    <row r="130" spans="1:6" ht="15" customHeight="1" x14ac:dyDescent="0.25">
      <c r="A130" t="s">
        <v>318</v>
      </c>
      <c r="B130" s="17" t="s">
        <v>992</v>
      </c>
      <c r="D130" s="9" t="s">
        <v>85</v>
      </c>
      <c r="E130" s="70">
        <f>+VLOOKUP(A130,RESUMEN!$F$2:$H$484,3,FALSE)</f>
        <v>34267.611290400004</v>
      </c>
      <c r="F130" t="str">
        <f t="shared" si="2"/>
        <v/>
      </c>
    </row>
    <row r="131" spans="1:6" ht="15" customHeight="1" x14ac:dyDescent="0.25">
      <c r="A131" t="s">
        <v>319</v>
      </c>
      <c r="B131" s="17" t="s">
        <v>992</v>
      </c>
      <c r="D131" s="9" t="s">
        <v>86</v>
      </c>
      <c r="E131" s="70">
        <f>+VLOOKUP(A131,RESUMEN!$F$2:$H$484,3,FALSE)</f>
        <v>0</v>
      </c>
      <c r="F131" t="str">
        <f t="shared" si="2"/>
        <v/>
      </c>
    </row>
    <row r="132" spans="1:6" ht="15" customHeight="1" x14ac:dyDescent="0.25">
      <c r="A132" t="s">
        <v>320</v>
      </c>
      <c r="B132" s="17" t="s">
        <v>992</v>
      </c>
      <c r="D132" s="9" t="s">
        <v>87</v>
      </c>
      <c r="E132" s="70">
        <f>+VLOOKUP(A132,RESUMEN!$F$2:$H$484,3,FALSE)</f>
        <v>0</v>
      </c>
      <c r="F132" t="str">
        <f t="shared" si="2"/>
        <v/>
      </c>
    </row>
    <row r="133" spans="1:6" ht="15" customHeight="1" x14ac:dyDescent="0.25">
      <c r="A133" t="s">
        <v>321</v>
      </c>
      <c r="B133" s="17" t="s">
        <v>992</v>
      </c>
      <c r="D133" s="9" t="s">
        <v>88</v>
      </c>
      <c r="E133" s="70">
        <f>+VLOOKUP(A133,RESUMEN!$F$2:$H$484,3,FALSE)</f>
        <v>0</v>
      </c>
      <c r="F133" t="str">
        <f t="shared" si="2"/>
        <v/>
      </c>
    </row>
    <row r="134" spans="1:6" ht="15" customHeight="1" x14ac:dyDescent="0.25">
      <c r="A134" t="s">
        <v>322</v>
      </c>
      <c r="B134" s="17" t="s">
        <v>992</v>
      </c>
      <c r="D134" s="67" t="s">
        <v>89</v>
      </c>
      <c r="E134" s="70">
        <f>+VLOOKUP(A134,RESUMEN!$F$2:$H$484,3,FALSE)</f>
        <v>0</v>
      </c>
      <c r="F134" t="str">
        <f t="shared" si="2"/>
        <v/>
      </c>
    </row>
    <row r="135" spans="1:6" ht="15" customHeight="1" x14ac:dyDescent="0.25">
      <c r="A135" t="s">
        <v>323</v>
      </c>
      <c r="B135" s="17" t="s">
        <v>992</v>
      </c>
      <c r="D135" s="67" t="s">
        <v>90</v>
      </c>
      <c r="E135" s="70">
        <f>+VLOOKUP(A135,RESUMEN!$F$2:$H$484,3,FALSE)</f>
        <v>18704.399866200001</v>
      </c>
      <c r="F135" t="str">
        <f t="shared" si="2"/>
        <v/>
      </c>
    </row>
    <row r="136" spans="1:6" ht="15" customHeight="1" x14ac:dyDescent="0.25">
      <c r="A136" t="s">
        <v>324</v>
      </c>
      <c r="B136" s="17" t="s">
        <v>992</v>
      </c>
      <c r="D136" s="67" t="s">
        <v>91</v>
      </c>
      <c r="E136" s="70">
        <f>+VLOOKUP(A136,RESUMEN!$F$2:$H$484,3,FALSE)</f>
        <v>39178.343145599996</v>
      </c>
      <c r="F136" t="str">
        <f t="shared" si="2"/>
        <v/>
      </c>
    </row>
    <row r="137" spans="1:6" ht="15" customHeight="1" x14ac:dyDescent="0.25">
      <c r="A137" t="s">
        <v>325</v>
      </c>
      <c r="B137" s="17" t="s">
        <v>992</v>
      </c>
      <c r="D137" s="67" t="s">
        <v>92</v>
      </c>
      <c r="E137" s="70">
        <f>+VLOOKUP(A137,RESUMEN!$F$2:$H$484,3,FALSE)</f>
        <v>6400.2042971999999</v>
      </c>
      <c r="F137" t="str">
        <f t="shared" si="2"/>
        <v/>
      </c>
    </row>
    <row r="138" spans="1:6" ht="15" customHeight="1" x14ac:dyDescent="0.25">
      <c r="A138" t="s">
        <v>326</v>
      </c>
      <c r="B138" s="17" t="s">
        <v>992</v>
      </c>
      <c r="D138" s="67" t="s">
        <v>93</v>
      </c>
      <c r="E138" s="70">
        <f>+VLOOKUP(A138,RESUMEN!$F$2:$H$484,3,FALSE)</f>
        <v>59578.499766599998</v>
      </c>
      <c r="F138" t="str">
        <f t="shared" ref="F138:F157" si="3">+IF(C138="","",C138*E138)</f>
        <v/>
      </c>
    </row>
    <row r="139" spans="1:6" ht="15" customHeight="1" x14ac:dyDescent="0.25">
      <c r="A139" t="s">
        <v>327</v>
      </c>
      <c r="B139" s="17" t="s">
        <v>992</v>
      </c>
      <c r="D139" s="67" t="s">
        <v>94</v>
      </c>
      <c r="E139" s="70">
        <f>+VLOOKUP(A139,RESUMEN!$F$2:$H$484,3,FALSE)</f>
        <v>17254.1181402</v>
      </c>
      <c r="F139" t="str">
        <f t="shared" si="3"/>
        <v/>
      </c>
    </row>
    <row r="140" spans="1:6" ht="15" customHeight="1" x14ac:dyDescent="0.25">
      <c r="A140" t="s">
        <v>297</v>
      </c>
      <c r="B140" s="17" t="s">
        <v>992</v>
      </c>
      <c r="D140" s="67" t="s">
        <v>95</v>
      </c>
      <c r="E140" s="70">
        <f>+VLOOKUP(A140,RESUMEN!$F$2:$H$484,3,FALSE)</f>
        <v>6697.8510282000007</v>
      </c>
      <c r="F140" t="str">
        <f t="shared" si="3"/>
        <v/>
      </c>
    </row>
    <row r="141" spans="1:6" ht="15" customHeight="1" x14ac:dyDescent="0.25">
      <c r="A141" t="s">
        <v>298</v>
      </c>
      <c r="B141" s="17" t="s">
        <v>992</v>
      </c>
      <c r="D141" s="67" t="s">
        <v>96</v>
      </c>
      <c r="E141" s="70">
        <f>+VLOOKUP(A141,RESUMEN!$F$2:$H$484,3,FALSE)</f>
        <v>18083.6099154</v>
      </c>
      <c r="F141" t="str">
        <f t="shared" si="3"/>
        <v/>
      </c>
    </row>
    <row r="142" spans="1:6" ht="15" customHeight="1" x14ac:dyDescent="0.25">
      <c r="A142" t="s">
        <v>299</v>
      </c>
      <c r="B142" s="17" t="s">
        <v>992</v>
      </c>
      <c r="D142" s="15" t="s">
        <v>97</v>
      </c>
      <c r="E142" s="70">
        <f>+VLOOKUP(A142,RESUMEN!$F$2:$H$484,3,FALSE)</f>
        <v>37823.312878199999</v>
      </c>
      <c r="F142" t="str">
        <f t="shared" si="3"/>
        <v/>
      </c>
    </row>
    <row r="143" spans="1:6" ht="15" customHeight="1" x14ac:dyDescent="0.25">
      <c r="A143" t="s">
        <v>300</v>
      </c>
      <c r="B143" s="17" t="s">
        <v>992</v>
      </c>
      <c r="D143" s="67" t="s">
        <v>98</v>
      </c>
      <c r="E143" s="70">
        <f>+VLOOKUP(A143,RESUMEN!$F$2:$H$484,3,FALSE)</f>
        <v>0</v>
      </c>
      <c r="F143" t="str">
        <f t="shared" si="3"/>
        <v/>
      </c>
    </row>
    <row r="144" spans="1:6" ht="15" customHeight="1" x14ac:dyDescent="0.25">
      <c r="A144" t="s">
        <v>301</v>
      </c>
      <c r="B144" s="17" t="s">
        <v>992</v>
      </c>
      <c r="D144" s="67" t="s">
        <v>99</v>
      </c>
      <c r="E144" s="70">
        <f>+VLOOKUP(A144,RESUMEN!$F$2:$H$484,3,FALSE)</f>
        <v>18868.452804</v>
      </c>
      <c r="F144" t="str">
        <f t="shared" si="3"/>
        <v/>
      </c>
    </row>
    <row r="145" spans="1:7" ht="15" customHeight="1" x14ac:dyDescent="0.25">
      <c r="A145" t="s">
        <v>302</v>
      </c>
      <c r="B145" s="17" t="s">
        <v>992</v>
      </c>
      <c r="D145" s="67" t="s">
        <v>100</v>
      </c>
      <c r="E145" s="70">
        <f>+VLOOKUP(A145,RESUMEN!$F$2:$H$484,3,FALSE)</f>
        <v>39422.279075400002</v>
      </c>
      <c r="F145" t="str">
        <f t="shared" si="3"/>
        <v/>
      </c>
    </row>
    <row r="146" spans="1:7" ht="15" customHeight="1" x14ac:dyDescent="0.25">
      <c r="A146" t="s">
        <v>303</v>
      </c>
      <c r="B146" s="17" t="s">
        <v>992</v>
      </c>
      <c r="D146" s="67" t="s">
        <v>101</v>
      </c>
      <c r="E146" s="70">
        <f>+VLOOKUP(A146,RESUMEN!$F$2:$H$484,3,FALSE)</f>
        <v>62534.042838000008</v>
      </c>
      <c r="F146" t="str">
        <f t="shared" si="3"/>
        <v/>
      </c>
    </row>
    <row r="147" spans="1:7" ht="15" customHeight="1" x14ac:dyDescent="0.25">
      <c r="A147" t="s">
        <v>304</v>
      </c>
      <c r="B147" s="17" t="s">
        <v>992</v>
      </c>
      <c r="D147" s="67" t="s">
        <v>1390</v>
      </c>
      <c r="E147" s="70">
        <f>+VLOOKUP(A147,RESUMEN!$F$2:$H$484,3,FALSE)</f>
        <v>18078.144237</v>
      </c>
      <c r="F147" t="str">
        <f t="shared" si="3"/>
        <v/>
      </c>
    </row>
    <row r="148" spans="1:7" ht="15" customHeight="1" x14ac:dyDescent="0.25">
      <c r="A148" t="s">
        <v>328</v>
      </c>
      <c r="B148" s="17" t="s">
        <v>992</v>
      </c>
      <c r="D148" s="67" t="s">
        <v>102</v>
      </c>
      <c r="E148" s="70">
        <f>+VLOOKUP(A148,RESUMEN!$F$2:$H$484,3,FALSE)</f>
        <v>0</v>
      </c>
      <c r="F148" t="str">
        <f t="shared" si="3"/>
        <v/>
      </c>
    </row>
    <row r="149" spans="1:7" ht="15" customHeight="1" x14ac:dyDescent="0.25">
      <c r="A149" t="s">
        <v>329</v>
      </c>
      <c r="B149" s="17" t="s">
        <v>992</v>
      </c>
      <c r="D149" s="67" t="s">
        <v>103</v>
      </c>
      <c r="E149" s="70">
        <f>+VLOOKUP(A149,RESUMEN!$F$2:$H$484,3,FALSE)</f>
        <v>18849.863491200002</v>
      </c>
      <c r="F149" t="str">
        <f t="shared" si="3"/>
        <v/>
      </c>
    </row>
    <row r="150" spans="1:7" ht="15" customHeight="1" x14ac:dyDescent="0.25">
      <c r="A150" t="s">
        <v>330</v>
      </c>
      <c r="B150" s="17" t="s">
        <v>992</v>
      </c>
      <c r="D150" s="67" t="s">
        <v>104</v>
      </c>
      <c r="E150" s="70">
        <f>+VLOOKUP(A150,RESUMEN!$F$2:$H$484,3,FALSE)</f>
        <v>39528.416844000007</v>
      </c>
      <c r="F150" t="str">
        <f t="shared" si="3"/>
        <v/>
      </c>
    </row>
    <row r="151" spans="1:7" ht="15" customHeight="1" x14ac:dyDescent="0.25">
      <c r="A151" t="s">
        <v>331</v>
      </c>
      <c r="B151" s="17" t="s">
        <v>992</v>
      </c>
      <c r="D151" s="67" t="s">
        <v>105</v>
      </c>
      <c r="E151" s="70">
        <f>+VLOOKUP(A151,RESUMEN!$F$2:$H$484,3,FALSE)</f>
        <v>66939.49224539999</v>
      </c>
      <c r="F151" t="str">
        <f t="shared" si="3"/>
        <v/>
      </c>
    </row>
    <row r="152" spans="1:7" ht="12.75" customHeight="1" x14ac:dyDescent="0.25">
      <c r="A152" t="s">
        <v>332</v>
      </c>
      <c r="B152" s="17" t="s">
        <v>992</v>
      </c>
      <c r="D152" s="67" t="s">
        <v>106</v>
      </c>
      <c r="E152" s="70">
        <f>+VLOOKUP(A152,RESUMEN!$F$2:$H$484,3,FALSE)</f>
        <v>18012.2032296</v>
      </c>
      <c r="F152" t="str">
        <f t="shared" si="3"/>
        <v/>
      </c>
    </row>
    <row r="153" spans="1:7" ht="15" hidden="1" customHeight="1" x14ac:dyDescent="0.25">
      <c r="A153" t="s">
        <v>612</v>
      </c>
      <c r="B153" s="17" t="s">
        <v>987</v>
      </c>
      <c r="D153" s="67" t="s">
        <v>968</v>
      </c>
      <c r="E153" s="70">
        <f>+VLOOKUP(A153,RESUMEN!$F$2:$H$484,3,FALSE)</f>
        <v>1380.5567873999998</v>
      </c>
      <c r="F153" t="str">
        <f t="shared" si="3"/>
        <v/>
      </c>
      <c r="G153" s="23" t="s">
        <v>982</v>
      </c>
    </row>
    <row r="154" spans="1:7" ht="13.5" hidden="1" customHeight="1" x14ac:dyDescent="0.25">
      <c r="A154" t="s">
        <v>613</v>
      </c>
      <c r="B154" s="17" t="s">
        <v>987</v>
      </c>
      <c r="D154" s="67" t="s">
        <v>968</v>
      </c>
      <c r="E154" s="70">
        <f>+VLOOKUP(A154,RESUMEN!$F$2:$H$484,3,FALSE)</f>
        <v>1380.5567873999998</v>
      </c>
      <c r="F154" t="str">
        <f t="shared" si="3"/>
        <v/>
      </c>
      <c r="G154" s="23" t="s">
        <v>990</v>
      </c>
    </row>
    <row r="155" spans="1:7" ht="15" hidden="1" customHeight="1" x14ac:dyDescent="0.25">
      <c r="A155" t="s">
        <v>699</v>
      </c>
      <c r="B155" s="17" t="s">
        <v>987</v>
      </c>
      <c r="D155" s="67" t="s">
        <v>968</v>
      </c>
      <c r="E155" s="70">
        <f>+VLOOKUP(A155,RESUMEN!$F$2:$H$484,3,FALSE)</f>
        <v>1380.5567873999998</v>
      </c>
      <c r="F155" t="str">
        <f t="shared" si="3"/>
        <v/>
      </c>
      <c r="G155" s="23" t="s">
        <v>991</v>
      </c>
    </row>
    <row r="156" spans="1:7" ht="15" customHeight="1" x14ac:dyDescent="0.25">
      <c r="A156" t="s">
        <v>700</v>
      </c>
      <c r="B156" s="17" t="s">
        <v>992</v>
      </c>
      <c r="D156" s="67" t="s">
        <v>969</v>
      </c>
      <c r="E156" s="70">
        <f>+VLOOKUP(A156,RESUMEN!$F$2:$H$484,3,FALSE)</f>
        <v>1243.8697806</v>
      </c>
      <c r="F156" t="str">
        <f t="shared" si="3"/>
        <v/>
      </c>
      <c r="G156" s="23" t="s">
        <v>1244</v>
      </c>
    </row>
    <row r="157" spans="1:7" ht="15" customHeight="1" x14ac:dyDescent="0.25">
      <c r="A157" t="s">
        <v>701</v>
      </c>
      <c r="B157" s="17" t="s">
        <v>992</v>
      </c>
      <c r="D157" s="67" t="s">
        <v>969</v>
      </c>
      <c r="E157" s="70">
        <f>+VLOOKUP(A157,RESUMEN!$F$2:$H$484,3,FALSE)</f>
        <v>1243.8697806</v>
      </c>
      <c r="F157" t="str">
        <f t="shared" si="3"/>
        <v/>
      </c>
      <c r="G157" s="23" t="s">
        <v>1279</v>
      </c>
    </row>
    <row r="158" spans="1:7" ht="15" hidden="1" customHeight="1" x14ac:dyDescent="0.25">
      <c r="A158" t="s">
        <v>502</v>
      </c>
      <c r="B158" s="17" t="s">
        <v>987</v>
      </c>
      <c r="D158" s="67" t="s">
        <v>502</v>
      </c>
      <c r="E158" s="70">
        <f>+VLOOKUP(A158,RESUMEN!$F$2:$H$484,3,FALSE)</f>
        <v>5312.14</v>
      </c>
      <c r="F158" t="str">
        <f t="shared" ref="F158:F189" si="4">+IF(C158="","",C158*E158)</f>
        <v/>
      </c>
      <c r="G158" s="23"/>
    </row>
    <row r="159" spans="1:7" ht="15" customHeight="1" x14ac:dyDescent="0.25">
      <c r="A159" t="s">
        <v>363</v>
      </c>
      <c r="B159" s="17" t="s">
        <v>992</v>
      </c>
      <c r="D159" s="67" t="s">
        <v>140</v>
      </c>
      <c r="E159" s="70">
        <f>+VLOOKUP(A159,RESUMEN!$F$2:$H$484,3,FALSE)</f>
        <v>14815.44</v>
      </c>
      <c r="F159" t="str">
        <f t="shared" si="4"/>
        <v/>
      </c>
    </row>
    <row r="160" spans="1:7" ht="15" hidden="1" customHeight="1" x14ac:dyDescent="0.25">
      <c r="A160" t="s">
        <v>1046</v>
      </c>
      <c r="B160" s="17" t="s">
        <v>987</v>
      </c>
      <c r="D160" s="67" t="s">
        <v>1024</v>
      </c>
      <c r="E160" s="70">
        <f>+VLOOKUP(A160,RESUMEN!$F$2:$H$484,3,FALSE)</f>
        <v>22025.78</v>
      </c>
      <c r="F160" t="str">
        <f t="shared" si="4"/>
        <v/>
      </c>
      <c r="G160" s="86"/>
    </row>
    <row r="161" spans="1:6" ht="15" hidden="1" customHeight="1" x14ac:dyDescent="0.25">
      <c r="A161" t="s">
        <v>1292</v>
      </c>
      <c r="B161" s="17" t="s">
        <v>987</v>
      </c>
      <c r="D161" s="67" t="s">
        <v>1302</v>
      </c>
      <c r="E161" s="70">
        <f>+VLOOKUP(A161,RESUMEN!$F$2:$H$484,3,FALSE)</f>
        <v>15807.38</v>
      </c>
      <c r="F161" t="str">
        <f t="shared" si="4"/>
        <v/>
      </c>
    </row>
    <row r="162" spans="1:6" ht="15" customHeight="1" x14ac:dyDescent="0.25">
      <c r="A162" t="s">
        <v>500</v>
      </c>
      <c r="B162" s="17" t="s">
        <v>992</v>
      </c>
      <c r="D162" s="67" t="s">
        <v>141</v>
      </c>
      <c r="E162" s="70">
        <f>+VLOOKUP(A162,RESUMEN!$F$2:$H$484,3,FALSE)</f>
        <v>54483.040000000001</v>
      </c>
      <c r="F162" t="str">
        <f t="shared" si="4"/>
        <v/>
      </c>
    </row>
    <row r="163" spans="1:6" ht="15" customHeight="1" x14ac:dyDescent="0.25">
      <c r="A163" t="s">
        <v>501</v>
      </c>
      <c r="B163" s="17" t="s">
        <v>992</v>
      </c>
      <c r="D163" s="67" t="s">
        <v>142</v>
      </c>
      <c r="E163" s="70">
        <f>+VLOOKUP(A163,RESUMEN!$F$2:$H$484,3,FALSE)</f>
        <v>60168.66</v>
      </c>
      <c r="F163" t="str">
        <f t="shared" si="4"/>
        <v/>
      </c>
    </row>
    <row r="164" spans="1:6" ht="15" customHeight="1" x14ac:dyDescent="0.25">
      <c r="A164" t="s">
        <v>357</v>
      </c>
      <c r="B164" s="17" t="s">
        <v>992</v>
      </c>
      <c r="D164" s="67" t="s">
        <v>143</v>
      </c>
      <c r="E164" s="70">
        <f>+VLOOKUP(A164,RESUMEN!$F$2:$H$484,3,FALSE)</f>
        <v>8147.5</v>
      </c>
      <c r="F164" t="str">
        <f t="shared" si="4"/>
        <v/>
      </c>
    </row>
    <row r="165" spans="1:6" ht="15" customHeight="1" x14ac:dyDescent="0.25">
      <c r="A165" t="s">
        <v>358</v>
      </c>
      <c r="B165" s="17" t="s">
        <v>992</v>
      </c>
      <c r="D165" s="67" t="s">
        <v>144</v>
      </c>
      <c r="E165" s="70">
        <f>+VLOOKUP(A165,RESUMEN!$F$2:$H$484,3,FALSE)</f>
        <v>21945.02</v>
      </c>
      <c r="F165" t="str">
        <f t="shared" si="4"/>
        <v/>
      </c>
    </row>
    <row r="166" spans="1:6" ht="15" customHeight="1" x14ac:dyDescent="0.25">
      <c r="A166" t="s">
        <v>359</v>
      </c>
      <c r="B166" s="17" t="s">
        <v>992</v>
      </c>
      <c r="D166" s="67" t="s">
        <v>145</v>
      </c>
      <c r="E166" s="70">
        <f>+VLOOKUP(A166,RESUMEN!$F$2:$H$484,3,FALSE)</f>
        <v>20176</v>
      </c>
      <c r="F166" t="str">
        <f t="shared" si="4"/>
        <v/>
      </c>
    </row>
    <row r="167" spans="1:6" ht="15" customHeight="1" x14ac:dyDescent="0.25">
      <c r="A167" t="s">
        <v>360</v>
      </c>
      <c r="B167" s="17" t="s">
        <v>992</v>
      </c>
      <c r="D167" s="67" t="s">
        <v>146</v>
      </c>
      <c r="E167" s="70">
        <f>+VLOOKUP(A167,RESUMEN!$F$2:$H$484,3,FALSE)</f>
        <v>41475.49</v>
      </c>
      <c r="F167" t="str">
        <f t="shared" si="4"/>
        <v/>
      </c>
    </row>
    <row r="168" spans="1:6" ht="15" customHeight="1" x14ac:dyDescent="0.25">
      <c r="A168" t="s">
        <v>997</v>
      </c>
      <c r="B168" s="17" t="s">
        <v>992</v>
      </c>
      <c r="D168" s="67" t="s">
        <v>994</v>
      </c>
      <c r="E168" s="70">
        <f>+VLOOKUP(A168,RESUMEN!$F$2:$H$484,3,FALSE)</f>
        <v>54483.040000000001</v>
      </c>
      <c r="F168" t="str">
        <f t="shared" si="4"/>
        <v/>
      </c>
    </row>
    <row r="169" spans="1:6" ht="15" hidden="1" customHeight="1" x14ac:dyDescent="0.25">
      <c r="A169" t="s">
        <v>364</v>
      </c>
      <c r="B169" s="17" t="s">
        <v>987</v>
      </c>
      <c r="D169" s="67" t="s">
        <v>147</v>
      </c>
      <c r="E169" s="70">
        <f>+VLOOKUP(A169,RESUMEN!$F$2:$H$484,3,FALSE)</f>
        <v>20203.22</v>
      </c>
      <c r="F169" t="str">
        <f t="shared" si="4"/>
        <v/>
      </c>
    </row>
    <row r="170" spans="1:6" ht="15" customHeight="1" x14ac:dyDescent="0.25">
      <c r="A170" t="s">
        <v>365</v>
      </c>
      <c r="B170" s="17" t="s">
        <v>992</v>
      </c>
      <c r="D170" s="67" t="s">
        <v>148</v>
      </c>
      <c r="E170" s="70">
        <f>+VLOOKUP(A170,RESUMEN!$F$2:$H$484,3,FALSE)</f>
        <v>14084.62</v>
      </c>
      <c r="F170" t="str">
        <f t="shared" si="4"/>
        <v/>
      </c>
    </row>
    <row r="171" spans="1:6" ht="15" customHeight="1" x14ac:dyDescent="0.25">
      <c r="A171" t="s">
        <v>366</v>
      </c>
      <c r="B171" s="17" t="s">
        <v>992</v>
      </c>
      <c r="D171" s="67" t="s">
        <v>149</v>
      </c>
      <c r="E171" s="70">
        <f>+VLOOKUP(A171,RESUMEN!$F$2:$H$484,3,FALSE)</f>
        <v>55552.65</v>
      </c>
      <c r="F171" t="str">
        <f t="shared" si="4"/>
        <v/>
      </c>
    </row>
    <row r="172" spans="1:6" ht="15" customHeight="1" x14ac:dyDescent="0.25">
      <c r="A172" t="s">
        <v>367</v>
      </c>
      <c r="B172" s="17" t="s">
        <v>992</v>
      </c>
      <c r="D172" s="67" t="s">
        <v>150</v>
      </c>
      <c r="E172" s="70">
        <f>+VLOOKUP(A172,RESUMEN!$F$2:$H$484,3,FALSE)</f>
        <v>13841.85</v>
      </c>
      <c r="F172" t="str">
        <f t="shared" si="4"/>
        <v/>
      </c>
    </row>
    <row r="173" spans="1:6" ht="15" customHeight="1" x14ac:dyDescent="0.25">
      <c r="A173" t="s">
        <v>368</v>
      </c>
      <c r="B173" s="17" t="s">
        <v>992</v>
      </c>
      <c r="D173" s="67" t="s">
        <v>151</v>
      </c>
      <c r="E173" s="70">
        <f>+VLOOKUP(A173,RESUMEN!$F$2:$H$484,3,FALSE)</f>
        <v>7417.04</v>
      </c>
      <c r="F173" t="str">
        <f t="shared" si="4"/>
        <v/>
      </c>
    </row>
    <row r="174" spans="1:6" ht="15" customHeight="1" x14ac:dyDescent="0.25">
      <c r="A174" t="s">
        <v>369</v>
      </c>
      <c r="B174" s="17" t="s">
        <v>992</v>
      </c>
      <c r="D174" s="67" t="s">
        <v>152</v>
      </c>
      <c r="E174" s="70">
        <f>+VLOOKUP(A174,RESUMEN!$F$2:$H$484,3,FALSE)</f>
        <v>20176</v>
      </c>
      <c r="F174" t="str">
        <f t="shared" si="4"/>
        <v/>
      </c>
    </row>
    <row r="175" spans="1:6" ht="15" hidden="1" customHeight="1" x14ac:dyDescent="0.25">
      <c r="A175" t="s">
        <v>370</v>
      </c>
      <c r="B175" s="17" t="s">
        <v>987</v>
      </c>
      <c r="D175" s="67" t="s">
        <v>153</v>
      </c>
      <c r="E175" s="70">
        <f>+VLOOKUP(A175,RESUMEN!$F$2:$H$484,3,FALSE)</f>
        <v>16945.240000000002</v>
      </c>
      <c r="F175" t="str">
        <f t="shared" si="4"/>
        <v/>
      </c>
    </row>
    <row r="176" spans="1:6" ht="15" customHeight="1" x14ac:dyDescent="0.25">
      <c r="A176" t="s">
        <v>371</v>
      </c>
      <c r="B176" s="17" t="s">
        <v>992</v>
      </c>
      <c r="D176" s="67" t="s">
        <v>154</v>
      </c>
      <c r="E176" s="70">
        <f>+VLOOKUP(A176,RESUMEN!$F$2:$H$484,3,FALSE)</f>
        <v>55378.47</v>
      </c>
      <c r="F176" t="str">
        <f t="shared" si="4"/>
        <v/>
      </c>
    </row>
    <row r="177" spans="1:6" ht="15" customHeight="1" x14ac:dyDescent="0.25">
      <c r="A177" t="s">
        <v>372</v>
      </c>
      <c r="B177" s="17" t="s">
        <v>992</v>
      </c>
      <c r="D177" s="67" t="s">
        <v>155</v>
      </c>
      <c r="E177" s="70">
        <f>+VLOOKUP(A177,RESUMEN!$F$2:$H$484,3,FALSE)</f>
        <v>13950.72</v>
      </c>
      <c r="F177" t="str">
        <f t="shared" si="4"/>
        <v/>
      </c>
    </row>
    <row r="178" spans="1:6" ht="15" hidden="1" customHeight="1" x14ac:dyDescent="0.25">
      <c r="A178" t="s">
        <v>373</v>
      </c>
      <c r="B178" s="17" t="s">
        <v>987</v>
      </c>
      <c r="D178" s="67" t="s">
        <v>1057</v>
      </c>
      <c r="E178" s="70">
        <f>+VLOOKUP(A178,RESUMEN!$F$2:$H$484,3,FALSE)</f>
        <v>16169.1</v>
      </c>
      <c r="F178" t="str">
        <f t="shared" si="4"/>
        <v/>
      </c>
    </row>
    <row r="179" spans="1:6" ht="15" hidden="1" customHeight="1" x14ac:dyDescent="0.25">
      <c r="A179" t="s">
        <v>511</v>
      </c>
      <c r="B179" s="17" t="s">
        <v>987</v>
      </c>
      <c r="D179" s="15" t="s">
        <v>156</v>
      </c>
      <c r="E179" s="70">
        <f>+VLOOKUP(A179,RESUMEN!$F$2:$H$484,3,FALSE)</f>
        <v>14109.93</v>
      </c>
      <c r="F179" t="str">
        <f t="shared" si="4"/>
        <v/>
      </c>
    </row>
    <row r="180" spans="1:6" ht="15" hidden="1" customHeight="1" x14ac:dyDescent="0.25">
      <c r="A180" t="s">
        <v>361</v>
      </c>
      <c r="B180" s="17" t="s">
        <v>987</v>
      </c>
      <c r="D180" s="9" t="s">
        <v>157</v>
      </c>
      <c r="E180" s="70">
        <f>+VLOOKUP(A180,RESUMEN!$F$2:$H$484,3,FALSE)</f>
        <v>2861</v>
      </c>
      <c r="F180" t="str">
        <f t="shared" si="4"/>
        <v/>
      </c>
    </row>
    <row r="181" spans="1:6" ht="15" hidden="1" customHeight="1" x14ac:dyDescent="0.25">
      <c r="A181" t="s">
        <v>362</v>
      </c>
      <c r="B181" s="17" t="s">
        <v>987</v>
      </c>
      <c r="D181" s="9" t="s">
        <v>158</v>
      </c>
      <c r="E181" s="70">
        <f>+VLOOKUP(A181,RESUMEN!$F$2:$H$484,3,FALSE)</f>
        <v>5264</v>
      </c>
      <c r="F181" t="str">
        <f t="shared" si="4"/>
        <v/>
      </c>
    </row>
    <row r="182" spans="1:6" ht="15" hidden="1" customHeight="1" x14ac:dyDescent="0.25">
      <c r="A182" t="s">
        <v>374</v>
      </c>
      <c r="B182" s="17" t="s">
        <v>987</v>
      </c>
      <c r="D182" s="9" t="s">
        <v>159</v>
      </c>
      <c r="E182" s="70">
        <f>+VLOOKUP(A182,RESUMEN!$F$2:$H$484,3,FALSE)</f>
        <v>19005.080000000002</v>
      </c>
      <c r="F182" t="str">
        <f t="shared" si="4"/>
        <v/>
      </c>
    </row>
    <row r="183" spans="1:6" ht="15" hidden="1" customHeight="1" x14ac:dyDescent="0.25">
      <c r="A183" t="s">
        <v>375</v>
      </c>
      <c r="B183" s="17" t="s">
        <v>987</v>
      </c>
      <c r="D183" s="9" t="s">
        <v>160</v>
      </c>
      <c r="E183" s="70">
        <f>+VLOOKUP(A183,RESUMEN!$F$2:$H$484,3,FALSE)</f>
        <v>14110.68</v>
      </c>
      <c r="F183" t="str">
        <f t="shared" si="4"/>
        <v/>
      </c>
    </row>
    <row r="184" spans="1:6" ht="15" hidden="1" customHeight="1" x14ac:dyDescent="0.25">
      <c r="A184" t="s">
        <v>376</v>
      </c>
      <c r="B184" s="17" t="s">
        <v>987</v>
      </c>
      <c r="D184" s="9" t="s">
        <v>161</v>
      </c>
      <c r="E184" s="70">
        <f>+VLOOKUP(A184,RESUMEN!$F$2:$H$484,3,FALSE)</f>
        <v>90019.94</v>
      </c>
      <c r="F184" t="str">
        <f t="shared" si="4"/>
        <v/>
      </c>
    </row>
    <row r="185" spans="1:6" ht="15" hidden="1" customHeight="1" x14ac:dyDescent="0.25">
      <c r="A185" t="s">
        <v>377</v>
      </c>
      <c r="B185" s="17" t="s">
        <v>987</v>
      </c>
      <c r="D185" s="9" t="s">
        <v>162</v>
      </c>
      <c r="E185" s="70">
        <f>+VLOOKUP(A185,RESUMEN!$F$2:$H$484,3,FALSE)</f>
        <v>50760.67</v>
      </c>
      <c r="F185" t="str">
        <f t="shared" si="4"/>
        <v/>
      </c>
    </row>
    <row r="186" spans="1:6" ht="15" hidden="1" customHeight="1" x14ac:dyDescent="0.25">
      <c r="A186" t="s">
        <v>378</v>
      </c>
      <c r="B186" s="17" t="s">
        <v>987</v>
      </c>
      <c r="D186" s="9" t="s">
        <v>1058</v>
      </c>
      <c r="E186" s="70">
        <f>+VLOOKUP(A186,RESUMEN!$F$2:$H$484,3,FALSE)</f>
        <v>18678.04</v>
      </c>
      <c r="F186" t="str">
        <f t="shared" si="4"/>
        <v/>
      </c>
    </row>
    <row r="187" spans="1:6" ht="15" customHeight="1" x14ac:dyDescent="0.25">
      <c r="A187" t="s">
        <v>379</v>
      </c>
      <c r="B187" s="17" t="s">
        <v>992</v>
      </c>
      <c r="D187" s="10" t="s">
        <v>1059</v>
      </c>
      <c r="E187" s="70">
        <f>+VLOOKUP(A187,RESUMEN!$F$2:$H$484,3,FALSE)</f>
        <v>47477.2</v>
      </c>
      <c r="F187" t="str">
        <f t="shared" si="4"/>
        <v/>
      </c>
    </row>
    <row r="188" spans="1:6" ht="15" customHeight="1" x14ac:dyDescent="0.25">
      <c r="A188" t="s">
        <v>380</v>
      </c>
      <c r="B188" s="17" t="s">
        <v>992</v>
      </c>
      <c r="D188" s="9" t="s">
        <v>1060</v>
      </c>
      <c r="E188" s="70">
        <f>+VLOOKUP(A188,RESUMEN!$F$2:$H$484,3,FALSE)</f>
        <v>12354.7</v>
      </c>
      <c r="F188" t="str">
        <f t="shared" si="4"/>
        <v/>
      </c>
    </row>
    <row r="189" spans="1:6" ht="15" customHeight="1" x14ac:dyDescent="0.25">
      <c r="A189" t="s">
        <v>499</v>
      </c>
      <c r="B189" s="17" t="s">
        <v>992</v>
      </c>
      <c r="D189" s="10" t="s">
        <v>163</v>
      </c>
      <c r="E189" s="70">
        <f>+VLOOKUP(A189,RESUMEN!$F$2:$H$484,3,FALSE)</f>
        <v>4356</v>
      </c>
      <c r="F189" t="str">
        <f t="shared" si="4"/>
        <v/>
      </c>
    </row>
    <row r="190" spans="1:6" ht="15" customHeight="1" x14ac:dyDescent="0.25">
      <c r="A190" t="s">
        <v>381</v>
      </c>
      <c r="B190" s="17" t="s">
        <v>992</v>
      </c>
      <c r="D190" s="10" t="s">
        <v>164</v>
      </c>
      <c r="E190" s="70">
        <f>+VLOOKUP(A190,RESUMEN!$F$2:$H$484,3,FALSE)</f>
        <v>4708</v>
      </c>
      <c r="F190" t="str">
        <f t="shared" ref="F190:F221" si="5">+IF(C190="","",C190*E190)</f>
        <v/>
      </c>
    </row>
    <row r="191" spans="1:6" ht="15" customHeight="1" x14ac:dyDescent="0.25">
      <c r="A191" t="s">
        <v>382</v>
      </c>
      <c r="B191" s="17" t="s">
        <v>992</v>
      </c>
      <c r="D191" s="10" t="s">
        <v>165</v>
      </c>
      <c r="E191" s="70">
        <f>+VLOOKUP(A191,RESUMEN!$F$2:$H$484,3,FALSE)</f>
        <v>59028.35</v>
      </c>
      <c r="F191" t="str">
        <f t="shared" si="5"/>
        <v/>
      </c>
    </row>
    <row r="192" spans="1:6" ht="15" customHeight="1" x14ac:dyDescent="0.25">
      <c r="A192" t="s">
        <v>383</v>
      </c>
      <c r="B192" s="17" t="s">
        <v>992</v>
      </c>
      <c r="D192" s="10" t="s">
        <v>166</v>
      </c>
      <c r="E192" s="70">
        <f>+VLOOKUP(A192,RESUMEN!$F$2:$H$484,3,FALSE)</f>
        <v>65416.93</v>
      </c>
      <c r="F192" t="str">
        <f t="shared" si="5"/>
        <v/>
      </c>
    </row>
    <row r="193" spans="1:6" ht="15" customHeight="1" x14ac:dyDescent="0.25">
      <c r="A193" t="s">
        <v>384</v>
      </c>
      <c r="B193" s="17" t="s">
        <v>992</v>
      </c>
      <c r="D193" s="10" t="s">
        <v>167</v>
      </c>
      <c r="E193" s="70">
        <f>+VLOOKUP(A193,RESUMEN!$F$2:$H$484,3,FALSE)</f>
        <v>54483.040000000001</v>
      </c>
      <c r="F193" t="str">
        <f t="shared" si="5"/>
        <v/>
      </c>
    </row>
    <row r="194" spans="1:6" ht="15" customHeight="1" x14ac:dyDescent="0.25">
      <c r="A194" t="s">
        <v>385</v>
      </c>
      <c r="B194" s="17" t="s">
        <v>992</v>
      </c>
      <c r="D194" s="10" t="s">
        <v>168</v>
      </c>
      <c r="E194" s="70">
        <f>+VLOOKUP(A194,RESUMEN!$F$2:$H$484,3,FALSE)</f>
        <v>60168.66</v>
      </c>
      <c r="F194" t="str">
        <f t="shared" si="5"/>
        <v/>
      </c>
    </row>
    <row r="195" spans="1:6" ht="15" hidden="1" customHeight="1" x14ac:dyDescent="0.25">
      <c r="A195" t="s">
        <v>386</v>
      </c>
      <c r="B195" s="17" t="s">
        <v>987</v>
      </c>
      <c r="D195" s="10" t="s">
        <v>1061</v>
      </c>
      <c r="E195" s="70">
        <f>+VLOOKUP(A195,RESUMEN!$F$2:$H$484,3,FALSE)</f>
        <v>21556.99</v>
      </c>
      <c r="F195" t="str">
        <f t="shared" si="5"/>
        <v/>
      </c>
    </row>
    <row r="196" spans="1:6" ht="15" hidden="1" customHeight="1" x14ac:dyDescent="0.25">
      <c r="A196" t="s">
        <v>387</v>
      </c>
      <c r="B196" s="17" t="s">
        <v>987</v>
      </c>
      <c r="D196" s="10" t="s">
        <v>1062</v>
      </c>
      <c r="E196" s="70">
        <f>+VLOOKUP(A196,RESUMEN!$F$2:$H$484,3,FALSE)</f>
        <v>16173.27</v>
      </c>
      <c r="F196" t="str">
        <f t="shared" si="5"/>
        <v/>
      </c>
    </row>
    <row r="197" spans="1:6" ht="15" hidden="1" customHeight="1" x14ac:dyDescent="0.25">
      <c r="A197" t="s">
        <v>388</v>
      </c>
      <c r="B197" s="17" t="s">
        <v>987</v>
      </c>
      <c r="D197" s="10" t="s">
        <v>1063</v>
      </c>
      <c r="E197" s="70">
        <f>+VLOOKUP(A197,RESUMEN!$F$2:$H$484,3,FALSE)</f>
        <v>14061.21</v>
      </c>
      <c r="F197" t="str">
        <f t="shared" si="5"/>
        <v/>
      </c>
    </row>
    <row r="198" spans="1:6" ht="15" customHeight="1" x14ac:dyDescent="0.25">
      <c r="A198" t="s">
        <v>389</v>
      </c>
      <c r="B198" s="17" t="s">
        <v>992</v>
      </c>
      <c r="D198" s="10" t="s">
        <v>1064</v>
      </c>
      <c r="E198" s="70">
        <f>+VLOOKUP(A198,RESUMEN!$F$2:$H$484,3,FALSE)</f>
        <v>53366.36</v>
      </c>
      <c r="F198" t="str">
        <f t="shared" si="5"/>
        <v/>
      </c>
    </row>
    <row r="199" spans="1:6" ht="15" customHeight="1" x14ac:dyDescent="0.25">
      <c r="A199" t="s">
        <v>390</v>
      </c>
      <c r="B199" s="17" t="s">
        <v>992</v>
      </c>
      <c r="D199" s="10" t="s">
        <v>1065</v>
      </c>
      <c r="E199" s="70">
        <f>+VLOOKUP(A199,RESUMEN!$F$2:$H$484,3,FALSE)</f>
        <v>9896.58</v>
      </c>
      <c r="F199" t="str">
        <f t="shared" si="5"/>
        <v/>
      </c>
    </row>
    <row r="200" spans="1:6" ht="15" hidden="1" customHeight="1" x14ac:dyDescent="0.25">
      <c r="A200" t="s">
        <v>445</v>
      </c>
      <c r="B200" s="17" t="s">
        <v>987</v>
      </c>
      <c r="D200" s="10" t="s">
        <v>169</v>
      </c>
      <c r="E200" s="70">
        <f>+VLOOKUP(A200,RESUMEN!$F$2:$H$484,3,FALSE)</f>
        <v>21759.39</v>
      </c>
      <c r="F200" t="str">
        <f t="shared" si="5"/>
        <v/>
      </c>
    </row>
    <row r="201" spans="1:6" ht="15" customHeight="1" x14ac:dyDescent="0.25">
      <c r="A201" t="s">
        <v>446</v>
      </c>
      <c r="B201" s="17" t="s">
        <v>992</v>
      </c>
      <c r="D201" s="10" t="s">
        <v>170</v>
      </c>
      <c r="E201" s="70">
        <f>+VLOOKUP(A201,RESUMEN!$F$2:$H$484,3,FALSE)</f>
        <v>56479.08</v>
      </c>
      <c r="F201" t="str">
        <f t="shared" si="5"/>
        <v/>
      </c>
    </row>
    <row r="202" spans="1:6" ht="15" customHeight="1" x14ac:dyDescent="0.25">
      <c r="A202" t="s">
        <v>447</v>
      </c>
      <c r="B202" s="17" t="s">
        <v>992</v>
      </c>
      <c r="D202" s="10" t="s">
        <v>171</v>
      </c>
      <c r="E202" s="70">
        <f>+VLOOKUP(A202,RESUMEN!$F$2:$H$484,3,FALSE)</f>
        <v>15048.14</v>
      </c>
      <c r="F202" t="str">
        <f t="shared" si="5"/>
        <v/>
      </c>
    </row>
    <row r="203" spans="1:6" ht="15" customHeight="1" x14ac:dyDescent="0.25">
      <c r="A203" t="s">
        <v>448</v>
      </c>
      <c r="B203" s="17" t="s">
        <v>992</v>
      </c>
      <c r="D203" s="10" t="s">
        <v>172</v>
      </c>
      <c r="E203" s="70">
        <f>+VLOOKUP(A203,RESUMEN!$F$2:$H$484,3,FALSE)</f>
        <v>15576.13</v>
      </c>
      <c r="F203" t="str">
        <f t="shared" si="5"/>
        <v/>
      </c>
    </row>
    <row r="204" spans="1:6" ht="15" hidden="1" customHeight="1" x14ac:dyDescent="0.25">
      <c r="A204" t="s">
        <v>391</v>
      </c>
      <c r="B204" s="17" t="s">
        <v>987</v>
      </c>
      <c r="D204" s="10" t="s">
        <v>173</v>
      </c>
      <c r="E204" s="70">
        <f>+VLOOKUP(A204,RESUMEN!$F$2:$H$484,3,FALSE)</f>
        <v>14817.54</v>
      </c>
      <c r="F204" t="str">
        <f t="shared" si="5"/>
        <v/>
      </c>
    </row>
    <row r="205" spans="1:6" ht="15" hidden="1" customHeight="1" x14ac:dyDescent="0.25">
      <c r="A205" t="s">
        <v>392</v>
      </c>
      <c r="B205" s="17" t="s">
        <v>987</v>
      </c>
      <c r="D205" s="10" t="s">
        <v>174</v>
      </c>
      <c r="E205" s="70">
        <f>+VLOOKUP(A205,RESUMEN!$F$2:$H$484,3,FALSE)</f>
        <v>53320.03</v>
      </c>
      <c r="F205" t="str">
        <f t="shared" si="5"/>
        <v/>
      </c>
    </row>
    <row r="206" spans="1:6" ht="15" hidden="1" customHeight="1" x14ac:dyDescent="0.25">
      <c r="A206" t="s">
        <v>1311</v>
      </c>
      <c r="B206" s="17" t="s">
        <v>987</v>
      </c>
      <c r="D206" s="10" t="s">
        <v>1068</v>
      </c>
      <c r="E206" s="70">
        <f>+VLOOKUP(A206,RESUMEN!$F$2:$H$484,3,FALSE)</f>
        <v>14106.3</v>
      </c>
      <c r="F206" t="str">
        <f t="shared" si="5"/>
        <v/>
      </c>
    </row>
    <row r="207" spans="1:6" ht="15" hidden="1" customHeight="1" x14ac:dyDescent="0.25">
      <c r="A207" t="s">
        <v>393</v>
      </c>
      <c r="B207" s="17" t="s">
        <v>987</v>
      </c>
      <c r="D207" s="10" t="s">
        <v>1066</v>
      </c>
      <c r="E207" s="70">
        <f>+VLOOKUP(A207,RESUMEN!$F$2:$H$484,3,FALSE)</f>
        <v>14106.3</v>
      </c>
      <c r="F207" t="str">
        <f t="shared" si="5"/>
        <v/>
      </c>
    </row>
    <row r="208" spans="1:6" ht="15" hidden="1" customHeight="1" x14ac:dyDescent="0.25">
      <c r="A208" t="s">
        <v>394</v>
      </c>
      <c r="B208" s="17" t="s">
        <v>987</v>
      </c>
      <c r="D208" s="10" t="s">
        <v>1067</v>
      </c>
      <c r="E208" s="70">
        <f>+VLOOKUP(A208,RESUMEN!$F$2:$H$484,3,FALSE)</f>
        <v>50760.67</v>
      </c>
      <c r="F208" t="str">
        <f t="shared" si="5"/>
        <v/>
      </c>
    </row>
    <row r="209" spans="1:6" ht="15" hidden="1" customHeight="1" x14ac:dyDescent="0.25">
      <c r="A209" t="s">
        <v>395</v>
      </c>
      <c r="B209" s="17" t="s">
        <v>987</v>
      </c>
      <c r="D209" s="10" t="s">
        <v>175</v>
      </c>
      <c r="E209" s="70">
        <f>+VLOOKUP(A209,RESUMEN!$F$2:$H$484,3,FALSE)</f>
        <v>15809.61</v>
      </c>
      <c r="F209" t="str">
        <f t="shared" si="5"/>
        <v/>
      </c>
    </row>
    <row r="210" spans="1:6" ht="15" hidden="1" customHeight="1" x14ac:dyDescent="0.25">
      <c r="A210" t="s">
        <v>512</v>
      </c>
      <c r="B210" s="17" t="s">
        <v>987</v>
      </c>
      <c r="D210" s="10" t="s">
        <v>503</v>
      </c>
      <c r="E210" s="70">
        <f>+VLOOKUP(A210,RESUMEN!$F$2:$H$484,3,FALSE)</f>
        <v>5278.81</v>
      </c>
      <c r="F210" t="str">
        <f t="shared" si="5"/>
        <v/>
      </c>
    </row>
    <row r="211" spans="1:6" ht="15" hidden="1" customHeight="1" x14ac:dyDescent="0.25">
      <c r="A211" t="s">
        <v>396</v>
      </c>
      <c r="B211" s="17" t="s">
        <v>987</v>
      </c>
      <c r="D211" s="10" t="s">
        <v>176</v>
      </c>
      <c r="E211" s="70">
        <f>+VLOOKUP(A211,RESUMEN!$F$2:$H$484,3,FALSE)</f>
        <v>55300.02</v>
      </c>
      <c r="F211" t="str">
        <f t="shared" si="5"/>
        <v/>
      </c>
    </row>
    <row r="212" spans="1:6" ht="15" customHeight="1" x14ac:dyDescent="0.25">
      <c r="A212" t="s">
        <v>397</v>
      </c>
      <c r="B212" s="17" t="s">
        <v>992</v>
      </c>
      <c r="D212" s="10" t="s">
        <v>177</v>
      </c>
      <c r="E212" s="70">
        <f>+VLOOKUP(A212,RESUMEN!$F$2:$H$484,3,FALSE)</f>
        <v>54483.040000000001</v>
      </c>
      <c r="F212" t="str">
        <f t="shared" si="5"/>
        <v/>
      </c>
    </row>
    <row r="213" spans="1:6" ht="15" customHeight="1" x14ac:dyDescent="0.25">
      <c r="A213" t="s">
        <v>398</v>
      </c>
      <c r="B213" s="17" t="s">
        <v>992</v>
      </c>
      <c r="D213" s="10" t="s">
        <v>178</v>
      </c>
      <c r="E213" s="70">
        <f>+VLOOKUP(A213,RESUMEN!$F$2:$H$484,3,FALSE)</f>
        <v>60168.66</v>
      </c>
      <c r="F213" t="str">
        <f t="shared" si="5"/>
        <v/>
      </c>
    </row>
    <row r="214" spans="1:6" ht="15" customHeight="1" x14ac:dyDescent="0.25">
      <c r="A214" t="s">
        <v>799</v>
      </c>
      <c r="B214" s="17" t="s">
        <v>992</v>
      </c>
      <c r="D214" s="10" t="s">
        <v>179</v>
      </c>
      <c r="E214" s="70">
        <f>+VLOOKUP(A214,RESUMEN!$F$2:$H$484,3,FALSE)</f>
        <v>2513.88</v>
      </c>
      <c r="F214" t="str">
        <f t="shared" si="5"/>
        <v/>
      </c>
    </row>
    <row r="215" spans="1:6" ht="15" customHeight="1" x14ac:dyDescent="0.25">
      <c r="A215" t="s">
        <v>811</v>
      </c>
      <c r="B215" s="17" t="s">
        <v>992</v>
      </c>
      <c r="D215" s="10" t="s">
        <v>180</v>
      </c>
      <c r="E215" s="70">
        <f>+VLOOKUP(A215,RESUMEN!$F$2:$H$484,3,FALSE)</f>
        <v>2851.63</v>
      </c>
    </row>
    <row r="216" spans="1:6" ht="15" customHeight="1" x14ac:dyDescent="0.25">
      <c r="A216" t="s">
        <v>1031</v>
      </c>
      <c r="B216" s="17" t="s">
        <v>992</v>
      </c>
      <c r="D216" s="10" t="s">
        <v>1280</v>
      </c>
      <c r="E216" s="70">
        <f>+VLOOKUP(A216,RESUMEN!$F$2:$H$484,3,FALSE)</f>
        <v>2513.88</v>
      </c>
      <c r="F216" t="str">
        <f t="shared" si="5"/>
        <v/>
      </c>
    </row>
    <row r="217" spans="1:6" ht="15" customHeight="1" x14ac:dyDescent="0.25">
      <c r="A217" t="s">
        <v>22</v>
      </c>
      <c r="B217" s="17" t="s">
        <v>992</v>
      </c>
      <c r="D217" s="10" t="s">
        <v>181</v>
      </c>
      <c r="E217" s="70">
        <f>+VLOOKUP(A217,RESUMEN!$F$2:$H$484,3,FALSE)</f>
        <v>3216.28</v>
      </c>
      <c r="F217" t="str">
        <f t="shared" si="5"/>
        <v/>
      </c>
    </row>
    <row r="218" spans="1:6" ht="15" hidden="1" customHeight="1" x14ac:dyDescent="0.25">
      <c r="A218" t="s">
        <v>449</v>
      </c>
      <c r="B218" s="17" t="s">
        <v>987</v>
      </c>
      <c r="D218" s="10" t="s">
        <v>182</v>
      </c>
      <c r="E218" s="70">
        <f>+VLOOKUP(A218,RESUMEN!$F$2:$H$484,3,FALSE)</f>
        <v>2861</v>
      </c>
      <c r="F218" t="str">
        <f t="shared" si="5"/>
        <v/>
      </c>
    </row>
    <row r="219" spans="1:6" ht="15" hidden="1" customHeight="1" x14ac:dyDescent="0.25">
      <c r="A219" t="s">
        <v>1045</v>
      </c>
      <c r="B219" s="17" t="s">
        <v>987</v>
      </c>
      <c r="D219" s="10" t="s">
        <v>1042</v>
      </c>
      <c r="E219" s="70">
        <f>+VLOOKUP(A219,RESUMEN!$F$2:$H$484,3,FALSE)</f>
        <v>5264</v>
      </c>
      <c r="F219" t="str">
        <f t="shared" si="5"/>
        <v/>
      </c>
    </row>
    <row r="220" spans="1:6" ht="15" hidden="1" customHeight="1" x14ac:dyDescent="0.25">
      <c r="A220" t="s">
        <v>450</v>
      </c>
      <c r="B220" s="17" t="s">
        <v>987</v>
      </c>
      <c r="D220" s="10" t="s">
        <v>183</v>
      </c>
      <c r="E220" s="70">
        <f>+VLOOKUP(A220,RESUMEN!$F$2:$H$484,3,FALSE)</f>
        <v>13699.17</v>
      </c>
      <c r="F220" t="str">
        <f t="shared" si="5"/>
        <v/>
      </c>
    </row>
    <row r="221" spans="1:6" ht="15" hidden="1" customHeight="1" x14ac:dyDescent="0.25">
      <c r="A221" t="s">
        <v>451</v>
      </c>
      <c r="B221" s="17" t="s">
        <v>987</v>
      </c>
      <c r="D221" s="10" t="s">
        <v>184</v>
      </c>
      <c r="E221" s="70">
        <f>+VLOOKUP(A221,RESUMEN!$F$2:$H$484,3,FALSE)</f>
        <v>30801.38</v>
      </c>
      <c r="F221" t="str">
        <f t="shared" si="5"/>
        <v/>
      </c>
    </row>
    <row r="222" spans="1:6" ht="15" customHeight="1" x14ac:dyDescent="0.25">
      <c r="A222" t="s">
        <v>452</v>
      </c>
      <c r="B222" s="17" t="s">
        <v>992</v>
      </c>
      <c r="D222" s="10" t="s">
        <v>185</v>
      </c>
      <c r="E222" s="70">
        <f>+VLOOKUP(A222,RESUMEN!$F$2:$H$484,3,FALSE)</f>
        <v>64917.9</v>
      </c>
      <c r="F222" t="str">
        <f t="shared" ref="F222:F253" si="6">+IF(C222="","",C222*E222)</f>
        <v/>
      </c>
    </row>
    <row r="223" spans="1:6" ht="15" customHeight="1" x14ac:dyDescent="0.25">
      <c r="A223" t="s">
        <v>453</v>
      </c>
      <c r="B223" s="17" t="s">
        <v>992</v>
      </c>
      <c r="D223" s="10" t="s">
        <v>186</v>
      </c>
      <c r="E223" s="70">
        <f>+VLOOKUP(A223,RESUMEN!$F$2:$H$484,3,FALSE)</f>
        <v>59028.35</v>
      </c>
      <c r="F223" t="str">
        <f t="shared" si="6"/>
        <v/>
      </c>
    </row>
    <row r="224" spans="1:6" ht="15" customHeight="1" x14ac:dyDescent="0.25">
      <c r="A224" t="s">
        <v>454</v>
      </c>
      <c r="B224" s="17" t="s">
        <v>992</v>
      </c>
      <c r="D224" s="10" t="s">
        <v>187</v>
      </c>
      <c r="E224" s="70">
        <f>+VLOOKUP(A224,RESUMEN!$F$2:$H$484,3,FALSE)</f>
        <v>17053.79</v>
      </c>
      <c r="F224" t="str">
        <f t="shared" si="6"/>
        <v/>
      </c>
    </row>
    <row r="225" spans="1:6" ht="15" customHeight="1" x14ac:dyDescent="0.25">
      <c r="A225" t="s">
        <v>455</v>
      </c>
      <c r="B225" s="17" t="s">
        <v>992</v>
      </c>
      <c r="D225" s="10" t="s">
        <v>188</v>
      </c>
      <c r="E225" s="70">
        <f>+VLOOKUP(A225,RESUMEN!$F$2:$H$484,3,FALSE)</f>
        <v>64917.9</v>
      </c>
      <c r="F225" t="str">
        <f t="shared" si="6"/>
        <v/>
      </c>
    </row>
    <row r="226" spans="1:6" ht="15" customHeight="1" x14ac:dyDescent="0.25">
      <c r="A226" t="s">
        <v>1050</v>
      </c>
      <c r="B226" s="17" t="s">
        <v>992</v>
      </c>
      <c r="D226" s="10" t="s">
        <v>1049</v>
      </c>
      <c r="E226" s="70">
        <f>+VLOOKUP(A226,RESUMEN!$F$2:$H$484,3,FALSE)</f>
        <v>45723.91</v>
      </c>
      <c r="F226" t="str">
        <f t="shared" si="6"/>
        <v/>
      </c>
    </row>
    <row r="227" spans="1:6" ht="15" customHeight="1" x14ac:dyDescent="0.25">
      <c r="A227" t="s">
        <v>457</v>
      </c>
      <c r="B227" s="17" t="s">
        <v>992</v>
      </c>
      <c r="D227" s="10" t="s">
        <v>1069</v>
      </c>
      <c r="E227" s="70">
        <f>+VLOOKUP(A227,RESUMEN!$F$2:$H$484,3,FALSE)</f>
        <v>65416.93</v>
      </c>
      <c r="F227" t="str">
        <f t="shared" si="6"/>
        <v/>
      </c>
    </row>
    <row r="228" spans="1:6" ht="15" customHeight="1" x14ac:dyDescent="0.25">
      <c r="A228" t="s">
        <v>458</v>
      </c>
      <c r="B228" s="17" t="s">
        <v>992</v>
      </c>
      <c r="D228" s="10" t="s">
        <v>1070</v>
      </c>
      <c r="E228" s="70">
        <f>+VLOOKUP(A228,RESUMEN!$F$2:$H$484,3,FALSE)</f>
        <v>19087.36</v>
      </c>
      <c r="F228" t="str">
        <f t="shared" si="6"/>
        <v/>
      </c>
    </row>
    <row r="229" spans="1:6" ht="15" customHeight="1" x14ac:dyDescent="0.25">
      <c r="A229" t="s">
        <v>1052</v>
      </c>
      <c r="B229" s="17" t="s">
        <v>992</v>
      </c>
      <c r="D229" s="10" t="s">
        <v>1051</v>
      </c>
      <c r="E229" s="70">
        <f>+VLOOKUP(A229,RESUMEN!$F$2:$H$484,3,FALSE)</f>
        <v>45723.91</v>
      </c>
      <c r="F229" t="str">
        <f t="shared" si="6"/>
        <v/>
      </c>
    </row>
    <row r="230" spans="1:6" ht="15" customHeight="1" x14ac:dyDescent="0.25">
      <c r="A230" t="s">
        <v>489</v>
      </c>
      <c r="B230" s="17" t="s">
        <v>992</v>
      </c>
      <c r="D230" s="10" t="s">
        <v>189</v>
      </c>
      <c r="E230" s="70">
        <f>+VLOOKUP(A230,RESUMEN!$F$2:$H$484,3,FALSE)</f>
        <v>65190.68</v>
      </c>
      <c r="F230" t="str">
        <f t="shared" si="6"/>
        <v/>
      </c>
    </row>
    <row r="231" spans="1:6" ht="15" customHeight="1" x14ac:dyDescent="0.25">
      <c r="A231" t="s">
        <v>490</v>
      </c>
      <c r="B231" s="17" t="s">
        <v>992</v>
      </c>
      <c r="D231" s="10" t="s">
        <v>190</v>
      </c>
      <c r="E231" s="70">
        <f>+VLOOKUP(A231,RESUMEN!$F$2:$H$484,3,FALSE)</f>
        <v>18762.2</v>
      </c>
      <c r="F231" t="str">
        <f t="shared" si="6"/>
        <v/>
      </c>
    </row>
    <row r="232" spans="1:6" ht="15" customHeight="1" x14ac:dyDescent="0.25">
      <c r="A232" t="s">
        <v>492</v>
      </c>
      <c r="B232" s="17" t="s">
        <v>992</v>
      </c>
      <c r="D232" s="10" t="s">
        <v>191</v>
      </c>
      <c r="E232" s="70">
        <f>+VLOOKUP(A232,RESUMEN!$F$2:$H$484,3,FALSE)</f>
        <v>59276.37</v>
      </c>
      <c r="F232" t="str">
        <f t="shared" si="6"/>
        <v/>
      </c>
    </row>
    <row r="233" spans="1:6" ht="15" customHeight="1" x14ac:dyDescent="0.25">
      <c r="A233" t="s">
        <v>491</v>
      </c>
      <c r="B233" s="17" t="s">
        <v>992</v>
      </c>
      <c r="D233" s="10" t="s">
        <v>192</v>
      </c>
      <c r="E233" s="70">
        <f>+VLOOKUP(A233,RESUMEN!$F$2:$H$484,3,FALSE)</f>
        <v>17145.25</v>
      </c>
      <c r="F233" t="str">
        <f t="shared" si="6"/>
        <v/>
      </c>
    </row>
    <row r="234" spans="1:6" ht="15" customHeight="1" x14ac:dyDescent="0.25">
      <c r="A234" t="s">
        <v>1118</v>
      </c>
      <c r="B234" s="17" t="s">
        <v>992</v>
      </c>
      <c r="D234" s="10" t="s">
        <v>1020</v>
      </c>
      <c r="E234" s="70">
        <f>+VLOOKUP(A234,RESUMEN!$F$2:$H$484,3,FALSE)</f>
        <v>36105</v>
      </c>
      <c r="F234" t="str">
        <f t="shared" si="6"/>
        <v/>
      </c>
    </row>
    <row r="235" spans="1:6" ht="15" customHeight="1" x14ac:dyDescent="0.25">
      <c r="A235" t="s">
        <v>493</v>
      </c>
      <c r="B235" s="17" t="s">
        <v>992</v>
      </c>
      <c r="D235" s="10" t="s">
        <v>193</v>
      </c>
      <c r="E235" s="70">
        <f>+VLOOKUP(A235,RESUMEN!$F$2:$H$484,3,FALSE)</f>
        <v>65190.68</v>
      </c>
      <c r="F235" t="str">
        <f t="shared" si="6"/>
        <v/>
      </c>
    </row>
    <row r="236" spans="1:6" ht="15" customHeight="1" x14ac:dyDescent="0.25">
      <c r="A236" t="s">
        <v>1053</v>
      </c>
      <c r="B236" s="17" t="s">
        <v>992</v>
      </c>
      <c r="D236" s="10" t="s">
        <v>1054</v>
      </c>
      <c r="E236" s="70">
        <f>+VLOOKUP(A236,RESUMEN!$F$2:$H$484,3,FALSE)</f>
        <v>45723.91</v>
      </c>
      <c r="F236" t="str">
        <f t="shared" si="6"/>
        <v/>
      </c>
    </row>
    <row r="237" spans="1:6" ht="15" customHeight="1" x14ac:dyDescent="0.25">
      <c r="A237" t="s">
        <v>494</v>
      </c>
      <c r="B237" s="17" t="s">
        <v>992</v>
      </c>
      <c r="D237" s="10" t="s">
        <v>194</v>
      </c>
      <c r="E237" s="70">
        <f>+VLOOKUP(A237,RESUMEN!$F$2:$H$484,3,FALSE)</f>
        <v>19814.46</v>
      </c>
      <c r="F237" t="str">
        <f t="shared" si="6"/>
        <v/>
      </c>
    </row>
    <row r="238" spans="1:6" ht="15" customHeight="1" x14ac:dyDescent="0.25">
      <c r="A238" t="s">
        <v>495</v>
      </c>
      <c r="B238" s="17" t="s">
        <v>992</v>
      </c>
      <c r="D238" s="10" t="s">
        <v>1087</v>
      </c>
      <c r="E238" s="70">
        <f>+VLOOKUP(A238,RESUMEN!$F$2:$H$484,3,FALSE)</f>
        <v>7086.54</v>
      </c>
      <c r="F238" t="str">
        <f t="shared" si="6"/>
        <v/>
      </c>
    </row>
    <row r="239" spans="1:6" ht="15" customHeight="1" x14ac:dyDescent="0.25">
      <c r="A239" t="s">
        <v>497</v>
      </c>
      <c r="B239" s="17" t="s">
        <v>992</v>
      </c>
      <c r="D239" s="10" t="s">
        <v>1071</v>
      </c>
      <c r="E239" s="70">
        <f>+VLOOKUP(A239,RESUMEN!$F$2:$H$484,3,FALSE)</f>
        <v>65416.93</v>
      </c>
      <c r="F239" t="str">
        <f t="shared" si="6"/>
        <v/>
      </c>
    </row>
    <row r="240" spans="1:6" ht="15" customHeight="1" x14ac:dyDescent="0.25">
      <c r="A240" t="s">
        <v>496</v>
      </c>
      <c r="B240" s="17" t="s">
        <v>992</v>
      </c>
      <c r="D240" s="10" t="s">
        <v>1072</v>
      </c>
      <c r="E240" s="70">
        <f>+VLOOKUP(A240,RESUMEN!$F$2:$H$484,3,FALSE)</f>
        <v>19087.36</v>
      </c>
      <c r="F240" t="str">
        <f t="shared" si="6"/>
        <v/>
      </c>
    </row>
    <row r="241" spans="1:6" ht="15" customHeight="1" x14ac:dyDescent="0.25">
      <c r="A241" t="s">
        <v>1056</v>
      </c>
      <c r="B241" s="17" t="s">
        <v>992</v>
      </c>
      <c r="D241" s="10" t="s">
        <v>1055</v>
      </c>
      <c r="E241" s="70">
        <f>+VLOOKUP(A241,RESUMEN!$F$2:$H$484,3,FALSE)</f>
        <v>45723.91</v>
      </c>
      <c r="F241" t="str">
        <f t="shared" si="6"/>
        <v/>
      </c>
    </row>
    <row r="242" spans="1:6" ht="15" customHeight="1" x14ac:dyDescent="0.25">
      <c r="A242" t="s">
        <v>498</v>
      </c>
      <c r="B242" s="17" t="s">
        <v>992</v>
      </c>
      <c r="D242" s="10" t="s">
        <v>195</v>
      </c>
      <c r="E242" s="70">
        <f>+VLOOKUP(A242,RESUMEN!$F$2:$H$484,3,FALSE)</f>
        <v>19814.46</v>
      </c>
      <c r="F242" t="str">
        <f t="shared" si="6"/>
        <v/>
      </c>
    </row>
    <row r="243" spans="1:6" ht="15" customHeight="1" x14ac:dyDescent="0.25">
      <c r="A243" t="s">
        <v>401</v>
      </c>
      <c r="B243" s="17" t="s">
        <v>992</v>
      </c>
      <c r="D243" s="10" t="s">
        <v>196</v>
      </c>
      <c r="E243" s="70">
        <f>+VLOOKUP(A243,RESUMEN!$F$2:$H$484,3,FALSE)</f>
        <v>6628.59</v>
      </c>
      <c r="F243" t="str">
        <f t="shared" si="6"/>
        <v/>
      </c>
    </row>
    <row r="244" spans="1:6" ht="15" customHeight="1" x14ac:dyDescent="0.25">
      <c r="A244" t="s">
        <v>402</v>
      </c>
      <c r="B244" s="17" t="s">
        <v>992</v>
      </c>
      <c r="D244" s="10" t="s">
        <v>1498</v>
      </c>
      <c r="E244" s="70">
        <f>+VLOOKUP(A244,RESUMEN!$F$2:$H$484,3,FALSE)</f>
        <v>18031.22</v>
      </c>
      <c r="F244" t="str">
        <f t="shared" si="6"/>
        <v/>
      </c>
    </row>
    <row r="245" spans="1:6" ht="15" customHeight="1" x14ac:dyDescent="0.25">
      <c r="A245" t="s">
        <v>403</v>
      </c>
      <c r="B245" s="17" t="s">
        <v>992</v>
      </c>
      <c r="D245" s="10" t="s">
        <v>197</v>
      </c>
      <c r="E245" s="70">
        <f>+VLOOKUP(A245,RESUMEN!$F$2:$H$484,3,FALSE)</f>
        <v>38008.78</v>
      </c>
      <c r="F245" t="str">
        <f t="shared" si="6"/>
        <v/>
      </c>
    </row>
    <row r="246" spans="1:6" ht="15" customHeight="1" x14ac:dyDescent="0.25">
      <c r="A246" t="s">
        <v>404</v>
      </c>
      <c r="B246" s="17" t="s">
        <v>992</v>
      </c>
      <c r="D246" s="10" t="s">
        <v>198</v>
      </c>
      <c r="E246" s="70">
        <f>+VLOOKUP(A246,RESUMEN!$F$2:$H$484,3,FALSE)</f>
        <v>7078</v>
      </c>
      <c r="F246" t="str">
        <f t="shared" si="6"/>
        <v/>
      </c>
    </row>
    <row r="247" spans="1:6" ht="15" customHeight="1" x14ac:dyDescent="0.25">
      <c r="A247" t="s">
        <v>405</v>
      </c>
      <c r="B247" s="17" t="s">
        <v>992</v>
      </c>
      <c r="D247" s="10" t="s">
        <v>199</v>
      </c>
      <c r="E247" s="70">
        <f>+VLOOKUP(A247,RESUMEN!$F$2:$H$484,3,FALSE)</f>
        <v>19235</v>
      </c>
      <c r="F247" t="str">
        <f t="shared" si="6"/>
        <v/>
      </c>
    </row>
    <row r="248" spans="1:6" ht="15" customHeight="1" x14ac:dyDescent="0.25">
      <c r="A248" t="s">
        <v>406</v>
      </c>
      <c r="B248" s="17" t="s">
        <v>992</v>
      </c>
      <c r="D248" s="10" t="s">
        <v>1073</v>
      </c>
      <c r="E248" s="70">
        <f>+VLOOKUP(A248,RESUMEN!$F$2:$H$484,3,FALSE)</f>
        <v>7078</v>
      </c>
      <c r="F248" t="str">
        <f t="shared" si="6"/>
        <v/>
      </c>
    </row>
    <row r="249" spans="1:6" ht="15" customHeight="1" x14ac:dyDescent="0.25">
      <c r="A249" t="s">
        <v>407</v>
      </c>
      <c r="B249" s="17" t="s">
        <v>992</v>
      </c>
      <c r="D249" s="10" t="s">
        <v>1074</v>
      </c>
      <c r="E249" s="70">
        <f>+VLOOKUP(A249,RESUMEN!$F$2:$H$484,3,FALSE)</f>
        <v>19235</v>
      </c>
      <c r="F249" t="str">
        <f t="shared" si="6"/>
        <v/>
      </c>
    </row>
    <row r="250" spans="1:6" ht="15" customHeight="1" x14ac:dyDescent="0.25">
      <c r="A250" t="s">
        <v>460</v>
      </c>
      <c r="B250" s="17" t="s">
        <v>992</v>
      </c>
      <c r="D250" s="10" t="s">
        <v>200</v>
      </c>
      <c r="E250" s="70">
        <f>+VLOOKUP(A250,RESUMEN!$F$2:$H$484,3,FALSE)</f>
        <v>7469.32</v>
      </c>
      <c r="F250" t="str">
        <f t="shared" si="6"/>
        <v/>
      </c>
    </row>
    <row r="251" spans="1:6" ht="15" customHeight="1" x14ac:dyDescent="0.25">
      <c r="A251" t="s">
        <v>461</v>
      </c>
      <c r="B251" s="17" t="s">
        <v>992</v>
      </c>
      <c r="D251" s="10" t="s">
        <v>201</v>
      </c>
      <c r="E251" s="70">
        <f>+VLOOKUP(A251,RESUMEN!$F$2:$H$484,3,FALSE)</f>
        <v>20318.22</v>
      </c>
      <c r="F251" t="str">
        <f t="shared" si="6"/>
        <v/>
      </c>
    </row>
    <row r="252" spans="1:6" ht="15" customHeight="1" x14ac:dyDescent="0.25">
      <c r="A252" t="s">
        <v>408</v>
      </c>
      <c r="B252" s="17" t="s">
        <v>992</v>
      </c>
      <c r="D252" s="10" t="s">
        <v>202</v>
      </c>
      <c r="E252" s="70">
        <f>+VLOOKUP(A252,RESUMEN!$F$2:$H$484,3,FALSE)</f>
        <v>6674.25</v>
      </c>
      <c r="F252" t="str">
        <f t="shared" si="6"/>
        <v/>
      </c>
    </row>
    <row r="253" spans="1:6" ht="15" customHeight="1" x14ac:dyDescent="0.25">
      <c r="A253" t="s">
        <v>409</v>
      </c>
      <c r="B253" s="17" t="s">
        <v>992</v>
      </c>
      <c r="D253" s="10" t="s">
        <v>203</v>
      </c>
      <c r="E253" s="70">
        <f>+VLOOKUP(A253,RESUMEN!$F$2:$H$484,3,FALSE)</f>
        <v>18031.02</v>
      </c>
      <c r="F253" t="str">
        <f t="shared" si="6"/>
        <v/>
      </c>
    </row>
    <row r="254" spans="1:6" ht="15" customHeight="1" x14ac:dyDescent="0.25">
      <c r="A254" t="s">
        <v>410</v>
      </c>
      <c r="B254" s="17" t="s">
        <v>992</v>
      </c>
      <c r="D254" s="10" t="s">
        <v>1075</v>
      </c>
      <c r="E254" s="70">
        <f>+VLOOKUP(A254,RESUMEN!$F$2:$H$484,3,FALSE)</f>
        <v>7276.36</v>
      </c>
      <c r="F254" t="str">
        <f t="shared" ref="F254:F285" si="7">+IF(C254="","",C254*E254)</f>
        <v/>
      </c>
    </row>
    <row r="255" spans="1:6" ht="15" customHeight="1" x14ac:dyDescent="0.25">
      <c r="A255" t="s">
        <v>411</v>
      </c>
      <c r="B255" s="17" t="s">
        <v>992</v>
      </c>
      <c r="D255" s="10" t="s">
        <v>1076</v>
      </c>
      <c r="E255" s="70">
        <f>+VLOOKUP(A255,RESUMEN!$F$2:$H$484,3,FALSE)</f>
        <v>67164.05</v>
      </c>
      <c r="F255" t="str">
        <f t="shared" si="7"/>
        <v/>
      </c>
    </row>
    <row r="256" spans="1:6" ht="15" customHeight="1" x14ac:dyDescent="0.25">
      <c r="A256" t="s">
        <v>412</v>
      </c>
      <c r="B256" s="17" t="s">
        <v>992</v>
      </c>
      <c r="D256" s="10" t="s">
        <v>1077</v>
      </c>
      <c r="E256" s="70">
        <f>+VLOOKUP(A256,RESUMEN!$F$2:$H$484,3,FALSE)</f>
        <v>19598.63</v>
      </c>
      <c r="F256" t="str">
        <f t="shared" si="7"/>
        <v/>
      </c>
    </row>
    <row r="257" spans="1:6" ht="15" customHeight="1" x14ac:dyDescent="0.25">
      <c r="A257" t="s">
        <v>413</v>
      </c>
      <c r="B257" s="17" t="s">
        <v>992</v>
      </c>
      <c r="D257" s="10" t="s">
        <v>1078</v>
      </c>
      <c r="E257" s="70">
        <f>+VLOOKUP(A257,RESUMEN!$F$2:$H$484,3,FALSE)</f>
        <v>37844.46</v>
      </c>
      <c r="F257" t="str">
        <f t="shared" si="7"/>
        <v/>
      </c>
    </row>
    <row r="258" spans="1:6" ht="15" customHeight="1" x14ac:dyDescent="0.25">
      <c r="A258" t="s">
        <v>414</v>
      </c>
      <c r="B258" s="17" t="s">
        <v>992</v>
      </c>
      <c r="D258" s="10" t="s">
        <v>204</v>
      </c>
      <c r="E258" s="70">
        <f>+VLOOKUP(A258,RESUMEN!$F$2:$H$484,3,FALSE)</f>
        <v>20176</v>
      </c>
      <c r="F258" t="str">
        <f t="shared" si="7"/>
        <v/>
      </c>
    </row>
    <row r="259" spans="1:6" ht="15" customHeight="1" x14ac:dyDescent="0.25">
      <c r="A259" t="s">
        <v>415</v>
      </c>
      <c r="B259" s="17" t="s">
        <v>992</v>
      </c>
      <c r="D259" s="10" t="s">
        <v>205</v>
      </c>
      <c r="E259" s="70">
        <f>+VLOOKUP(A259,RESUMEN!$F$2:$H$484,3,FALSE)</f>
        <v>7469.32</v>
      </c>
      <c r="F259" t="str">
        <f t="shared" si="7"/>
        <v/>
      </c>
    </row>
    <row r="260" spans="1:6" ht="15" customHeight="1" x14ac:dyDescent="0.25">
      <c r="A260" t="s">
        <v>416</v>
      </c>
      <c r="B260" s="17" t="s">
        <v>992</v>
      </c>
      <c r="D260" s="10" t="s">
        <v>206</v>
      </c>
      <c r="E260" s="70">
        <f>+VLOOKUP(A260,RESUMEN!$F$2:$H$484,3,FALSE)</f>
        <v>20318.22</v>
      </c>
      <c r="F260" t="str">
        <f t="shared" si="7"/>
        <v/>
      </c>
    </row>
    <row r="261" spans="1:6" ht="15" customHeight="1" x14ac:dyDescent="0.25">
      <c r="A261" t="s">
        <v>417</v>
      </c>
      <c r="B261" s="17" t="s">
        <v>992</v>
      </c>
      <c r="D261" s="10" t="s">
        <v>207</v>
      </c>
      <c r="E261" s="70">
        <f>+VLOOKUP(A261,RESUMEN!$F$2:$H$484,3,FALSE)</f>
        <v>74209.88</v>
      </c>
      <c r="F261" t="str">
        <f t="shared" si="7"/>
        <v/>
      </c>
    </row>
    <row r="262" spans="1:6" ht="15" customHeight="1" x14ac:dyDescent="0.25">
      <c r="A262" t="s">
        <v>418</v>
      </c>
      <c r="B262" s="17" t="s">
        <v>992</v>
      </c>
      <c r="D262" s="10" t="s">
        <v>208</v>
      </c>
      <c r="E262" s="70">
        <f>+VLOOKUP(A262,RESUMEN!$F$2:$H$484,3,FALSE)</f>
        <v>56070.96</v>
      </c>
      <c r="F262" t="str">
        <f t="shared" si="7"/>
        <v/>
      </c>
    </row>
    <row r="263" spans="1:6" ht="15" customHeight="1" x14ac:dyDescent="0.25">
      <c r="A263" t="s">
        <v>419</v>
      </c>
      <c r="B263" s="17" t="s">
        <v>992</v>
      </c>
      <c r="D263" s="10" t="s">
        <v>209</v>
      </c>
      <c r="E263" s="70">
        <f>+VLOOKUP(A263,RESUMEN!$F$2:$H$484,3,FALSE)</f>
        <v>13893.28</v>
      </c>
      <c r="F263" t="str">
        <f t="shared" si="7"/>
        <v/>
      </c>
    </row>
    <row r="264" spans="1:6" ht="15" customHeight="1" x14ac:dyDescent="0.25">
      <c r="A264" t="s">
        <v>484</v>
      </c>
      <c r="B264" s="17" t="s">
        <v>992</v>
      </c>
      <c r="D264" s="10" t="s">
        <v>241</v>
      </c>
      <c r="E264" s="70">
        <f>+VLOOKUP(A264,RESUMEN!$F$2:$H$484,3,FALSE)</f>
        <v>41132.639999999999</v>
      </c>
      <c r="F264" t="str">
        <f t="shared" si="7"/>
        <v/>
      </c>
    </row>
    <row r="265" spans="1:6" ht="15" hidden="1" customHeight="1" x14ac:dyDescent="0.25">
      <c r="A265" t="s">
        <v>487</v>
      </c>
      <c r="B265" s="17" t="s">
        <v>987</v>
      </c>
      <c r="D265" s="10" t="s">
        <v>242</v>
      </c>
      <c r="E265" s="70">
        <f>+VLOOKUP(A265,RESUMEN!$F$2:$H$484,3,FALSE)</f>
        <v>30569.08</v>
      </c>
      <c r="F265" t="str">
        <f t="shared" si="7"/>
        <v/>
      </c>
    </row>
    <row r="266" spans="1:6" ht="15" hidden="1" customHeight="1" x14ac:dyDescent="0.25">
      <c r="A266" t="s">
        <v>486</v>
      </c>
      <c r="B266" s="17" t="s">
        <v>987</v>
      </c>
      <c r="D266" s="10" t="s">
        <v>1085</v>
      </c>
      <c r="E266" s="70">
        <f>+VLOOKUP(A266,RESUMEN!$F$2:$H$484,3,FALSE)</f>
        <v>33815.26</v>
      </c>
      <c r="F266" t="str">
        <f t="shared" si="7"/>
        <v/>
      </c>
    </row>
    <row r="267" spans="1:6" ht="15" customHeight="1" x14ac:dyDescent="0.25">
      <c r="A267" t="s">
        <v>483</v>
      </c>
      <c r="B267" s="17" t="s">
        <v>992</v>
      </c>
      <c r="D267" s="10" t="s">
        <v>240</v>
      </c>
      <c r="E267" s="70">
        <f>+VLOOKUP(A267,RESUMEN!$F$2:$H$484,3,FALSE)</f>
        <v>46992.59</v>
      </c>
      <c r="F267" t="str">
        <f t="shared" si="7"/>
        <v/>
      </c>
    </row>
    <row r="268" spans="1:6" ht="15" customHeight="1" x14ac:dyDescent="0.25">
      <c r="A268" t="s">
        <v>488</v>
      </c>
      <c r="B268" s="17" t="s">
        <v>992</v>
      </c>
      <c r="D268" s="10" t="s">
        <v>1086</v>
      </c>
      <c r="E268" s="70">
        <f>+VLOOKUP(A268,RESUMEN!$F$2:$H$484,3,FALSE)</f>
        <v>36709.43</v>
      </c>
      <c r="F268" t="str">
        <f t="shared" si="7"/>
        <v/>
      </c>
    </row>
    <row r="269" spans="1:6" ht="15" hidden="1" customHeight="1" x14ac:dyDescent="0.25">
      <c r="A269" t="s">
        <v>420</v>
      </c>
      <c r="B269" s="17" t="s">
        <v>987</v>
      </c>
      <c r="D269" s="10" t="s">
        <v>210</v>
      </c>
      <c r="E269" s="70">
        <f>+VLOOKUP(A269,RESUMEN!$F$2:$H$484,3,FALSE)</f>
        <v>16363.64</v>
      </c>
      <c r="F269" t="str">
        <f t="shared" si="7"/>
        <v/>
      </c>
    </row>
    <row r="270" spans="1:6" ht="15" hidden="1" customHeight="1" x14ac:dyDescent="0.25">
      <c r="A270" t="s">
        <v>421</v>
      </c>
      <c r="B270" s="17" t="s">
        <v>987</v>
      </c>
      <c r="D270" s="10" t="s">
        <v>211</v>
      </c>
      <c r="E270" s="70">
        <f>+VLOOKUP(A270,RESUMEN!$F$2:$H$484,3,FALSE)</f>
        <v>59869.69</v>
      </c>
      <c r="F270" t="str">
        <f t="shared" si="7"/>
        <v/>
      </c>
    </row>
    <row r="271" spans="1:6" ht="15" customHeight="1" x14ac:dyDescent="0.25">
      <c r="A271" t="s">
        <v>422</v>
      </c>
      <c r="B271" s="17" t="s">
        <v>992</v>
      </c>
      <c r="D271" s="10" t="s">
        <v>212</v>
      </c>
      <c r="E271" s="70">
        <f>+VLOOKUP(A271,RESUMEN!$F$2:$H$484,3,FALSE)</f>
        <v>7417.04</v>
      </c>
      <c r="F271" t="str">
        <f t="shared" si="7"/>
        <v/>
      </c>
    </row>
    <row r="272" spans="1:6" ht="15" customHeight="1" x14ac:dyDescent="0.25">
      <c r="A272" t="s">
        <v>423</v>
      </c>
      <c r="B272" s="17" t="s">
        <v>992</v>
      </c>
      <c r="D272" s="10" t="s">
        <v>213</v>
      </c>
      <c r="E272" s="70">
        <f>+VLOOKUP(A272,RESUMEN!$F$2:$H$484,3,FALSE)</f>
        <v>20176</v>
      </c>
      <c r="F272" t="str">
        <f t="shared" si="7"/>
        <v/>
      </c>
    </row>
    <row r="273" spans="1:6" ht="15" customHeight="1" x14ac:dyDescent="0.25">
      <c r="A273" t="s">
        <v>424</v>
      </c>
      <c r="B273" s="17" t="s">
        <v>992</v>
      </c>
      <c r="D273" s="10" t="s">
        <v>214</v>
      </c>
      <c r="E273" s="70">
        <f>+VLOOKUP(A273,RESUMEN!$F$2:$H$484,3,FALSE)</f>
        <v>41477.42</v>
      </c>
      <c r="F273" t="str">
        <f t="shared" si="7"/>
        <v/>
      </c>
    </row>
    <row r="274" spans="1:6" ht="15" customHeight="1" x14ac:dyDescent="0.25">
      <c r="A274" t="s">
        <v>425</v>
      </c>
      <c r="B274" s="17" t="s">
        <v>992</v>
      </c>
      <c r="D274" s="10" t="s">
        <v>215</v>
      </c>
      <c r="E274" s="70">
        <f>+VLOOKUP(A274,RESUMEN!$F$2:$H$484,3,FALSE)</f>
        <v>8147.5</v>
      </c>
      <c r="F274" t="str">
        <f t="shared" si="7"/>
        <v/>
      </c>
    </row>
    <row r="275" spans="1:6" ht="15" customHeight="1" x14ac:dyDescent="0.25">
      <c r="A275" t="s">
        <v>426</v>
      </c>
      <c r="B275" s="17" t="s">
        <v>992</v>
      </c>
      <c r="D275" s="10" t="s">
        <v>216</v>
      </c>
      <c r="E275" s="70">
        <f>+VLOOKUP(A275,RESUMEN!$F$2:$H$484,3,FALSE)</f>
        <v>21945.02</v>
      </c>
      <c r="F275" t="str">
        <f t="shared" si="7"/>
        <v/>
      </c>
    </row>
    <row r="276" spans="1:6" ht="15" hidden="1" customHeight="1" x14ac:dyDescent="0.25">
      <c r="A276" t="s">
        <v>1283</v>
      </c>
      <c r="B276" s="17" t="s">
        <v>987</v>
      </c>
      <c r="D276" s="10" t="s">
        <v>1282</v>
      </c>
      <c r="E276" s="70">
        <f>+VLOOKUP(A276,RESUMEN!$F$2:$H$484,3,FALSE)</f>
        <v>1338.81</v>
      </c>
      <c r="F276" t="str">
        <f t="shared" si="7"/>
        <v/>
      </c>
    </row>
    <row r="277" spans="1:6" ht="15" hidden="1" customHeight="1" x14ac:dyDescent="0.25">
      <c r="A277" t="s">
        <v>706</v>
      </c>
      <c r="B277" s="17" t="s">
        <v>987</v>
      </c>
      <c r="D277" s="10" t="s">
        <v>973</v>
      </c>
      <c r="E277" s="70">
        <f>+VLOOKUP(A277,RESUMEN!$F$2:$H$484,3,FALSE)</f>
        <v>1570.64</v>
      </c>
      <c r="F277" t="str">
        <f t="shared" si="7"/>
        <v/>
      </c>
    </row>
    <row r="278" spans="1:6" ht="15" hidden="1" customHeight="1" x14ac:dyDescent="0.25">
      <c r="A278" t="s">
        <v>705</v>
      </c>
      <c r="B278" s="17" t="s">
        <v>987</v>
      </c>
      <c r="D278" s="10" t="s">
        <v>974</v>
      </c>
      <c r="E278" s="70">
        <f>+VLOOKUP(A278,RESUMEN!$F$2:$H$484,3,FALSE)</f>
        <v>1338.81</v>
      </c>
      <c r="F278" t="e">
        <f>+IF(C278="","",C278*E278)*12</f>
        <v>#VALUE!</v>
      </c>
    </row>
    <row r="279" spans="1:6" ht="15" hidden="1" customHeight="1" x14ac:dyDescent="0.25">
      <c r="A279" t="s">
        <v>985</v>
      </c>
      <c r="B279" s="17" t="s">
        <v>987</v>
      </c>
      <c r="D279" s="10" t="s">
        <v>975</v>
      </c>
      <c r="E279" s="70">
        <f>+VLOOKUP(A279,RESUMEN!$F$2:$H$484,3,FALSE)</f>
        <v>1338.81</v>
      </c>
      <c r="F279" t="e">
        <f>+IF(C279="","",C279*E279)*12</f>
        <v>#VALUE!</v>
      </c>
    </row>
    <row r="280" spans="1:6" ht="15" hidden="1" customHeight="1" x14ac:dyDescent="0.25">
      <c r="A280" t="s">
        <v>704</v>
      </c>
      <c r="B280" s="17" t="s">
        <v>987</v>
      </c>
      <c r="D280" s="10" t="s">
        <v>976</v>
      </c>
      <c r="E280" s="70">
        <f>+VLOOKUP(A280,RESUMEN!$F$2:$H$484,3,FALSE)</f>
        <v>1338.81</v>
      </c>
      <c r="F280" t="e">
        <f>+IF(C280="","",C280*E280)*12</f>
        <v>#VALUE!</v>
      </c>
    </row>
    <row r="281" spans="1:6" ht="15" hidden="1" customHeight="1" x14ac:dyDescent="0.25">
      <c r="A281" t="s">
        <v>1022</v>
      </c>
      <c r="B281" s="17" t="s">
        <v>987</v>
      </c>
      <c r="D281" s="10" t="s">
        <v>977</v>
      </c>
      <c r="E281" s="70">
        <f>+VLOOKUP(A281,RESUMEN!$F$2:$H$484,3,FALSE)</f>
        <v>1338.81</v>
      </c>
      <c r="F281" t="e">
        <f>+IF(C281="","",C281*E281)*12</f>
        <v>#VALUE!</v>
      </c>
    </row>
    <row r="282" spans="1:6" ht="15" hidden="1" customHeight="1" x14ac:dyDescent="0.25">
      <c r="A282" t="s">
        <v>703</v>
      </c>
      <c r="B282" s="17" t="s">
        <v>987</v>
      </c>
      <c r="D282" s="10" t="s">
        <v>978</v>
      </c>
      <c r="E282" s="70">
        <f>+VLOOKUP(A282,RESUMEN!$F$2:$H$484,3,FALSE)</f>
        <v>1338.81</v>
      </c>
      <c r="F282" t="e">
        <f t="shared" ref="F282:F284" si="8">+IF(C282="","",C282*E282)*12</f>
        <v>#VALUE!</v>
      </c>
    </row>
    <row r="283" spans="1:6" ht="15" hidden="1" customHeight="1" x14ac:dyDescent="0.25">
      <c r="A283" t="s">
        <v>707</v>
      </c>
      <c r="B283" s="17" t="s">
        <v>987</v>
      </c>
      <c r="D283" s="10" t="s">
        <v>979</v>
      </c>
      <c r="E283" s="70">
        <f>+VLOOKUP(A283,RESUMEN!$F$2:$H$484,3,FALSE)</f>
        <v>1570.64</v>
      </c>
      <c r="F283" t="e">
        <f t="shared" si="8"/>
        <v>#VALUE!</v>
      </c>
    </row>
    <row r="284" spans="1:6" ht="15" hidden="1" customHeight="1" x14ac:dyDescent="0.25">
      <c r="A284" t="s">
        <v>702</v>
      </c>
      <c r="B284" s="17" t="s">
        <v>987</v>
      </c>
      <c r="D284" s="10" t="s">
        <v>980</v>
      </c>
      <c r="E284" s="70">
        <f>+VLOOKUP(A284,RESUMEN!$F$2:$H$484,3,FALSE)</f>
        <v>1570.64</v>
      </c>
      <c r="F284" t="e">
        <f t="shared" si="8"/>
        <v>#VALUE!</v>
      </c>
    </row>
    <row r="285" spans="1:6" ht="15" customHeight="1" x14ac:dyDescent="0.25">
      <c r="A285" t="s">
        <v>25</v>
      </c>
      <c r="B285" s="17" t="s">
        <v>992</v>
      </c>
      <c r="D285" s="10" t="s">
        <v>981</v>
      </c>
      <c r="E285" s="70">
        <f>+VLOOKUP(A285,RESUMEN!$F$2:$H$484,3,FALSE)</f>
        <v>1574.07</v>
      </c>
      <c r="F285" t="str">
        <f t="shared" si="7"/>
        <v/>
      </c>
    </row>
    <row r="286" spans="1:6" ht="15" hidden="1" customHeight="1" x14ac:dyDescent="0.25">
      <c r="A286" t="s">
        <v>427</v>
      </c>
      <c r="B286" s="17" t="s">
        <v>987</v>
      </c>
      <c r="D286" s="10" t="s">
        <v>1452</v>
      </c>
      <c r="E286" s="70">
        <f>+VLOOKUP(A286,RESUMEN!$F$2:$H$484,3,FALSE)</f>
        <v>16597.78</v>
      </c>
      <c r="F286" t="str">
        <f t="shared" ref="F286:F317" si="9">+IF(C286="","",C286*E286)</f>
        <v/>
      </c>
    </row>
    <row r="287" spans="1:6" ht="15" customHeight="1" x14ac:dyDescent="0.25">
      <c r="A287" t="s">
        <v>428</v>
      </c>
      <c r="B287" s="17" t="s">
        <v>992</v>
      </c>
      <c r="D287" s="10" t="s">
        <v>217</v>
      </c>
      <c r="E287" s="70">
        <f>+VLOOKUP(A287,RESUMEN!$F$2:$H$484,3,FALSE)</f>
        <v>8946.27</v>
      </c>
      <c r="F287" t="str">
        <f t="shared" si="9"/>
        <v/>
      </c>
    </row>
    <row r="288" spans="1:6" ht="15" customHeight="1" x14ac:dyDescent="0.25">
      <c r="A288" t="s">
        <v>429</v>
      </c>
      <c r="B288" s="17" t="s">
        <v>992</v>
      </c>
      <c r="D288" s="10" t="s">
        <v>218</v>
      </c>
      <c r="E288" s="70">
        <f>+VLOOKUP(A288,RESUMEN!$F$2:$H$484,3,FALSE)</f>
        <v>48300.04</v>
      </c>
      <c r="F288" t="str">
        <f t="shared" si="9"/>
        <v/>
      </c>
    </row>
    <row r="289" spans="1:6" ht="15" hidden="1" customHeight="1" x14ac:dyDescent="0.25">
      <c r="A289" t="s">
        <v>430</v>
      </c>
      <c r="B289" s="17" t="s">
        <v>987</v>
      </c>
      <c r="D289" s="10" t="s">
        <v>219</v>
      </c>
      <c r="E289" s="70">
        <f>+VLOOKUP(A289,RESUMEN!$F$2:$H$484,3,FALSE)</f>
        <v>12705</v>
      </c>
      <c r="F289" t="str">
        <f t="shared" si="9"/>
        <v/>
      </c>
    </row>
    <row r="290" spans="1:6" ht="15" customHeight="1" x14ac:dyDescent="0.25">
      <c r="A290" t="s">
        <v>462</v>
      </c>
      <c r="B290" s="17" t="s">
        <v>992</v>
      </c>
      <c r="D290" s="10" t="s">
        <v>1499</v>
      </c>
      <c r="E290" s="70">
        <f>+VLOOKUP(A290,RESUMEN!$F$2:$H$484,3,FALSE)</f>
        <v>9267.35</v>
      </c>
      <c r="F290" t="str">
        <f t="shared" si="9"/>
        <v/>
      </c>
    </row>
    <row r="291" spans="1:6" ht="15" customHeight="1" x14ac:dyDescent="0.25">
      <c r="A291" t="s">
        <v>463</v>
      </c>
      <c r="B291" s="17" t="s">
        <v>992</v>
      </c>
      <c r="D291" s="10" t="s">
        <v>220</v>
      </c>
      <c r="E291" s="70">
        <f>+VLOOKUP(A291,RESUMEN!$F$2:$H$484,3,FALSE)</f>
        <v>66774.47</v>
      </c>
      <c r="F291" t="str">
        <f t="shared" si="9"/>
        <v/>
      </c>
    </row>
    <row r="292" spans="1:6" ht="15" customHeight="1" x14ac:dyDescent="0.25">
      <c r="A292" t="s">
        <v>464</v>
      </c>
      <c r="B292" s="17" t="s">
        <v>992</v>
      </c>
      <c r="D292" s="10" t="s">
        <v>221</v>
      </c>
      <c r="E292" s="70">
        <f>+VLOOKUP(A292,RESUMEN!$F$2:$H$484,3,FALSE)</f>
        <v>37417.18</v>
      </c>
      <c r="F292" t="str">
        <f t="shared" si="9"/>
        <v/>
      </c>
    </row>
    <row r="293" spans="1:6" ht="15" hidden="1" customHeight="1" x14ac:dyDescent="0.25">
      <c r="A293" s="13" t="s">
        <v>1444</v>
      </c>
      <c r="B293" s="17" t="s">
        <v>987</v>
      </c>
      <c r="D293" s="95" t="s">
        <v>1444</v>
      </c>
      <c r="E293" s="70">
        <f>+VLOOKUP(A293,RESUMEN!$F$2:$H$484,3,FALSE)</f>
        <v>13228.35</v>
      </c>
      <c r="F293" t="str">
        <f t="shared" si="9"/>
        <v/>
      </c>
    </row>
    <row r="294" spans="1:6" ht="15" hidden="1" customHeight="1" x14ac:dyDescent="0.25">
      <c r="A294" t="s">
        <v>465</v>
      </c>
      <c r="B294" s="17" t="s">
        <v>987</v>
      </c>
      <c r="D294" s="10" t="s">
        <v>1434</v>
      </c>
      <c r="E294" s="70">
        <f>+VLOOKUP(A294,RESUMEN!$F$2:$H$484,3,FALSE)</f>
        <v>3872</v>
      </c>
      <c r="F294" t="str">
        <f t="shared" si="9"/>
        <v/>
      </c>
    </row>
    <row r="295" spans="1:6" ht="15" hidden="1" customHeight="1" x14ac:dyDescent="0.25">
      <c r="A295" t="s">
        <v>1044</v>
      </c>
      <c r="B295" s="17" t="s">
        <v>987</v>
      </c>
      <c r="D295" s="10" t="s">
        <v>1043</v>
      </c>
      <c r="E295" s="70">
        <f>+VLOOKUP(A295,RESUMEN!$F$2:$H$484,3,FALSE)</f>
        <v>14110.67</v>
      </c>
      <c r="F295" t="str">
        <f t="shared" si="9"/>
        <v/>
      </c>
    </row>
    <row r="296" spans="1:6" ht="15" hidden="1" customHeight="1" x14ac:dyDescent="0.25">
      <c r="A296" t="s">
        <v>431</v>
      </c>
      <c r="B296" s="17" t="s">
        <v>987</v>
      </c>
      <c r="D296" s="10" t="s">
        <v>222</v>
      </c>
      <c r="E296" s="70">
        <f>+VLOOKUP(A296,RESUMEN!$F$2:$H$484,3,FALSE)</f>
        <v>50761.57</v>
      </c>
      <c r="F296" t="str">
        <f t="shared" si="9"/>
        <v/>
      </c>
    </row>
    <row r="297" spans="1:6" ht="15" hidden="1" customHeight="1" x14ac:dyDescent="0.25">
      <c r="A297" t="s">
        <v>432</v>
      </c>
      <c r="B297" s="17" t="s">
        <v>987</v>
      </c>
      <c r="D297" s="10" t="s">
        <v>223</v>
      </c>
      <c r="E297" s="70">
        <f>+VLOOKUP(A297,RESUMEN!$F$2:$H$484,3,FALSE)</f>
        <v>16363.64</v>
      </c>
      <c r="F297" t="str">
        <f t="shared" si="9"/>
        <v/>
      </c>
    </row>
    <row r="298" spans="1:6" ht="15" hidden="1" customHeight="1" x14ac:dyDescent="0.25">
      <c r="A298" t="s">
        <v>433</v>
      </c>
      <c r="B298" s="17" t="s">
        <v>987</v>
      </c>
      <c r="D298" s="10" t="s">
        <v>224</v>
      </c>
      <c r="E298" s="70">
        <f>+VLOOKUP(A298,RESUMEN!$F$2:$H$484,3,FALSE)</f>
        <v>58869.69</v>
      </c>
      <c r="F298" t="str">
        <f t="shared" si="9"/>
        <v/>
      </c>
    </row>
    <row r="299" spans="1:6" ht="15" customHeight="1" x14ac:dyDescent="0.25">
      <c r="A299" t="s">
        <v>436</v>
      </c>
      <c r="B299" s="17" t="s">
        <v>992</v>
      </c>
      <c r="D299" s="10" t="s">
        <v>225</v>
      </c>
      <c r="E299" s="70">
        <f>+VLOOKUP(A299,RESUMEN!$F$2:$H$484,3,FALSE)</f>
        <v>45076.959999999999</v>
      </c>
      <c r="F299" t="str">
        <f t="shared" si="9"/>
        <v/>
      </c>
    </row>
    <row r="300" spans="1:6" ht="15" customHeight="1" x14ac:dyDescent="0.25">
      <c r="A300" t="s">
        <v>513</v>
      </c>
      <c r="B300" s="17" t="s">
        <v>992</v>
      </c>
      <c r="D300" s="10" t="s">
        <v>226</v>
      </c>
      <c r="E300" s="70">
        <f>+VLOOKUP(A300,RESUMEN!$F$2:$H$484,3,FALSE)</f>
        <v>45079.7</v>
      </c>
      <c r="F300" t="str">
        <f t="shared" si="9"/>
        <v/>
      </c>
    </row>
    <row r="301" spans="1:6" ht="15" customHeight="1" x14ac:dyDescent="0.25">
      <c r="A301" t="s">
        <v>437</v>
      </c>
      <c r="B301" s="17" t="s">
        <v>992</v>
      </c>
      <c r="D301" s="10" t="s">
        <v>227</v>
      </c>
      <c r="E301" s="70">
        <f>+VLOOKUP(A301,RESUMEN!$F$2:$H$484,3,FALSE)</f>
        <v>20183.45</v>
      </c>
      <c r="F301" t="str">
        <f t="shared" si="9"/>
        <v/>
      </c>
    </row>
    <row r="302" spans="1:6" ht="15" customHeight="1" x14ac:dyDescent="0.25">
      <c r="A302" t="s">
        <v>438</v>
      </c>
      <c r="B302" s="17" t="s">
        <v>992</v>
      </c>
      <c r="D302" s="10" t="s">
        <v>228</v>
      </c>
      <c r="E302" s="70">
        <f>+VLOOKUP(A302,RESUMEN!$F$2:$H$484,3,FALSE)</f>
        <v>7493.48</v>
      </c>
      <c r="F302" t="str">
        <f t="shared" si="9"/>
        <v/>
      </c>
    </row>
    <row r="303" spans="1:6" ht="15" customHeight="1" x14ac:dyDescent="0.25">
      <c r="A303" t="s">
        <v>439</v>
      </c>
      <c r="B303" s="17" t="s">
        <v>992</v>
      </c>
      <c r="D303" s="10" t="s">
        <v>229</v>
      </c>
      <c r="E303" s="70">
        <f>+VLOOKUP(A303,RESUMEN!$F$2:$H$484,3,FALSE)</f>
        <v>20183.45</v>
      </c>
      <c r="F303" t="str">
        <f t="shared" si="9"/>
        <v/>
      </c>
    </row>
    <row r="304" spans="1:6" ht="15" hidden="1" customHeight="1" x14ac:dyDescent="0.25">
      <c r="A304" t="s">
        <v>440</v>
      </c>
      <c r="B304" s="17" t="s">
        <v>987</v>
      </c>
      <c r="D304" s="10" t="s">
        <v>230</v>
      </c>
      <c r="E304" s="70">
        <f>+VLOOKUP(A304,RESUMEN!$F$2:$H$484,3,FALSE)</f>
        <v>16169.1</v>
      </c>
      <c r="F304" t="str">
        <f t="shared" si="9"/>
        <v/>
      </c>
    </row>
    <row r="305" spans="1:6" ht="15" hidden="1" customHeight="1" x14ac:dyDescent="0.25">
      <c r="A305" t="s">
        <v>441</v>
      </c>
      <c r="B305" s="17" t="s">
        <v>987</v>
      </c>
      <c r="D305" s="10" t="s">
        <v>231</v>
      </c>
      <c r="E305" s="70">
        <f>+VLOOKUP(A305,RESUMEN!$F$2:$H$484,3,FALSE)</f>
        <v>58514.84</v>
      </c>
      <c r="F305" t="str">
        <f t="shared" si="9"/>
        <v/>
      </c>
    </row>
    <row r="306" spans="1:6" ht="15" hidden="1" customHeight="1" x14ac:dyDescent="0.25">
      <c r="A306" t="s">
        <v>442</v>
      </c>
      <c r="B306" s="17" t="s">
        <v>987</v>
      </c>
      <c r="D306" s="10" t="s">
        <v>1079</v>
      </c>
      <c r="E306" s="70">
        <f>+VLOOKUP(A306,RESUMEN!$F$2:$H$484,3,FALSE)</f>
        <v>14692.4</v>
      </c>
      <c r="F306" t="str">
        <f t="shared" si="9"/>
        <v/>
      </c>
    </row>
    <row r="307" spans="1:6" ht="15" hidden="1" customHeight="1" x14ac:dyDescent="0.25">
      <c r="A307" t="s">
        <v>443</v>
      </c>
      <c r="B307" s="17" t="s">
        <v>987</v>
      </c>
      <c r="D307" s="10" t="s">
        <v>1080</v>
      </c>
      <c r="E307" s="70">
        <f>+VLOOKUP(A307,RESUMEN!$F$2:$H$484,3,FALSE)</f>
        <v>53986.17</v>
      </c>
      <c r="F307" t="str">
        <f t="shared" si="9"/>
        <v/>
      </c>
    </row>
    <row r="308" spans="1:6" ht="15" customHeight="1" x14ac:dyDescent="0.25">
      <c r="A308" t="s">
        <v>444</v>
      </c>
      <c r="B308" s="17" t="s">
        <v>992</v>
      </c>
      <c r="D308" s="10" t="s">
        <v>1081</v>
      </c>
      <c r="E308" s="70">
        <f>+VLOOKUP(A308,RESUMEN!$F$2:$H$484,3,FALSE)</f>
        <v>54682.64</v>
      </c>
      <c r="F308" t="str">
        <f t="shared" si="9"/>
        <v/>
      </c>
    </row>
    <row r="309" spans="1:6" ht="15" customHeight="1" x14ac:dyDescent="0.25">
      <c r="A309" t="s">
        <v>1000</v>
      </c>
      <c r="B309" s="17" t="s">
        <v>992</v>
      </c>
      <c r="D309" s="11" t="s">
        <v>1082</v>
      </c>
      <c r="E309" s="70">
        <f>+VLOOKUP(A309,RESUMEN!$F$2:$H$484,3,FALSE)</f>
        <v>10149.11</v>
      </c>
      <c r="F309" t="str">
        <f t="shared" si="9"/>
        <v/>
      </c>
    </row>
    <row r="310" spans="1:6" ht="15" hidden="1" customHeight="1" x14ac:dyDescent="0.25">
      <c r="A310" t="s">
        <v>399</v>
      </c>
      <c r="B310" s="17" t="s">
        <v>987</v>
      </c>
      <c r="D310" s="10" t="s">
        <v>1083</v>
      </c>
      <c r="E310" s="70">
        <f>+VLOOKUP(A310,RESUMEN!$F$2:$H$484,3,FALSE)</f>
        <v>15707.71</v>
      </c>
      <c r="F310" t="str">
        <f t="shared" si="9"/>
        <v/>
      </c>
    </row>
    <row r="311" spans="1:6" ht="15" hidden="1" customHeight="1" x14ac:dyDescent="0.25">
      <c r="A311" t="s">
        <v>400</v>
      </c>
      <c r="B311" s="17" t="s">
        <v>987</v>
      </c>
      <c r="D311" s="10" t="s">
        <v>1084</v>
      </c>
      <c r="E311" s="70">
        <f>+VLOOKUP(A311,RESUMEN!$F$2:$H$484,3,FALSE)</f>
        <v>56823.33</v>
      </c>
      <c r="F311" t="str">
        <f t="shared" si="9"/>
        <v/>
      </c>
    </row>
    <row r="312" spans="1:6" ht="15" hidden="1" customHeight="1" x14ac:dyDescent="0.25">
      <c r="A312" t="s">
        <v>466</v>
      </c>
      <c r="B312" s="17" t="s">
        <v>987</v>
      </c>
      <c r="D312" s="10" t="s">
        <v>232</v>
      </c>
      <c r="E312" s="70">
        <f>+VLOOKUP(A312,RESUMEN!$F$2:$H$484,3,FALSE)</f>
        <v>12956.63</v>
      </c>
      <c r="F312" t="str">
        <f t="shared" si="9"/>
        <v/>
      </c>
    </row>
    <row r="313" spans="1:6" ht="15" hidden="1" customHeight="1" x14ac:dyDescent="0.25">
      <c r="A313" t="s">
        <v>467</v>
      </c>
      <c r="B313" s="17" t="s">
        <v>987</v>
      </c>
      <c r="D313" s="10" t="s">
        <v>233</v>
      </c>
      <c r="E313" s="70">
        <f>+VLOOKUP(A313,RESUMEN!$F$2:$H$484,3,FALSE)</f>
        <v>72844.240000000005</v>
      </c>
      <c r="F313" t="str">
        <f t="shared" si="9"/>
        <v/>
      </c>
    </row>
    <row r="314" spans="1:6" ht="15" hidden="1" customHeight="1" x14ac:dyDescent="0.25">
      <c r="A314" t="s">
        <v>468</v>
      </c>
      <c r="B314" s="17" t="s">
        <v>987</v>
      </c>
      <c r="D314" s="10" t="s">
        <v>234</v>
      </c>
      <c r="E314" s="70">
        <f>+VLOOKUP(A314,RESUMEN!$F$2:$H$484,3,FALSE)</f>
        <v>25142.9</v>
      </c>
      <c r="F314" t="str">
        <f t="shared" si="9"/>
        <v/>
      </c>
    </row>
    <row r="315" spans="1:6" ht="15" hidden="1" customHeight="1" x14ac:dyDescent="0.25">
      <c r="A315" t="s">
        <v>469</v>
      </c>
      <c r="B315" s="17" t="s">
        <v>987</v>
      </c>
      <c r="D315" s="10" t="s">
        <v>235</v>
      </c>
      <c r="E315" s="70">
        <f>+VLOOKUP(A315,RESUMEN!$F$2:$H$484,3,FALSE)</f>
        <v>50249.16</v>
      </c>
      <c r="F315" t="str">
        <f t="shared" si="9"/>
        <v/>
      </c>
    </row>
    <row r="316" spans="1:6" ht="15" customHeight="1" x14ac:dyDescent="0.25">
      <c r="A316" t="s">
        <v>473</v>
      </c>
      <c r="B316" s="17" t="s">
        <v>992</v>
      </c>
      <c r="D316" s="11" t="s">
        <v>236</v>
      </c>
      <c r="E316" s="70">
        <f>+VLOOKUP(A316,RESUMEN!$F$2:$H$484,3,FALSE)</f>
        <v>7417.04</v>
      </c>
      <c r="F316" t="str">
        <f t="shared" si="9"/>
        <v/>
      </c>
    </row>
    <row r="317" spans="1:6" ht="15" customHeight="1" x14ac:dyDescent="0.25">
      <c r="A317" t="s">
        <v>472</v>
      </c>
      <c r="B317" s="17" t="s">
        <v>992</v>
      </c>
      <c r="D317" s="11" t="s">
        <v>237</v>
      </c>
      <c r="E317" s="70">
        <f>+VLOOKUP(A317,RESUMEN!$F$2:$H$484,3,FALSE)</f>
        <v>20176</v>
      </c>
      <c r="F317" t="str">
        <f t="shared" si="9"/>
        <v/>
      </c>
    </row>
    <row r="318" spans="1:6" ht="15" customHeight="1" x14ac:dyDescent="0.25">
      <c r="A318" t="s">
        <v>470</v>
      </c>
      <c r="B318" s="17" t="s">
        <v>992</v>
      </c>
      <c r="D318" s="11" t="s">
        <v>238</v>
      </c>
      <c r="E318" s="70">
        <f>+VLOOKUP(A318,RESUMEN!$F$2:$H$484,3,FALSE)</f>
        <v>8147.5</v>
      </c>
      <c r="F318" t="str">
        <f t="shared" ref="F318:F319" si="10">+IF(C318="","",C318*E318)</f>
        <v/>
      </c>
    </row>
    <row r="319" spans="1:6" ht="15" customHeight="1" x14ac:dyDescent="0.25">
      <c r="A319" t="s">
        <v>471</v>
      </c>
      <c r="B319" s="17" t="s">
        <v>992</v>
      </c>
      <c r="D319" s="11" t="s">
        <v>239</v>
      </c>
      <c r="E319" s="70">
        <f>+VLOOKUP(A319,RESUMEN!$F$2:$H$484,3,FALSE)</f>
        <v>21945.02</v>
      </c>
      <c r="F319" t="str">
        <f t="shared" si="10"/>
        <v/>
      </c>
    </row>
    <row r="320" spans="1:6" ht="15" customHeight="1" x14ac:dyDescent="0.25">
      <c r="A320" s="16" t="s">
        <v>519</v>
      </c>
      <c r="B320" s="17" t="s">
        <v>992</v>
      </c>
      <c r="D320" s="67" t="s">
        <v>519</v>
      </c>
      <c r="E320" s="70">
        <f>+VLOOKUP(A320,RESUMEN!$F$2:$H$484,3,FALSE)</f>
        <v>3040.31664</v>
      </c>
      <c r="F320" t="str">
        <f t="shared" ref="F320:F329" si="11">+IF(C320="","",C320*E320)</f>
        <v/>
      </c>
    </row>
    <row r="321" spans="1:6" ht="15" customHeight="1" x14ac:dyDescent="0.25">
      <c r="A321" s="16" t="s">
        <v>520</v>
      </c>
      <c r="B321" s="17" t="s">
        <v>992</v>
      </c>
      <c r="D321" s="11" t="s">
        <v>520</v>
      </c>
      <c r="E321" s="70">
        <f>+VLOOKUP(A321,RESUMEN!$F$2:$H$484,3,FALSE)</f>
        <v>8661.6583200000005</v>
      </c>
      <c r="F321" t="str">
        <f t="shared" si="11"/>
        <v/>
      </c>
    </row>
    <row r="322" spans="1:6" ht="15" customHeight="1" x14ac:dyDescent="0.25">
      <c r="A322" s="16" t="s">
        <v>521</v>
      </c>
      <c r="B322" s="17" t="s">
        <v>992</v>
      </c>
      <c r="D322" s="11" t="s">
        <v>521</v>
      </c>
      <c r="E322" s="70">
        <f>+VLOOKUP(A322,RESUMEN!$F$2:$H$484,3,FALSE)</f>
        <v>20680.591680000001</v>
      </c>
      <c r="F322" t="str">
        <f t="shared" si="11"/>
        <v/>
      </c>
    </row>
    <row r="323" spans="1:6" ht="15" customHeight="1" x14ac:dyDescent="0.25">
      <c r="A323" s="16" t="s">
        <v>523</v>
      </c>
      <c r="B323" s="17" t="s">
        <v>992</v>
      </c>
      <c r="D323" s="11" t="s">
        <v>523</v>
      </c>
      <c r="E323" s="70">
        <f>+VLOOKUP(A323,RESUMEN!$F$2:$H$484,3,FALSE)</f>
        <v>3040.31664</v>
      </c>
      <c r="F323" t="str">
        <f t="shared" si="11"/>
        <v/>
      </c>
    </row>
    <row r="324" spans="1:6" ht="15" customHeight="1" x14ac:dyDescent="0.25">
      <c r="A324" s="16" t="s">
        <v>524</v>
      </c>
      <c r="B324" s="17" t="s">
        <v>992</v>
      </c>
      <c r="D324" s="11" t="s">
        <v>524</v>
      </c>
      <c r="E324" s="70">
        <f>+VLOOKUP(A324,RESUMEN!$F$2:$H$484,3,FALSE)</f>
        <v>8344.6916399999991</v>
      </c>
      <c r="F324" t="str">
        <f t="shared" si="11"/>
        <v/>
      </c>
    </row>
    <row r="325" spans="1:6" ht="15" customHeight="1" x14ac:dyDescent="0.25">
      <c r="A325" s="16" t="s">
        <v>522</v>
      </c>
      <c r="B325" s="17" t="s">
        <v>992</v>
      </c>
      <c r="D325" s="11" t="s">
        <v>522</v>
      </c>
      <c r="E325" s="70">
        <f>+VLOOKUP(A325,RESUMEN!$F$2:$H$484,3,FALSE)</f>
        <v>27350.289000000001</v>
      </c>
      <c r="F325" t="str">
        <f t="shared" si="11"/>
        <v/>
      </c>
    </row>
    <row r="326" spans="1:6" ht="15" customHeight="1" x14ac:dyDescent="0.25">
      <c r="A326" s="16" t="s">
        <v>525</v>
      </c>
      <c r="B326" s="17" t="s">
        <v>992</v>
      </c>
      <c r="D326" s="11" t="s">
        <v>525</v>
      </c>
      <c r="E326" s="70">
        <f>+VLOOKUP(A326,RESUMEN!$F$2:$H$484,3,FALSE)</f>
        <v>43877.376000000004</v>
      </c>
      <c r="F326" t="str">
        <f t="shared" si="11"/>
        <v/>
      </c>
    </row>
    <row r="327" spans="1:6" ht="15" customHeight="1" x14ac:dyDescent="0.25">
      <c r="A327" s="16" t="s">
        <v>526</v>
      </c>
      <c r="B327" s="17" t="s">
        <v>992</v>
      </c>
      <c r="D327" s="11" t="s">
        <v>526</v>
      </c>
      <c r="E327" s="70">
        <f>+VLOOKUP(A327,RESUMEN!$F$2:$H$484,3,FALSE)</f>
        <v>3040.31664</v>
      </c>
      <c r="F327" t="str">
        <f t="shared" si="11"/>
        <v/>
      </c>
    </row>
    <row r="328" spans="1:6" ht="15" customHeight="1" x14ac:dyDescent="0.25">
      <c r="A328" s="16" t="s">
        <v>527</v>
      </c>
      <c r="B328" s="17" t="s">
        <v>992</v>
      </c>
      <c r="D328" s="11" t="s">
        <v>527</v>
      </c>
      <c r="E328" s="70">
        <f>+VLOOKUP(A328,RESUMEN!$F$2:$H$484,3,FALSE)</f>
        <v>8344.6916399999991</v>
      </c>
      <c r="F328" t="str">
        <f t="shared" si="11"/>
        <v/>
      </c>
    </row>
    <row r="329" spans="1:6" ht="15" customHeight="1" x14ac:dyDescent="0.25">
      <c r="A329" s="16" t="s">
        <v>528</v>
      </c>
      <c r="B329" s="17" t="s">
        <v>992</v>
      </c>
      <c r="D329" s="11" t="s">
        <v>528</v>
      </c>
      <c r="E329" s="70">
        <f>+VLOOKUP(A329,RESUMEN!$F$2:$H$484,3,FALSE)</f>
        <v>33948</v>
      </c>
      <c r="F329" t="str">
        <f t="shared" si="11"/>
        <v/>
      </c>
    </row>
    <row r="330" spans="1:6" ht="15" customHeight="1" x14ac:dyDescent="0.25">
      <c r="A330" s="16" t="s">
        <v>529</v>
      </c>
      <c r="B330" s="17" t="s">
        <v>992</v>
      </c>
      <c r="D330" s="11" t="s">
        <v>529</v>
      </c>
      <c r="E330" s="70">
        <f>+VLOOKUP(A330,RESUMEN!$F$2:$H$484,3,FALSE)</f>
        <v>43877.376000000004</v>
      </c>
      <c r="F330" t="str">
        <f t="shared" ref="F330:F393" si="12">+IF(C330="","",C330*E330)</f>
        <v/>
      </c>
    </row>
    <row r="331" spans="1:6" ht="15" customHeight="1" x14ac:dyDescent="0.25">
      <c r="A331" s="16" t="s">
        <v>530</v>
      </c>
      <c r="B331" s="17" t="s">
        <v>992</v>
      </c>
      <c r="D331" s="11" t="s">
        <v>530</v>
      </c>
      <c r="E331" s="70">
        <f>+VLOOKUP(A331,RESUMEN!$F$2:$H$484,3,FALSE)</f>
        <v>8034.1916399999991</v>
      </c>
      <c r="F331" t="str">
        <f t="shared" si="12"/>
        <v/>
      </c>
    </row>
    <row r="332" spans="1:6" ht="15" customHeight="1" x14ac:dyDescent="0.25">
      <c r="A332" s="16" t="s">
        <v>531</v>
      </c>
      <c r="B332" s="17" t="s">
        <v>992</v>
      </c>
      <c r="D332" s="11" t="s">
        <v>531</v>
      </c>
      <c r="E332" s="70">
        <f>+VLOOKUP(A332,RESUMEN!$F$2:$H$484,3,FALSE)</f>
        <v>17316.841680000001</v>
      </c>
      <c r="F332" t="str">
        <f t="shared" si="12"/>
        <v/>
      </c>
    </row>
    <row r="333" spans="1:6" ht="15" customHeight="1" x14ac:dyDescent="0.25">
      <c r="A333" s="16" t="s">
        <v>532</v>
      </c>
      <c r="B333" s="17" t="s">
        <v>992</v>
      </c>
      <c r="D333" s="11" t="s">
        <v>532</v>
      </c>
      <c r="E333" s="70">
        <f>+VLOOKUP(A333,RESUMEN!$F$2:$H$484,3,FALSE)</f>
        <v>7820.7166799999995</v>
      </c>
      <c r="F333" t="str">
        <f t="shared" si="12"/>
        <v/>
      </c>
    </row>
    <row r="334" spans="1:6" ht="15" customHeight="1" x14ac:dyDescent="0.25">
      <c r="A334" s="16" t="s">
        <v>533</v>
      </c>
      <c r="B334" s="17" t="s">
        <v>992</v>
      </c>
      <c r="D334" s="11" t="s">
        <v>533</v>
      </c>
      <c r="E334" s="70">
        <f>+VLOOKUP(A334,RESUMEN!$F$2:$H$484,3,FALSE)</f>
        <v>24531.139439999999</v>
      </c>
      <c r="F334" t="str">
        <f t="shared" si="12"/>
        <v/>
      </c>
    </row>
    <row r="335" spans="1:6" ht="15" customHeight="1" x14ac:dyDescent="0.25">
      <c r="A335" s="16" t="s">
        <v>534</v>
      </c>
      <c r="B335" s="17" t="s">
        <v>992</v>
      </c>
      <c r="D335" s="11" t="s">
        <v>534</v>
      </c>
      <c r="E335" s="70">
        <f>+VLOOKUP(A335,RESUMEN!$F$2:$H$484,3,FALSE)</f>
        <v>35878.896000000001</v>
      </c>
      <c r="F335" t="str">
        <f t="shared" si="12"/>
        <v/>
      </c>
    </row>
    <row r="336" spans="1:6" ht="15" customHeight="1" x14ac:dyDescent="0.25">
      <c r="A336" s="16" t="s">
        <v>535</v>
      </c>
      <c r="B336" s="17" t="s">
        <v>992</v>
      </c>
      <c r="D336" s="11" t="s">
        <v>535</v>
      </c>
      <c r="E336" s="70">
        <f>+VLOOKUP(A336,RESUMEN!$F$2:$H$484,3,FALSE)</f>
        <v>7820.7166799999995</v>
      </c>
      <c r="F336" t="str">
        <f t="shared" si="12"/>
        <v/>
      </c>
    </row>
    <row r="337" spans="1:6" ht="15" customHeight="1" x14ac:dyDescent="0.25">
      <c r="A337" s="16" t="s">
        <v>536</v>
      </c>
      <c r="B337" s="17" t="s">
        <v>992</v>
      </c>
      <c r="D337" s="11" t="s">
        <v>536</v>
      </c>
      <c r="E337" s="70">
        <f>+VLOOKUP(A337,RESUMEN!$F$2:$H$484,3,FALSE)</f>
        <v>29532.002759999999</v>
      </c>
      <c r="F337" t="str">
        <f t="shared" si="12"/>
        <v/>
      </c>
    </row>
    <row r="338" spans="1:6" ht="15" customHeight="1" x14ac:dyDescent="0.25">
      <c r="A338" s="16" t="s">
        <v>537</v>
      </c>
      <c r="B338" s="17" t="s">
        <v>992</v>
      </c>
      <c r="D338" s="11" t="s">
        <v>537</v>
      </c>
      <c r="E338" s="70">
        <f>+VLOOKUP(A338,RESUMEN!$F$2:$H$484,3,FALSE)</f>
        <v>35796.095999999998</v>
      </c>
      <c r="F338" t="str">
        <f t="shared" si="12"/>
        <v/>
      </c>
    </row>
    <row r="339" spans="1:6" ht="15" customHeight="1" x14ac:dyDescent="0.25">
      <c r="A339" s="16" t="s">
        <v>538</v>
      </c>
      <c r="B339" s="17" t="s">
        <v>992</v>
      </c>
      <c r="D339" s="11" t="s">
        <v>538</v>
      </c>
      <c r="E339" s="70">
        <f>+VLOOKUP(A339,RESUMEN!$F$2:$H$484,3,FALSE)</f>
        <v>40167.936000000002</v>
      </c>
      <c r="F339" t="str">
        <f t="shared" si="12"/>
        <v/>
      </c>
    </row>
    <row r="340" spans="1:6" ht="15" customHeight="1" x14ac:dyDescent="0.25">
      <c r="A340" s="16" t="s">
        <v>539</v>
      </c>
      <c r="B340" s="17" t="s">
        <v>992</v>
      </c>
      <c r="D340" s="11" t="s">
        <v>539</v>
      </c>
      <c r="E340" s="70">
        <f>+VLOOKUP(A340,RESUMEN!$F$2:$H$484,3,FALSE)</f>
        <v>8972.1583200000005</v>
      </c>
      <c r="F340" t="str">
        <f t="shared" si="12"/>
        <v/>
      </c>
    </row>
    <row r="341" spans="1:6" ht="15" customHeight="1" x14ac:dyDescent="0.25">
      <c r="A341" s="16" t="s">
        <v>540</v>
      </c>
      <c r="B341" s="17" t="s">
        <v>992</v>
      </c>
      <c r="D341" s="11" t="s">
        <v>540</v>
      </c>
      <c r="E341" s="70">
        <f>+VLOOKUP(A341,RESUMEN!$F$2:$H$484,3,FALSE)</f>
        <v>27015.139439999999</v>
      </c>
      <c r="F341" t="str">
        <f t="shared" si="12"/>
        <v/>
      </c>
    </row>
    <row r="342" spans="1:6" ht="15" customHeight="1" x14ac:dyDescent="0.25">
      <c r="A342" s="16" t="s">
        <v>541</v>
      </c>
      <c r="B342" s="17" t="s">
        <v>992</v>
      </c>
      <c r="D342" s="11" t="s">
        <v>541</v>
      </c>
      <c r="E342" s="70">
        <f>+VLOOKUP(A342,RESUMEN!$F$2:$H$484,3,FALSE)</f>
        <v>44685.504000000001</v>
      </c>
      <c r="F342" t="str">
        <f t="shared" si="12"/>
        <v/>
      </c>
    </row>
    <row r="343" spans="1:6" ht="15" customHeight="1" x14ac:dyDescent="0.25">
      <c r="A343" s="16" t="s">
        <v>542</v>
      </c>
      <c r="B343" s="17" t="s">
        <v>992</v>
      </c>
      <c r="D343" s="11" t="s">
        <v>542</v>
      </c>
      <c r="E343" s="70">
        <f>+VLOOKUP(A343,RESUMEN!$F$2:$H$484,3,FALSE)</f>
        <v>8661.6583200000005</v>
      </c>
      <c r="F343" t="str">
        <f t="shared" si="12"/>
        <v/>
      </c>
    </row>
    <row r="344" spans="1:6" ht="15" customHeight="1" x14ac:dyDescent="0.25">
      <c r="A344" s="16" t="s">
        <v>543</v>
      </c>
      <c r="B344" s="17" t="s">
        <v>992</v>
      </c>
      <c r="D344" s="11" t="s">
        <v>543</v>
      </c>
      <c r="E344" s="70">
        <f>+VLOOKUP(A344,RESUMEN!$F$2:$H$484,3,FALSE)</f>
        <v>20072.533319999999</v>
      </c>
      <c r="F344" t="str">
        <f t="shared" si="12"/>
        <v/>
      </c>
    </row>
    <row r="345" spans="1:6" ht="15" customHeight="1" x14ac:dyDescent="0.25">
      <c r="A345" s="16" t="s">
        <v>544</v>
      </c>
      <c r="B345" s="17" t="s">
        <v>992</v>
      </c>
      <c r="D345" s="11" t="s">
        <v>544</v>
      </c>
      <c r="E345" s="70">
        <f>+VLOOKUP(A345,RESUMEN!$F$2:$H$484,3,FALSE)</f>
        <v>8344.6916399999991</v>
      </c>
      <c r="F345" t="str">
        <f t="shared" si="12"/>
        <v/>
      </c>
    </row>
    <row r="346" spans="1:6" ht="15" customHeight="1" x14ac:dyDescent="0.25">
      <c r="A346" s="16" t="s">
        <v>545</v>
      </c>
      <c r="B346" s="17" t="s">
        <v>992</v>
      </c>
      <c r="D346" s="11" t="s">
        <v>545</v>
      </c>
      <c r="E346" s="70">
        <f>+VLOOKUP(A346,RESUMEN!$F$2:$H$484,3,FALSE)</f>
        <v>25746.858720000004</v>
      </c>
      <c r="F346" t="str">
        <f t="shared" si="12"/>
        <v/>
      </c>
    </row>
    <row r="347" spans="1:6" ht="15" customHeight="1" x14ac:dyDescent="0.25">
      <c r="A347" s="16" t="s">
        <v>546</v>
      </c>
      <c r="B347" s="17" t="s">
        <v>992</v>
      </c>
      <c r="D347" s="11" t="s">
        <v>546</v>
      </c>
      <c r="E347" s="70">
        <f>+VLOOKUP(A347,RESUMEN!$F$2:$H$484,3,FALSE)</f>
        <v>8344.6916399999991</v>
      </c>
      <c r="F347" t="str">
        <f t="shared" si="12"/>
        <v/>
      </c>
    </row>
    <row r="348" spans="1:6" ht="15" customHeight="1" x14ac:dyDescent="0.25">
      <c r="A348" s="16" t="s">
        <v>547</v>
      </c>
      <c r="B348" s="17" t="s">
        <v>992</v>
      </c>
      <c r="D348" s="11" t="s">
        <v>547</v>
      </c>
      <c r="E348" s="70">
        <f>+VLOOKUP(A348,RESUMEN!$F$2:$H$484,3,FALSE)</f>
        <v>32666.570639999998</v>
      </c>
      <c r="F348" t="str">
        <f t="shared" si="12"/>
        <v/>
      </c>
    </row>
    <row r="349" spans="1:6" ht="15" customHeight="1" x14ac:dyDescent="0.25">
      <c r="A349" s="16" t="s">
        <v>548</v>
      </c>
      <c r="B349" s="17" t="s">
        <v>992</v>
      </c>
      <c r="D349" s="11" t="s">
        <v>548</v>
      </c>
      <c r="E349" s="70">
        <f>+VLOOKUP(A349,RESUMEN!$F$2:$H$484,3,FALSE)</f>
        <v>10058.90832</v>
      </c>
      <c r="F349" t="str">
        <f t="shared" si="12"/>
        <v/>
      </c>
    </row>
    <row r="350" spans="1:6" ht="15" customHeight="1" x14ac:dyDescent="0.25">
      <c r="A350" s="16" t="s">
        <v>549</v>
      </c>
      <c r="B350" s="17" t="s">
        <v>992</v>
      </c>
      <c r="D350" s="11" t="s">
        <v>549</v>
      </c>
      <c r="E350" s="70">
        <f>+VLOOKUP(A350,RESUMEN!$F$2:$H$484,3,FALSE)</f>
        <v>37069.427519999997</v>
      </c>
      <c r="F350" t="str">
        <f t="shared" si="12"/>
        <v/>
      </c>
    </row>
    <row r="351" spans="1:6" ht="15" hidden="1" customHeight="1" x14ac:dyDescent="0.25">
      <c r="A351" s="16" t="s">
        <v>550</v>
      </c>
      <c r="B351" s="17" t="s">
        <v>987</v>
      </c>
      <c r="D351" s="10" t="s">
        <v>550</v>
      </c>
      <c r="E351" s="70">
        <f>+VLOOKUP(A351,RESUMEN!$F$2:$H$484,3,FALSE)</f>
        <v>0</v>
      </c>
      <c r="F351" t="str">
        <f t="shared" si="12"/>
        <v/>
      </c>
    </row>
    <row r="352" spans="1:6" ht="15" hidden="1" customHeight="1" x14ac:dyDescent="0.25">
      <c r="A352" s="16" t="s">
        <v>551</v>
      </c>
      <c r="B352" s="17" t="s">
        <v>987</v>
      </c>
      <c r="D352" s="10" t="s">
        <v>551</v>
      </c>
      <c r="E352" s="70">
        <f>+VLOOKUP(A352,RESUMEN!$F$2:$H$484,3,FALSE)</f>
        <v>10977.46668</v>
      </c>
      <c r="F352" t="str">
        <f t="shared" si="12"/>
        <v/>
      </c>
    </row>
    <row r="353" spans="1:6" ht="15" hidden="1" customHeight="1" x14ac:dyDescent="0.25">
      <c r="A353" s="16" t="s">
        <v>552</v>
      </c>
      <c r="B353" s="17" t="s">
        <v>987</v>
      </c>
      <c r="D353" s="10" t="s">
        <v>552</v>
      </c>
      <c r="E353" s="70">
        <f>+VLOOKUP(A353,RESUMEN!$F$2:$H$484,3,FALSE)</f>
        <v>30655.408320000002</v>
      </c>
      <c r="F353" t="str">
        <f t="shared" si="12"/>
        <v/>
      </c>
    </row>
    <row r="354" spans="1:6" ht="15" hidden="1" customHeight="1" x14ac:dyDescent="0.25">
      <c r="A354" s="16" t="s">
        <v>553</v>
      </c>
      <c r="B354" s="17" t="s">
        <v>987</v>
      </c>
      <c r="D354" s="10" t="s">
        <v>553</v>
      </c>
      <c r="E354" s="70">
        <f>+VLOOKUP(A354,RESUMEN!$F$2:$H$484,3,FALSE)</f>
        <v>2218.78332</v>
      </c>
      <c r="F354" t="str">
        <f t="shared" si="12"/>
        <v/>
      </c>
    </row>
    <row r="355" spans="1:6" ht="15" hidden="1" customHeight="1" x14ac:dyDescent="0.25">
      <c r="A355" s="16" t="s">
        <v>554</v>
      </c>
      <c r="B355" s="17" t="s">
        <v>987</v>
      </c>
      <c r="D355" s="10" t="s">
        <v>554</v>
      </c>
      <c r="E355" s="70">
        <f>+VLOOKUP(A355,RESUMEN!$F$2:$H$484,3,FALSE)</f>
        <v>9509.0666399999991</v>
      </c>
      <c r="F355" t="str">
        <f t="shared" si="12"/>
        <v/>
      </c>
    </row>
    <row r="356" spans="1:6" ht="15" hidden="1" customHeight="1" x14ac:dyDescent="0.25">
      <c r="A356" s="16" t="s">
        <v>555</v>
      </c>
      <c r="B356" s="17" t="s">
        <v>987</v>
      </c>
      <c r="D356" s="10" t="s">
        <v>555</v>
      </c>
      <c r="E356" s="70">
        <f>+VLOOKUP(A356,RESUMEN!$F$2:$H$484,3,FALSE)</f>
        <v>27750.941639999997</v>
      </c>
      <c r="F356" t="str">
        <f t="shared" si="12"/>
        <v/>
      </c>
    </row>
    <row r="357" spans="1:6" ht="15" hidden="1" customHeight="1" x14ac:dyDescent="0.25">
      <c r="A357" s="16" t="s">
        <v>556</v>
      </c>
      <c r="B357" s="17" t="s">
        <v>987</v>
      </c>
      <c r="D357" s="10" t="s">
        <v>556</v>
      </c>
      <c r="E357" s="70">
        <f>+VLOOKUP(A357,RESUMEN!$F$2:$H$484,3,FALSE)</f>
        <v>2574.56664</v>
      </c>
      <c r="F357" t="str">
        <f t="shared" si="12"/>
        <v/>
      </c>
    </row>
    <row r="358" spans="1:6" ht="15" hidden="1" customHeight="1" x14ac:dyDescent="0.25">
      <c r="A358" s="16" t="s">
        <v>557</v>
      </c>
      <c r="B358" s="17" t="s">
        <v>987</v>
      </c>
      <c r="D358" s="10" t="s">
        <v>557</v>
      </c>
      <c r="E358" s="70">
        <f>+VLOOKUP(A358,RESUMEN!$F$2:$H$484,3,FALSE)</f>
        <v>10608.75</v>
      </c>
      <c r="F358" t="str">
        <f t="shared" si="12"/>
        <v/>
      </c>
    </row>
    <row r="359" spans="1:6" ht="15" hidden="1" customHeight="1" x14ac:dyDescent="0.25">
      <c r="A359" s="16" t="s">
        <v>558</v>
      </c>
      <c r="B359" s="17" t="s">
        <v>987</v>
      </c>
      <c r="D359" s="10" t="s">
        <v>558</v>
      </c>
      <c r="E359" s="70">
        <f>+VLOOKUP(A359,RESUMEN!$F$2:$H$484,3,FALSE)</f>
        <v>28721.25</v>
      </c>
      <c r="F359" t="str">
        <f t="shared" si="12"/>
        <v/>
      </c>
    </row>
    <row r="360" spans="1:6" ht="15" hidden="1" customHeight="1" x14ac:dyDescent="0.25">
      <c r="A360" s="16" t="s">
        <v>559</v>
      </c>
      <c r="B360" s="17" t="s">
        <v>987</v>
      </c>
      <c r="D360" s="10" t="s">
        <v>559</v>
      </c>
      <c r="E360" s="70">
        <f>+VLOOKUP(A360,RESUMEN!$F$2:$H$484,3,FALSE)</f>
        <v>0</v>
      </c>
      <c r="F360" t="str">
        <f t="shared" si="12"/>
        <v/>
      </c>
    </row>
    <row r="361" spans="1:6" ht="15" hidden="1" customHeight="1" x14ac:dyDescent="0.25">
      <c r="A361" s="16" t="s">
        <v>560</v>
      </c>
      <c r="B361" s="17" t="s">
        <v>987</v>
      </c>
      <c r="D361" s="10" t="s">
        <v>560</v>
      </c>
      <c r="E361" s="70">
        <f>+VLOOKUP(A361,RESUMEN!$F$2:$H$484,3,FALSE)</f>
        <v>10977.46668</v>
      </c>
      <c r="F361" t="str">
        <f t="shared" si="12"/>
        <v/>
      </c>
    </row>
    <row r="362" spans="1:6" ht="15" hidden="1" customHeight="1" x14ac:dyDescent="0.25">
      <c r="A362" s="16" t="s">
        <v>561</v>
      </c>
      <c r="B362" s="17" t="s">
        <v>987</v>
      </c>
      <c r="D362" s="10" t="s">
        <v>561</v>
      </c>
      <c r="E362" s="70">
        <f>+VLOOKUP(A362,RESUMEN!$F$2:$H$484,3,FALSE)</f>
        <v>30965.908320000002</v>
      </c>
      <c r="F362" t="str">
        <f t="shared" si="12"/>
        <v/>
      </c>
    </row>
    <row r="363" spans="1:6" ht="15" hidden="1" customHeight="1" x14ac:dyDescent="0.25">
      <c r="A363" s="16" t="s">
        <v>562</v>
      </c>
      <c r="B363" s="17" t="s">
        <v>987</v>
      </c>
      <c r="D363" s="10" t="s">
        <v>562</v>
      </c>
      <c r="E363" s="70">
        <f>+VLOOKUP(A363,RESUMEN!$F$2:$H$484,3,FALSE)</f>
        <v>0</v>
      </c>
      <c r="F363" t="str">
        <f t="shared" si="12"/>
        <v/>
      </c>
    </row>
    <row r="364" spans="1:6" ht="15" hidden="1" customHeight="1" x14ac:dyDescent="0.25">
      <c r="A364" s="16" t="s">
        <v>563</v>
      </c>
      <c r="B364" s="17" t="s">
        <v>987</v>
      </c>
      <c r="D364" s="10" t="s">
        <v>563</v>
      </c>
      <c r="E364" s="70">
        <f>+VLOOKUP(A364,RESUMEN!$F$2:$H$484,3,FALSE)</f>
        <v>10977.46668</v>
      </c>
      <c r="F364" t="str">
        <f t="shared" si="12"/>
        <v/>
      </c>
    </row>
    <row r="365" spans="1:6" ht="15" hidden="1" customHeight="1" x14ac:dyDescent="0.25">
      <c r="A365" s="16" t="s">
        <v>564</v>
      </c>
      <c r="B365" s="17" t="s">
        <v>987</v>
      </c>
      <c r="D365" s="10" t="s">
        <v>564</v>
      </c>
      <c r="E365" s="70">
        <f>+VLOOKUP(A365,RESUMEN!$F$2:$H$484,3,FALSE)</f>
        <v>31295.816639999997</v>
      </c>
      <c r="F365" t="str">
        <f t="shared" si="12"/>
        <v/>
      </c>
    </row>
    <row r="366" spans="1:6" ht="15" customHeight="1" x14ac:dyDescent="0.25">
      <c r="A366" s="16" t="s">
        <v>565</v>
      </c>
      <c r="B366" s="17" t="s">
        <v>992</v>
      </c>
      <c r="D366" s="11" t="s">
        <v>565</v>
      </c>
      <c r="E366" s="70">
        <f>+VLOOKUP(A366,RESUMEN!$F$2:$H$484,3,FALSE)</f>
        <v>0</v>
      </c>
      <c r="F366" t="str">
        <f t="shared" si="12"/>
        <v/>
      </c>
    </row>
    <row r="367" spans="1:6" ht="15" customHeight="1" x14ac:dyDescent="0.25">
      <c r="A367" s="16" t="s">
        <v>566</v>
      </c>
      <c r="B367" s="17" t="s">
        <v>992</v>
      </c>
      <c r="D367" s="11" t="s">
        <v>566</v>
      </c>
      <c r="E367" s="70">
        <f>+VLOOKUP(A367,RESUMEN!$F$2:$H$484,3,FALSE)</f>
        <v>0</v>
      </c>
      <c r="F367" t="str">
        <f t="shared" si="12"/>
        <v/>
      </c>
    </row>
    <row r="368" spans="1:6" ht="15" customHeight="1" x14ac:dyDescent="0.25">
      <c r="A368" s="16" t="s">
        <v>567</v>
      </c>
      <c r="B368" s="17" t="s">
        <v>992</v>
      </c>
      <c r="D368" s="11" t="s">
        <v>567</v>
      </c>
      <c r="E368" s="70">
        <f>+VLOOKUP(A368,RESUMEN!$F$2:$H$484,3,FALSE)</f>
        <v>0</v>
      </c>
      <c r="F368" t="str">
        <f t="shared" si="12"/>
        <v/>
      </c>
    </row>
    <row r="369" spans="1:6" ht="15" customHeight="1" x14ac:dyDescent="0.25">
      <c r="A369" s="16" t="s">
        <v>568</v>
      </c>
      <c r="B369" s="17" t="s">
        <v>992</v>
      </c>
      <c r="D369" s="11" t="s">
        <v>568</v>
      </c>
      <c r="E369" s="70">
        <f>+VLOOKUP(A369,RESUMEN!$F$2:$H$484,3,FALSE)</f>
        <v>0</v>
      </c>
      <c r="F369" t="str">
        <f t="shared" si="12"/>
        <v/>
      </c>
    </row>
    <row r="370" spans="1:6" ht="15" customHeight="1" x14ac:dyDescent="0.25">
      <c r="A370" s="16" t="s">
        <v>569</v>
      </c>
      <c r="B370" s="17" t="s">
        <v>992</v>
      </c>
      <c r="D370" s="11" t="s">
        <v>569</v>
      </c>
      <c r="E370" s="70">
        <f>+VLOOKUP(A370,RESUMEN!$F$2:$H$484,3,FALSE)</f>
        <v>28321.673759999998</v>
      </c>
      <c r="F370" t="str">
        <f t="shared" si="12"/>
        <v/>
      </c>
    </row>
    <row r="371" spans="1:6" ht="15" customHeight="1" x14ac:dyDescent="0.25">
      <c r="A371" s="16" t="s">
        <v>571</v>
      </c>
      <c r="B371" s="17" t="s">
        <v>992</v>
      </c>
      <c r="D371" s="11" t="s">
        <v>571</v>
      </c>
      <c r="E371" s="70">
        <f>+VLOOKUP(A371,RESUMEN!$F$2:$H$484,3,FALSE)</f>
        <v>0</v>
      </c>
      <c r="F371" t="str">
        <f t="shared" si="12"/>
        <v/>
      </c>
    </row>
    <row r="372" spans="1:6" ht="15" customHeight="1" x14ac:dyDescent="0.25">
      <c r="A372" s="16" t="s">
        <v>570</v>
      </c>
      <c r="B372" s="17" t="s">
        <v>992</v>
      </c>
      <c r="D372" s="11" t="s">
        <v>570</v>
      </c>
      <c r="E372" s="70">
        <f>+VLOOKUP(A372,RESUMEN!$F$2:$H$484,3,FALSE)</f>
        <v>0</v>
      </c>
      <c r="F372" t="str">
        <f t="shared" si="12"/>
        <v/>
      </c>
    </row>
    <row r="373" spans="1:6" ht="15" customHeight="1" x14ac:dyDescent="0.25">
      <c r="A373" s="13" t="s">
        <v>1365</v>
      </c>
      <c r="B373" s="17" t="s">
        <v>992</v>
      </c>
      <c r="D373" s="87" t="s">
        <v>1365</v>
      </c>
      <c r="E373" s="70">
        <f>+VLOOKUP(A373,RESUMEN!$F$2:$H$484,3,FALSE)</f>
        <v>27066.094560000001</v>
      </c>
      <c r="F373" t="str">
        <f t="shared" si="12"/>
        <v/>
      </c>
    </row>
    <row r="374" spans="1:6" ht="15" customHeight="1" x14ac:dyDescent="0.25">
      <c r="A374" s="16" t="s">
        <v>572</v>
      </c>
      <c r="B374" s="17" t="s">
        <v>992</v>
      </c>
      <c r="D374" s="11" t="s">
        <v>1388</v>
      </c>
      <c r="E374" s="70">
        <f>+VLOOKUP(A374,RESUMEN!$F$2:$H$484,3,FALSE)</f>
        <v>0</v>
      </c>
      <c r="F374" t="str">
        <f t="shared" si="12"/>
        <v/>
      </c>
    </row>
    <row r="375" spans="1:6" ht="15" customHeight="1" x14ac:dyDescent="0.25">
      <c r="A375" s="16" t="s">
        <v>573</v>
      </c>
      <c r="B375" s="17" t="s">
        <v>992</v>
      </c>
      <c r="D375" s="11" t="s">
        <v>573</v>
      </c>
      <c r="E375" s="70">
        <f>+VLOOKUP(A375,RESUMEN!$F$2:$H$484,3,FALSE)</f>
        <v>0</v>
      </c>
      <c r="F375" t="str">
        <f t="shared" si="12"/>
        <v/>
      </c>
    </row>
    <row r="376" spans="1:6" ht="15" customHeight="1" x14ac:dyDescent="0.25">
      <c r="A376" s="16" t="s">
        <v>574</v>
      </c>
      <c r="B376" s="17" t="s">
        <v>992</v>
      </c>
      <c r="D376" s="11" t="s">
        <v>574</v>
      </c>
      <c r="E376" s="70">
        <f>+VLOOKUP(A376,RESUMEN!$F$2:$H$484,3,FALSE)</f>
        <v>0</v>
      </c>
      <c r="F376" t="str">
        <f t="shared" si="12"/>
        <v/>
      </c>
    </row>
    <row r="377" spans="1:6" ht="15" customHeight="1" x14ac:dyDescent="0.25">
      <c r="A377" s="16" t="s">
        <v>575</v>
      </c>
      <c r="B377" s="17" t="s">
        <v>992</v>
      </c>
      <c r="D377" s="11" t="s">
        <v>575</v>
      </c>
      <c r="E377" s="70">
        <f>+VLOOKUP(A377,RESUMEN!$F$2:$H$484,3,FALSE)</f>
        <v>0</v>
      </c>
      <c r="F377" t="str">
        <f t="shared" si="12"/>
        <v/>
      </c>
    </row>
    <row r="378" spans="1:6" ht="15" customHeight="1" x14ac:dyDescent="0.25">
      <c r="A378" s="16" t="s">
        <v>576</v>
      </c>
      <c r="B378" s="17" t="s">
        <v>992</v>
      </c>
      <c r="D378" s="11" t="s">
        <v>576</v>
      </c>
      <c r="E378" s="70">
        <f>+VLOOKUP(A378,RESUMEN!$F$2:$H$484,3,FALSE)</f>
        <v>0</v>
      </c>
      <c r="F378" t="str">
        <f t="shared" si="12"/>
        <v/>
      </c>
    </row>
    <row r="379" spans="1:6" ht="15" customHeight="1" x14ac:dyDescent="0.25">
      <c r="A379" s="16" t="s">
        <v>577</v>
      </c>
      <c r="B379" s="17" t="s">
        <v>992</v>
      </c>
      <c r="D379" s="11" t="s">
        <v>577</v>
      </c>
      <c r="E379" s="70">
        <f>+VLOOKUP(A379,RESUMEN!$F$2:$H$484,3,FALSE)</f>
        <v>25688.360520000002</v>
      </c>
      <c r="F379" t="str">
        <f t="shared" si="12"/>
        <v/>
      </c>
    </row>
    <row r="380" spans="1:6" ht="15" customHeight="1" x14ac:dyDescent="0.25">
      <c r="A380" s="16" t="s">
        <v>611</v>
      </c>
      <c r="B380" s="17" t="s">
        <v>992</v>
      </c>
      <c r="D380" s="11" t="s">
        <v>611</v>
      </c>
      <c r="E380" s="70">
        <f>+VLOOKUP(A380,RESUMEN!$F$2:$H$484,3,FALSE)</f>
        <v>0</v>
      </c>
      <c r="F380" t="str">
        <f t="shared" si="12"/>
        <v/>
      </c>
    </row>
    <row r="381" spans="1:6" ht="15" customHeight="1" x14ac:dyDescent="0.25">
      <c r="A381" s="16" t="s">
        <v>578</v>
      </c>
      <c r="B381" s="17" t="s">
        <v>992</v>
      </c>
      <c r="D381" s="11" t="s">
        <v>578</v>
      </c>
      <c r="E381" s="70">
        <f>+VLOOKUP(A381,RESUMEN!$F$2:$H$484,3,FALSE)</f>
        <v>0</v>
      </c>
      <c r="F381" t="str">
        <f t="shared" si="12"/>
        <v/>
      </c>
    </row>
    <row r="382" spans="1:6" ht="15" customHeight="1" x14ac:dyDescent="0.25">
      <c r="A382" s="16" t="s">
        <v>579</v>
      </c>
      <c r="B382" s="17" t="s">
        <v>992</v>
      </c>
      <c r="D382" s="11" t="s">
        <v>579</v>
      </c>
      <c r="E382" s="70">
        <f>+VLOOKUP(A382,RESUMEN!$F$2:$H$484,3,FALSE)</f>
        <v>0</v>
      </c>
      <c r="F382" t="str">
        <f t="shared" si="12"/>
        <v/>
      </c>
    </row>
    <row r="383" spans="1:6" ht="15" customHeight="1" x14ac:dyDescent="0.25">
      <c r="A383" s="16" t="s">
        <v>580</v>
      </c>
      <c r="B383" s="17" t="s">
        <v>992</v>
      </c>
      <c r="D383" s="11" t="s">
        <v>580</v>
      </c>
      <c r="E383" s="70">
        <f>+VLOOKUP(A383,RESUMEN!$F$2:$H$484,3,FALSE)</f>
        <v>0</v>
      </c>
      <c r="F383" t="str">
        <f t="shared" si="12"/>
        <v/>
      </c>
    </row>
    <row r="384" spans="1:6" ht="15" customHeight="1" x14ac:dyDescent="0.25">
      <c r="A384" s="16" t="s">
        <v>581</v>
      </c>
      <c r="B384" s="17" t="s">
        <v>992</v>
      </c>
      <c r="D384" s="11" t="s">
        <v>581</v>
      </c>
      <c r="E384" s="70">
        <f>+VLOOKUP(A384,RESUMEN!$F$2:$H$484,3,FALSE)</f>
        <v>29584.034280000003</v>
      </c>
      <c r="F384" t="str">
        <f t="shared" si="12"/>
        <v/>
      </c>
    </row>
    <row r="385" spans="1:6" ht="15" hidden="1" customHeight="1" x14ac:dyDescent="0.25">
      <c r="A385" s="16" t="s">
        <v>582</v>
      </c>
      <c r="B385" s="17" t="s">
        <v>987</v>
      </c>
      <c r="D385" s="10" t="s">
        <v>582</v>
      </c>
      <c r="E385" s="70">
        <f>+VLOOKUP(A385,RESUMEN!$F$2:$H$484,3,FALSE)</f>
        <v>0</v>
      </c>
      <c r="F385" t="str">
        <f t="shared" si="12"/>
        <v/>
      </c>
    </row>
    <row r="386" spans="1:6" ht="15" hidden="1" customHeight="1" x14ac:dyDescent="0.25">
      <c r="A386" s="16" t="s">
        <v>583</v>
      </c>
      <c r="B386" s="17" t="s">
        <v>987</v>
      </c>
      <c r="D386" s="10" t="s">
        <v>583</v>
      </c>
      <c r="E386" s="70">
        <f>+VLOOKUP(A386,RESUMEN!$F$2:$H$484,3,FALSE)</f>
        <v>4655.0574000000006</v>
      </c>
      <c r="F386" t="str">
        <f t="shared" si="12"/>
        <v/>
      </c>
    </row>
    <row r="387" spans="1:6" ht="15" hidden="1" customHeight="1" x14ac:dyDescent="0.25">
      <c r="A387" s="16" t="s">
        <v>584</v>
      </c>
      <c r="B387" s="17" t="s">
        <v>987</v>
      </c>
      <c r="D387" s="10" t="s">
        <v>584</v>
      </c>
      <c r="E387" s="70">
        <f>+VLOOKUP(A387,RESUMEN!$F$2:$H$484,3,FALSE)</f>
        <v>18706.175999999999</v>
      </c>
      <c r="F387" t="str">
        <f t="shared" si="12"/>
        <v/>
      </c>
    </row>
    <row r="388" spans="1:6" ht="15" hidden="1" customHeight="1" x14ac:dyDescent="0.25">
      <c r="A388" s="16" t="s">
        <v>585</v>
      </c>
      <c r="B388" s="17" t="s">
        <v>987</v>
      </c>
      <c r="D388" s="10" t="s">
        <v>585</v>
      </c>
      <c r="E388" s="70">
        <f>+VLOOKUP(A388,RESUMEN!$F$2:$H$484,3,FALSE)</f>
        <v>4329.0738000000001</v>
      </c>
      <c r="F388" t="str">
        <f t="shared" si="12"/>
        <v/>
      </c>
    </row>
    <row r="389" spans="1:6" ht="15" hidden="1" customHeight="1" x14ac:dyDescent="0.25">
      <c r="A389" s="16" t="s">
        <v>586</v>
      </c>
      <c r="B389" s="17" t="s">
        <v>987</v>
      </c>
      <c r="D389" s="10" t="s">
        <v>586</v>
      </c>
      <c r="E389" s="70">
        <f>+VLOOKUP(A389,RESUMEN!$F$2:$H$484,3,FALSE)</f>
        <v>32238.577440000001</v>
      </c>
      <c r="F389" t="str">
        <f t="shared" si="12"/>
        <v/>
      </c>
    </row>
    <row r="390" spans="1:6" ht="15" hidden="1" customHeight="1" x14ac:dyDescent="0.25">
      <c r="A390" s="16" t="s">
        <v>587</v>
      </c>
      <c r="B390" s="17" t="s">
        <v>987</v>
      </c>
      <c r="D390" s="10" t="s">
        <v>587</v>
      </c>
      <c r="E390" s="70">
        <f>+VLOOKUP(A390,RESUMEN!$F$2:$H$484,3,FALSE)</f>
        <v>0</v>
      </c>
      <c r="F390" t="str">
        <f t="shared" si="12"/>
        <v/>
      </c>
    </row>
    <row r="391" spans="1:6" ht="15" hidden="1" customHeight="1" x14ac:dyDescent="0.25">
      <c r="A391" s="16" t="s">
        <v>588</v>
      </c>
      <c r="B391" s="17" t="s">
        <v>987</v>
      </c>
      <c r="D391" s="10" t="s">
        <v>588</v>
      </c>
      <c r="E391" s="70">
        <f>+VLOOKUP(A391,RESUMEN!$F$2:$H$484,3,FALSE)</f>
        <v>4544.2213199999997</v>
      </c>
      <c r="F391" t="str">
        <f t="shared" si="12"/>
        <v/>
      </c>
    </row>
    <row r="392" spans="1:6" ht="15" hidden="1" customHeight="1" x14ac:dyDescent="0.25">
      <c r="A392" s="16" t="s">
        <v>589</v>
      </c>
      <c r="B392" s="17" t="s">
        <v>987</v>
      </c>
      <c r="D392" s="10" t="s">
        <v>589</v>
      </c>
      <c r="E392" s="70">
        <f>+VLOOKUP(A392,RESUMEN!$F$2:$H$484,3,FALSE)</f>
        <v>19196.351999999999</v>
      </c>
      <c r="F392" t="str">
        <f t="shared" si="12"/>
        <v/>
      </c>
    </row>
    <row r="393" spans="1:6" ht="15" hidden="1" customHeight="1" x14ac:dyDescent="0.25">
      <c r="A393" s="16" t="s">
        <v>590</v>
      </c>
      <c r="B393" s="17" t="s">
        <v>987</v>
      </c>
      <c r="D393" s="10" t="s">
        <v>590</v>
      </c>
      <c r="E393" s="70">
        <f>+VLOOKUP(A393,RESUMEN!$F$2:$H$484,3,FALSE)</f>
        <v>4544.2213199999997</v>
      </c>
      <c r="F393" t="str">
        <f t="shared" si="12"/>
        <v/>
      </c>
    </row>
    <row r="394" spans="1:6" ht="15" hidden="1" customHeight="1" x14ac:dyDescent="0.25">
      <c r="A394" s="16" t="s">
        <v>591</v>
      </c>
      <c r="B394" s="17" t="s">
        <v>987</v>
      </c>
      <c r="D394" s="10" t="s">
        <v>591</v>
      </c>
      <c r="E394" s="70">
        <f>+VLOOKUP(A394,RESUMEN!$F$2:$H$484,3,FALSE)</f>
        <v>19196.351999999999</v>
      </c>
      <c r="F394" t="str">
        <f t="shared" ref="F394" si="13">+IF(C394="","",C394*E394)</f>
        <v/>
      </c>
    </row>
    <row r="395" spans="1:6" ht="15" customHeight="1" x14ac:dyDescent="0.25">
      <c r="A395" s="16" t="s">
        <v>1254</v>
      </c>
      <c r="B395" s="17" t="s">
        <v>992</v>
      </c>
      <c r="D395" s="11" t="s">
        <v>592</v>
      </c>
      <c r="E395" s="70">
        <f>+VLOOKUP(A395,RESUMEN!$F$2:$H$484,3,FALSE)</f>
        <v>25688.360520000002</v>
      </c>
      <c r="F395" t="str">
        <f t="shared" ref="F395:F396" si="14">+IF(C395="","",C395*E395)</f>
        <v/>
      </c>
    </row>
    <row r="396" spans="1:6" ht="15" hidden="1" customHeight="1" x14ac:dyDescent="0.25">
      <c r="A396" s="16" t="s">
        <v>1253</v>
      </c>
      <c r="B396" s="17" t="s">
        <v>987</v>
      </c>
      <c r="D396" s="10" t="s">
        <v>1367</v>
      </c>
      <c r="E396" s="70">
        <f>+VLOOKUP(A396,RESUMEN!$F$2:$H$484,3,FALSE)</f>
        <v>52618.721040000004</v>
      </c>
      <c r="F396" t="str">
        <f t="shared" si="14"/>
        <v/>
      </c>
    </row>
    <row r="397" spans="1:6" ht="15" customHeight="1" x14ac:dyDescent="0.25">
      <c r="A397" s="16" t="s">
        <v>593</v>
      </c>
      <c r="B397" s="17" t="s">
        <v>992</v>
      </c>
      <c r="D397" s="11" t="s">
        <v>593</v>
      </c>
      <c r="E397" s="70">
        <f>+VLOOKUP(A397,RESUMEN!$F$2:$H$484,3,FALSE)</f>
        <v>10456.66296</v>
      </c>
      <c r="F397" t="str">
        <f t="shared" ref="F397:F460" si="15">+IF(C397="","",C397*E397)</f>
        <v/>
      </c>
    </row>
    <row r="398" spans="1:6" ht="15" customHeight="1" x14ac:dyDescent="0.25">
      <c r="A398" s="16" t="s">
        <v>594</v>
      </c>
      <c r="B398" s="17" t="s">
        <v>992</v>
      </c>
      <c r="D398" s="11" t="s">
        <v>594</v>
      </c>
      <c r="E398" s="70">
        <f>+VLOOKUP(A398,RESUMEN!$F$2:$H$484,3,FALSE)</f>
        <v>39407.674679999996</v>
      </c>
      <c r="F398" t="str">
        <f t="shared" si="15"/>
        <v/>
      </c>
    </row>
    <row r="399" spans="1:6" ht="15" customHeight="1" x14ac:dyDescent="0.25">
      <c r="A399" s="16" t="s">
        <v>595</v>
      </c>
      <c r="B399" s="17" t="s">
        <v>992</v>
      </c>
      <c r="D399" s="11" t="s">
        <v>595</v>
      </c>
      <c r="E399" s="70">
        <f>+VLOOKUP(A399,RESUMEN!$F$2:$H$484,3,FALSE)</f>
        <v>8558.1417600000004</v>
      </c>
      <c r="F399" t="str">
        <f t="shared" si="15"/>
        <v/>
      </c>
    </row>
    <row r="400" spans="1:6" ht="15" customHeight="1" x14ac:dyDescent="0.25">
      <c r="A400" s="16" t="s">
        <v>596</v>
      </c>
      <c r="B400" s="17" t="s">
        <v>992</v>
      </c>
      <c r="D400" s="11" t="s">
        <v>596</v>
      </c>
      <c r="E400" s="70">
        <f>+VLOOKUP(A400,RESUMEN!$F$2:$H$484,3,FALSE)</f>
        <v>33493.270680000001</v>
      </c>
      <c r="F400" t="str">
        <f t="shared" si="15"/>
        <v/>
      </c>
    </row>
    <row r="401" spans="1:6" ht="15" customHeight="1" x14ac:dyDescent="0.25">
      <c r="A401" s="16" t="s">
        <v>597</v>
      </c>
      <c r="B401" s="17" t="s">
        <v>992</v>
      </c>
      <c r="D401" s="11" t="s">
        <v>597</v>
      </c>
      <c r="E401" s="70">
        <f>+VLOOKUP(A401,RESUMEN!$F$2:$H$484,3,FALSE)</f>
        <v>11757.831840000001</v>
      </c>
      <c r="F401" t="str">
        <f t="shared" si="15"/>
        <v/>
      </c>
    </row>
    <row r="402" spans="1:6" ht="15" customHeight="1" x14ac:dyDescent="0.25">
      <c r="A402" s="16" t="s">
        <v>598</v>
      </c>
      <c r="B402" s="17" t="s">
        <v>992</v>
      </c>
      <c r="D402" s="11" t="s">
        <v>598</v>
      </c>
      <c r="E402" s="70">
        <f>+VLOOKUP(A402,RESUMEN!$F$2:$H$484,3,FALSE)</f>
        <v>45032.270400000001</v>
      </c>
      <c r="F402" t="str">
        <f t="shared" si="15"/>
        <v/>
      </c>
    </row>
    <row r="403" spans="1:6" ht="15" customHeight="1" x14ac:dyDescent="0.25">
      <c r="A403" s="16" t="s">
        <v>599</v>
      </c>
      <c r="B403" s="17" t="s">
        <v>992</v>
      </c>
      <c r="D403" s="11" t="s">
        <v>599</v>
      </c>
      <c r="E403" s="70">
        <f>+VLOOKUP(A403,RESUMEN!$F$2:$H$484,3,FALSE)</f>
        <v>9900.7106399999993</v>
      </c>
      <c r="F403" t="str">
        <f t="shared" si="15"/>
        <v/>
      </c>
    </row>
    <row r="404" spans="1:6" ht="15" customHeight="1" x14ac:dyDescent="0.25">
      <c r="A404" s="16" t="s">
        <v>600</v>
      </c>
      <c r="B404" s="17" t="s">
        <v>992</v>
      </c>
      <c r="D404" s="11" t="s">
        <v>600</v>
      </c>
      <c r="E404" s="70">
        <f>+VLOOKUP(A404,RESUMEN!$F$2:$H$484,3,FALSE)</f>
        <v>53614.076400000005</v>
      </c>
      <c r="F404" t="str">
        <f t="shared" si="15"/>
        <v/>
      </c>
    </row>
    <row r="405" spans="1:6" ht="15" customHeight="1" x14ac:dyDescent="0.25">
      <c r="A405" s="16" t="s">
        <v>601</v>
      </c>
      <c r="B405" s="17" t="s">
        <v>992</v>
      </c>
      <c r="D405" s="11" t="s">
        <v>601</v>
      </c>
      <c r="E405" s="70">
        <f>+VLOOKUP(A405,RESUMEN!$F$2:$H$484,3,FALSE)</f>
        <v>9610.9106400000001</v>
      </c>
      <c r="F405" t="str">
        <f t="shared" si="15"/>
        <v/>
      </c>
    </row>
    <row r="406" spans="1:6" ht="15" customHeight="1" x14ac:dyDescent="0.25">
      <c r="A406" s="16" t="s">
        <v>602</v>
      </c>
      <c r="B406" s="17" t="s">
        <v>992</v>
      </c>
      <c r="D406" s="11" t="s">
        <v>602</v>
      </c>
      <c r="E406" s="70">
        <f>+VLOOKUP(A406,RESUMEN!$F$2:$H$484,3,FALSE)</f>
        <v>52791.97176</v>
      </c>
      <c r="F406" t="str">
        <f t="shared" si="15"/>
        <v/>
      </c>
    </row>
    <row r="407" spans="1:6" ht="15" customHeight="1" x14ac:dyDescent="0.25">
      <c r="A407" s="16" t="s">
        <v>603</v>
      </c>
      <c r="B407" s="17" t="s">
        <v>992</v>
      </c>
      <c r="D407" s="11" t="s">
        <v>603</v>
      </c>
      <c r="E407" s="70">
        <f>+VLOOKUP(A407,RESUMEN!$F$2:$H$484,3,FALSE)</f>
        <v>8315.6536799999994</v>
      </c>
      <c r="F407" t="str">
        <f t="shared" si="15"/>
        <v/>
      </c>
    </row>
    <row r="408" spans="1:6" ht="15" customHeight="1" x14ac:dyDescent="0.25">
      <c r="A408" s="16" t="s">
        <v>604</v>
      </c>
      <c r="B408" s="17" t="s">
        <v>992</v>
      </c>
      <c r="D408" s="11" t="s">
        <v>604</v>
      </c>
      <c r="E408" s="70">
        <f>+VLOOKUP(A408,RESUMEN!$F$2:$H$484,3,FALSE)</f>
        <v>34841.751480000006</v>
      </c>
      <c r="F408" t="str">
        <f t="shared" si="15"/>
        <v/>
      </c>
    </row>
    <row r="409" spans="1:6" ht="15" hidden="1" customHeight="1" x14ac:dyDescent="0.25">
      <c r="A409" s="16" t="s">
        <v>605</v>
      </c>
      <c r="B409" s="17" t="s">
        <v>987</v>
      </c>
      <c r="D409" s="10" t="s">
        <v>605</v>
      </c>
      <c r="E409" s="70">
        <f>+VLOOKUP(A409,RESUMEN!$F$2:$H$484,3,FALSE)</f>
        <v>12875.65668</v>
      </c>
      <c r="F409" t="str">
        <f t="shared" si="15"/>
        <v/>
      </c>
    </row>
    <row r="410" spans="1:6" ht="15" hidden="1" customHeight="1" x14ac:dyDescent="0.25">
      <c r="A410" s="16" t="s">
        <v>606</v>
      </c>
      <c r="B410" s="17" t="s">
        <v>987</v>
      </c>
      <c r="D410" s="10" t="s">
        <v>606</v>
      </c>
      <c r="E410" s="70">
        <f>+VLOOKUP(A410,RESUMEN!$F$2:$H$484,3,FALSE)</f>
        <v>16069.43484</v>
      </c>
      <c r="F410" t="str">
        <f t="shared" si="15"/>
        <v/>
      </c>
    </row>
    <row r="411" spans="1:6" ht="15" hidden="1" customHeight="1" x14ac:dyDescent="0.25">
      <c r="A411" s="16" t="s">
        <v>607</v>
      </c>
      <c r="B411" s="17" t="s">
        <v>987</v>
      </c>
      <c r="D411" s="10" t="s">
        <v>607</v>
      </c>
      <c r="E411" s="70">
        <f>+VLOOKUP(A411,RESUMEN!$F$2:$H$484,3,FALSE)</f>
        <v>11255.111639999999</v>
      </c>
      <c r="F411" t="str">
        <f t="shared" si="15"/>
        <v/>
      </c>
    </row>
    <row r="412" spans="1:6" ht="15" hidden="1" customHeight="1" x14ac:dyDescent="0.25">
      <c r="A412" s="16" t="s">
        <v>608</v>
      </c>
      <c r="B412" s="17" t="s">
        <v>987</v>
      </c>
      <c r="D412" s="10" t="s">
        <v>608</v>
      </c>
      <c r="E412" s="70">
        <f>+VLOOKUP(A412,RESUMEN!$F$2:$H$484,3,FALSE)</f>
        <v>12041.7282</v>
      </c>
      <c r="F412" t="str">
        <f t="shared" si="15"/>
        <v/>
      </c>
    </row>
    <row r="413" spans="1:6" ht="15" hidden="1" customHeight="1" x14ac:dyDescent="0.25">
      <c r="A413" s="16" t="s">
        <v>609</v>
      </c>
      <c r="B413" s="17" t="s">
        <v>987</v>
      </c>
      <c r="D413" s="10" t="s">
        <v>609</v>
      </c>
      <c r="E413" s="70">
        <f>+VLOOKUP(A413,RESUMEN!$F$2:$H$484,3,FALSE)</f>
        <v>13135.888800000001</v>
      </c>
      <c r="F413" t="str">
        <f t="shared" si="15"/>
        <v/>
      </c>
    </row>
    <row r="414" spans="1:6" ht="15" hidden="1" customHeight="1" x14ac:dyDescent="0.25">
      <c r="A414" s="16" t="s">
        <v>610</v>
      </c>
      <c r="B414" s="17" t="s">
        <v>987</v>
      </c>
      <c r="D414" s="10" t="s">
        <v>610</v>
      </c>
      <c r="E414" s="70">
        <f>+VLOOKUP(A414,RESUMEN!$F$2:$H$484,3,FALSE)</f>
        <v>39939.971040000004</v>
      </c>
      <c r="F414" t="str">
        <f t="shared" si="15"/>
        <v/>
      </c>
    </row>
    <row r="415" spans="1:6" ht="15" customHeight="1" x14ac:dyDescent="0.25">
      <c r="A415" s="16" t="s">
        <v>1088</v>
      </c>
      <c r="B415" s="17" t="s">
        <v>992</v>
      </c>
      <c r="D415" s="11" t="s">
        <v>1088</v>
      </c>
      <c r="E415" s="70">
        <f>+VLOOKUP(A415,RESUMEN!$F$2:$H$484,3,FALSE)</f>
        <v>6345.7920000000004</v>
      </c>
      <c r="F415" t="str">
        <f t="shared" si="15"/>
        <v/>
      </c>
    </row>
    <row r="416" spans="1:6" ht="15" customHeight="1" x14ac:dyDescent="0.25">
      <c r="A416" s="16" t="s">
        <v>1089</v>
      </c>
      <c r="B416" s="17" t="s">
        <v>992</v>
      </c>
      <c r="D416" s="11" t="s">
        <v>1089</v>
      </c>
      <c r="E416" s="70">
        <f>+VLOOKUP(A416,RESUMEN!$F$2:$H$484,3,FALSE)</f>
        <v>17460.864000000001</v>
      </c>
      <c r="F416" t="str">
        <f t="shared" si="15"/>
        <v/>
      </c>
    </row>
    <row r="417" spans="1:6" ht="15" customHeight="1" x14ac:dyDescent="0.25">
      <c r="A417" s="16" t="s">
        <v>1090</v>
      </c>
      <c r="B417" s="17" t="s">
        <v>992</v>
      </c>
      <c r="D417" s="11" t="s">
        <v>1090</v>
      </c>
      <c r="E417" s="70">
        <f>+VLOOKUP(A417,RESUMEN!$F$2:$H$484,3,FALSE)</f>
        <v>6345.7920000000004</v>
      </c>
      <c r="F417" t="str">
        <f t="shared" si="15"/>
        <v/>
      </c>
    </row>
    <row r="418" spans="1:6" ht="15" customHeight="1" x14ac:dyDescent="0.25">
      <c r="A418" s="16" t="s">
        <v>1091</v>
      </c>
      <c r="B418" s="17" t="s">
        <v>992</v>
      </c>
      <c r="D418" s="11" t="s">
        <v>1091</v>
      </c>
      <c r="E418" s="70">
        <f>+VLOOKUP(A418,RESUMEN!$F$2:$H$484,3,FALSE)</f>
        <v>17460.864000000001</v>
      </c>
      <c r="F418" t="str">
        <f t="shared" si="15"/>
        <v/>
      </c>
    </row>
    <row r="419" spans="1:6" ht="15" customHeight="1" x14ac:dyDescent="0.25">
      <c r="A419" s="16" t="s">
        <v>1092</v>
      </c>
      <c r="B419" s="17" t="s">
        <v>992</v>
      </c>
      <c r="D419" s="11" t="s">
        <v>1092</v>
      </c>
      <c r="E419" s="70">
        <f>+VLOOKUP(A419,RESUMEN!$F$2:$H$484,3,FALSE)</f>
        <v>45135.936000000002</v>
      </c>
      <c r="F419" t="str">
        <f t="shared" si="15"/>
        <v/>
      </c>
    </row>
    <row r="420" spans="1:6" ht="15" customHeight="1" x14ac:dyDescent="0.25">
      <c r="A420" s="16" t="s">
        <v>1093</v>
      </c>
      <c r="B420" s="17" t="s">
        <v>992</v>
      </c>
      <c r="D420" s="11" t="s">
        <v>1093</v>
      </c>
      <c r="E420" s="70">
        <f>+VLOOKUP(A420,RESUMEN!$F$2:$H$484,3,FALSE)</f>
        <v>6345.7920000000004</v>
      </c>
      <c r="F420" t="str">
        <f t="shared" si="15"/>
        <v/>
      </c>
    </row>
    <row r="421" spans="1:6" ht="15" customHeight="1" x14ac:dyDescent="0.25">
      <c r="A421" s="16" t="s">
        <v>1094</v>
      </c>
      <c r="B421" s="17" t="s">
        <v>992</v>
      </c>
      <c r="D421" s="11" t="s">
        <v>1094</v>
      </c>
      <c r="E421" s="70">
        <f>+VLOOKUP(A421,RESUMEN!$F$2:$H$484,3,FALSE)</f>
        <v>59092.703999999998</v>
      </c>
      <c r="F421" t="str">
        <f t="shared" si="15"/>
        <v/>
      </c>
    </row>
    <row r="422" spans="1:6" ht="15" customHeight="1" x14ac:dyDescent="0.25">
      <c r="A422" s="16" t="s">
        <v>1095</v>
      </c>
      <c r="B422" s="17" t="s">
        <v>992</v>
      </c>
      <c r="D422" s="11" t="s">
        <v>1095</v>
      </c>
      <c r="E422" s="70">
        <f>+VLOOKUP(A422,RESUMEN!$F$2:$H$484,3,FALSE)</f>
        <v>2199.1680000000001</v>
      </c>
      <c r="F422" t="str">
        <f t="shared" si="15"/>
        <v/>
      </c>
    </row>
    <row r="423" spans="1:6" ht="15" customHeight="1" x14ac:dyDescent="0.25">
      <c r="A423" s="16" t="s">
        <v>1096</v>
      </c>
      <c r="B423" s="17" t="s">
        <v>992</v>
      </c>
      <c r="D423" s="11" t="s">
        <v>1096</v>
      </c>
      <c r="E423" s="70">
        <f>+VLOOKUP(A423,RESUMEN!$F$2:$H$484,3,FALSE)</f>
        <v>15864.48</v>
      </c>
      <c r="F423" t="str">
        <f t="shared" si="15"/>
        <v/>
      </c>
    </row>
    <row r="424" spans="1:6" ht="15" customHeight="1" x14ac:dyDescent="0.25">
      <c r="A424" s="16" t="s">
        <v>1097</v>
      </c>
      <c r="B424" s="17" t="s">
        <v>992</v>
      </c>
      <c r="D424" s="11" t="s">
        <v>1097</v>
      </c>
      <c r="E424" s="70">
        <f>+VLOOKUP(A424,RESUMEN!$F$2:$H$484,3,FALSE)</f>
        <v>34007.616000000002</v>
      </c>
      <c r="F424" t="str">
        <f t="shared" si="15"/>
        <v/>
      </c>
    </row>
    <row r="425" spans="1:6" ht="15" customHeight="1" x14ac:dyDescent="0.25">
      <c r="A425" s="16" t="s">
        <v>1098</v>
      </c>
      <c r="B425" s="17" t="s">
        <v>992</v>
      </c>
      <c r="D425" s="11" t="s">
        <v>1098</v>
      </c>
      <c r="E425" s="70">
        <f>+VLOOKUP(A425,RESUMEN!$F$2:$H$484,3,FALSE)</f>
        <v>2199.1680000000001</v>
      </c>
      <c r="F425" t="str">
        <f t="shared" si="15"/>
        <v/>
      </c>
    </row>
    <row r="426" spans="1:6" ht="15" customHeight="1" x14ac:dyDescent="0.25">
      <c r="A426" s="16" t="s">
        <v>1018</v>
      </c>
      <c r="B426" s="17" t="s">
        <v>992</v>
      </c>
      <c r="D426" s="11" t="s">
        <v>1018</v>
      </c>
      <c r="E426" s="70">
        <f>+VLOOKUP(A426,RESUMEN!$F$2:$H$484,3,FALSE)</f>
        <v>15864.48</v>
      </c>
      <c r="F426" t="str">
        <f t="shared" si="15"/>
        <v/>
      </c>
    </row>
    <row r="427" spans="1:6" ht="15" customHeight="1" x14ac:dyDescent="0.25">
      <c r="A427" s="16" t="s">
        <v>1099</v>
      </c>
      <c r="B427" s="17" t="s">
        <v>992</v>
      </c>
      <c r="D427" s="11" t="s">
        <v>1099</v>
      </c>
      <c r="E427" s="70">
        <f>+VLOOKUP(A427,RESUMEN!$F$2:$H$484,3,FALSE)</f>
        <v>41916.671999999999</v>
      </c>
      <c r="F427" t="str">
        <f t="shared" si="15"/>
        <v/>
      </c>
    </row>
    <row r="428" spans="1:6" ht="15" customHeight="1" x14ac:dyDescent="0.25">
      <c r="A428" s="16" t="s">
        <v>1100</v>
      </c>
      <c r="B428" s="17" t="s">
        <v>992</v>
      </c>
      <c r="D428" s="11" t="s">
        <v>1100</v>
      </c>
      <c r="E428" s="70">
        <f>+VLOOKUP(A428,RESUMEN!$F$2:$H$484,3,FALSE)</f>
        <v>2199.1680000000001</v>
      </c>
      <c r="F428" t="str">
        <f t="shared" si="15"/>
        <v/>
      </c>
    </row>
    <row r="429" spans="1:6" ht="15" customHeight="1" x14ac:dyDescent="0.25">
      <c r="A429" s="16" t="s">
        <v>1101</v>
      </c>
      <c r="B429" s="17" t="s">
        <v>992</v>
      </c>
      <c r="D429" s="11" t="s">
        <v>1101</v>
      </c>
      <c r="E429" s="70">
        <f>+VLOOKUP(A429,RESUMEN!$F$2:$H$484,3,FALSE)</f>
        <v>52448.832000000002</v>
      </c>
      <c r="F429" t="str">
        <f t="shared" si="15"/>
        <v/>
      </c>
    </row>
    <row r="430" spans="1:6" ht="15" customHeight="1" x14ac:dyDescent="0.25">
      <c r="A430" s="16" t="s">
        <v>1102</v>
      </c>
      <c r="B430" s="17" t="s">
        <v>992</v>
      </c>
      <c r="D430" s="11" t="s">
        <v>1102</v>
      </c>
      <c r="E430" s="70">
        <f>+VLOOKUP(A430,RESUMEN!$F$2:$H$484,3,FALSE)</f>
        <v>16546.752</v>
      </c>
      <c r="F430" t="str">
        <f t="shared" si="15"/>
        <v/>
      </c>
    </row>
    <row r="431" spans="1:6" ht="15" customHeight="1" x14ac:dyDescent="0.25">
      <c r="A431" s="16" t="s">
        <v>1103</v>
      </c>
      <c r="B431" s="17" t="s">
        <v>992</v>
      </c>
      <c r="D431" s="11" t="s">
        <v>1103</v>
      </c>
      <c r="E431" s="70">
        <f>+VLOOKUP(A431,RESUMEN!$F$2:$H$484,3,FALSE)</f>
        <v>55595.232000000004</v>
      </c>
      <c r="F431" t="str">
        <f t="shared" si="15"/>
        <v/>
      </c>
    </row>
    <row r="432" spans="1:6" ht="15" customHeight="1" x14ac:dyDescent="0.25">
      <c r="A432" s="16" t="s">
        <v>1104</v>
      </c>
      <c r="B432" s="17" t="s">
        <v>992</v>
      </c>
      <c r="D432" s="11" t="s">
        <v>1104</v>
      </c>
      <c r="E432" s="70">
        <f>+VLOOKUP(A432,RESUMEN!$F$2:$H$484,3,FALSE)</f>
        <v>17460.864000000001</v>
      </c>
      <c r="F432" t="str">
        <f t="shared" si="15"/>
        <v/>
      </c>
    </row>
    <row r="433" spans="1:6" ht="15" customHeight="1" x14ac:dyDescent="0.25">
      <c r="A433" s="16" t="s">
        <v>1105</v>
      </c>
      <c r="B433" s="17" t="s">
        <v>992</v>
      </c>
      <c r="D433" s="11" t="s">
        <v>1105</v>
      </c>
      <c r="E433" s="70">
        <f>+VLOOKUP(A433,RESUMEN!$F$2:$H$484,3,FALSE)</f>
        <v>57184.991999999998</v>
      </c>
      <c r="F433" t="str">
        <f t="shared" si="15"/>
        <v/>
      </c>
    </row>
    <row r="434" spans="1:6" ht="15" customHeight="1" x14ac:dyDescent="0.25">
      <c r="A434" s="16" t="s">
        <v>1106</v>
      </c>
      <c r="B434" s="17" t="s">
        <v>992</v>
      </c>
      <c r="D434" s="11" t="s">
        <v>1106</v>
      </c>
      <c r="E434" s="70">
        <f>+VLOOKUP(A434,RESUMEN!$F$2:$H$484,3,FALSE)</f>
        <v>16546.752</v>
      </c>
      <c r="F434" t="str">
        <f t="shared" si="15"/>
        <v/>
      </c>
    </row>
    <row r="435" spans="1:6" ht="15" customHeight="1" x14ac:dyDescent="0.25">
      <c r="A435" s="16" t="s">
        <v>1107</v>
      </c>
      <c r="B435" s="17" t="s">
        <v>992</v>
      </c>
      <c r="D435" s="11" t="s">
        <v>1107</v>
      </c>
      <c r="E435" s="70">
        <f>+VLOOKUP(A435,RESUMEN!$F$2:$H$484,3,FALSE)</f>
        <v>44817.983999999997</v>
      </c>
      <c r="F435" t="str">
        <f t="shared" si="15"/>
        <v/>
      </c>
    </row>
    <row r="436" spans="1:6" ht="15" customHeight="1" x14ac:dyDescent="0.25">
      <c r="A436" s="16" t="s">
        <v>1108</v>
      </c>
      <c r="B436" s="17" t="s">
        <v>992</v>
      </c>
      <c r="D436" s="11" t="s">
        <v>1108</v>
      </c>
      <c r="E436" s="70">
        <f>+VLOOKUP(A436,RESUMEN!$F$2:$H$484,3,FALSE)</f>
        <v>56039.040000000001</v>
      </c>
      <c r="F436" t="str">
        <f t="shared" si="15"/>
        <v/>
      </c>
    </row>
    <row r="437" spans="1:6" ht="15" hidden="1" customHeight="1" x14ac:dyDescent="0.25">
      <c r="A437" s="16" t="s">
        <v>1109</v>
      </c>
      <c r="B437" s="17" t="s">
        <v>987</v>
      </c>
      <c r="D437" s="10" t="s">
        <v>1109</v>
      </c>
      <c r="E437" s="70">
        <f>+VLOOKUP(A437,RESUMEN!$F$2:$H$484,3,FALSE)</f>
        <v>3457.7280000000001</v>
      </c>
      <c r="F437" t="str">
        <f t="shared" si="15"/>
        <v/>
      </c>
    </row>
    <row r="438" spans="1:6" ht="15" hidden="1" customHeight="1" x14ac:dyDescent="0.25">
      <c r="A438" s="16" t="s">
        <v>1110</v>
      </c>
      <c r="B438" s="17" t="s">
        <v>987</v>
      </c>
      <c r="D438" s="10" t="s">
        <v>1110</v>
      </c>
      <c r="E438" s="70">
        <f>+VLOOKUP(A438,RESUMEN!$F$2:$H$484,3,FALSE)</f>
        <v>18719.423999999999</v>
      </c>
      <c r="F438" t="str">
        <f t="shared" si="15"/>
        <v/>
      </c>
    </row>
    <row r="439" spans="1:6" ht="15" hidden="1" customHeight="1" x14ac:dyDescent="0.25">
      <c r="A439" s="16" t="s">
        <v>1111</v>
      </c>
      <c r="B439" s="17" t="s">
        <v>987</v>
      </c>
      <c r="D439" s="10" t="s">
        <v>1111</v>
      </c>
      <c r="E439" s="70">
        <f>+VLOOKUP(A439,RESUMEN!$F$2:$H$484,3,FALSE)</f>
        <v>3179.52</v>
      </c>
      <c r="F439" t="str">
        <f t="shared" si="15"/>
        <v/>
      </c>
    </row>
    <row r="440" spans="1:6" ht="15" hidden="1" customHeight="1" x14ac:dyDescent="0.25">
      <c r="A440" s="16" t="s">
        <v>1112</v>
      </c>
      <c r="B440" s="17" t="s">
        <v>987</v>
      </c>
      <c r="D440" s="10" t="s">
        <v>1112</v>
      </c>
      <c r="E440" s="70">
        <f>+VLOOKUP(A440,RESUMEN!$F$2:$H$484,3,FALSE)</f>
        <v>16546.752</v>
      </c>
      <c r="F440" t="str">
        <f t="shared" si="15"/>
        <v/>
      </c>
    </row>
    <row r="441" spans="1:6" ht="15" hidden="1" customHeight="1" x14ac:dyDescent="0.25">
      <c r="A441" s="16" t="s">
        <v>1113</v>
      </c>
      <c r="B441" s="17" t="s">
        <v>987</v>
      </c>
      <c r="D441" s="10" t="s">
        <v>1113</v>
      </c>
      <c r="E441" s="70">
        <f>+VLOOKUP(A441,RESUMEN!$F$2:$H$484,3,FALSE)</f>
        <v>48593.664000000004</v>
      </c>
      <c r="F441" t="str">
        <f t="shared" si="15"/>
        <v/>
      </c>
    </row>
    <row r="442" spans="1:6" ht="15" hidden="1" customHeight="1" x14ac:dyDescent="0.25">
      <c r="A442" s="16" t="s">
        <v>1114</v>
      </c>
      <c r="B442" s="17" t="s">
        <v>987</v>
      </c>
      <c r="D442" s="10" t="s">
        <v>1114</v>
      </c>
      <c r="E442" s="70">
        <f>+VLOOKUP(A442,RESUMEN!$F$2:$H$484,3,FALSE)</f>
        <v>3457.7280000000001</v>
      </c>
      <c r="F442" t="str">
        <f t="shared" si="15"/>
        <v/>
      </c>
    </row>
    <row r="443" spans="1:6" ht="15" hidden="1" customHeight="1" x14ac:dyDescent="0.25">
      <c r="A443" s="16" t="s">
        <v>1115</v>
      </c>
      <c r="B443" s="17" t="s">
        <v>987</v>
      </c>
      <c r="D443" s="92" t="s">
        <v>1115</v>
      </c>
      <c r="E443" s="70">
        <f>+VLOOKUP(A443,RESUMEN!$F$2:$H$484,3,FALSE)</f>
        <v>18096.768</v>
      </c>
      <c r="F443" t="str">
        <f t="shared" si="15"/>
        <v/>
      </c>
    </row>
    <row r="444" spans="1:6" ht="15" hidden="1" customHeight="1" x14ac:dyDescent="0.25">
      <c r="A444" s="16" t="s">
        <v>1116</v>
      </c>
      <c r="B444" s="17" t="s">
        <v>987</v>
      </c>
      <c r="D444" s="10" t="s">
        <v>1116</v>
      </c>
      <c r="E444" s="70">
        <f>+VLOOKUP(A444,RESUMEN!$F$2:$H$484,3,FALSE)</f>
        <v>17778.815999999999</v>
      </c>
      <c r="F444" t="str">
        <f t="shared" si="15"/>
        <v/>
      </c>
    </row>
    <row r="445" spans="1:6" ht="15" hidden="1" customHeight="1" x14ac:dyDescent="0.25">
      <c r="A445" s="16" t="s">
        <v>1117</v>
      </c>
      <c r="B445" s="17" t="s">
        <v>987</v>
      </c>
      <c r="D445" s="10" t="s">
        <v>1117</v>
      </c>
      <c r="E445" s="70">
        <f>+VLOOKUP(A445,RESUMEN!$F$2:$H$484,3,FALSE)</f>
        <v>50196.671999999999</v>
      </c>
      <c r="F445" t="str">
        <f t="shared" si="15"/>
        <v/>
      </c>
    </row>
    <row r="446" spans="1:6" ht="15" hidden="1" customHeight="1" x14ac:dyDescent="0.25">
      <c r="A446" t="s">
        <v>815</v>
      </c>
      <c r="B446" s="80" t="s">
        <v>1306</v>
      </c>
      <c r="D446" t="s">
        <v>815</v>
      </c>
      <c r="E446" s="70">
        <f>+VLOOKUP(A446,PIPETAS!$A$3:$C$59,3,FALSE)</f>
        <v>4772</v>
      </c>
      <c r="F446" t="str">
        <f t="shared" si="15"/>
        <v/>
      </c>
    </row>
    <row r="447" spans="1:6" ht="15" hidden="1" customHeight="1" x14ac:dyDescent="0.25">
      <c r="A447" t="s">
        <v>817</v>
      </c>
      <c r="B447" s="80" t="s">
        <v>1306</v>
      </c>
      <c r="D447" t="s">
        <v>817</v>
      </c>
      <c r="E447" s="70">
        <f>+VLOOKUP(A447,PIPETAS!$A$3:$C$59,3,FALSE)</f>
        <v>3208</v>
      </c>
      <c r="F447" t="str">
        <f t="shared" si="15"/>
        <v/>
      </c>
    </row>
    <row r="448" spans="1:6" ht="15" hidden="1" customHeight="1" x14ac:dyDescent="0.25">
      <c r="A448" t="s">
        <v>816</v>
      </c>
      <c r="B448" s="80" t="s">
        <v>1306</v>
      </c>
      <c r="D448" t="s">
        <v>816</v>
      </c>
      <c r="E448" s="70">
        <f>+VLOOKUP(A448,PIPETAS!$A$3:$C$59,3,FALSE)</f>
        <v>5220</v>
      </c>
      <c r="F448" t="str">
        <f t="shared" si="15"/>
        <v/>
      </c>
    </row>
    <row r="449" spans="1:6" ht="15" hidden="1" customHeight="1" x14ac:dyDescent="0.25">
      <c r="A449" t="s">
        <v>814</v>
      </c>
      <c r="B449" s="80" t="s">
        <v>1306</v>
      </c>
      <c r="D449" t="s">
        <v>814</v>
      </c>
      <c r="E449" s="70">
        <f>+VLOOKUP(A449,PIPETAS!$A$3:$C$59,3,FALSE)</f>
        <v>3392</v>
      </c>
      <c r="F449" t="str">
        <f t="shared" si="15"/>
        <v/>
      </c>
    </row>
    <row r="450" spans="1:6" ht="15" hidden="1" customHeight="1" x14ac:dyDescent="0.25">
      <c r="A450" t="s">
        <v>818</v>
      </c>
      <c r="B450" s="80" t="s">
        <v>1306</v>
      </c>
      <c r="D450" t="s">
        <v>818</v>
      </c>
      <c r="E450" s="70">
        <f>+VLOOKUP(A450,PIPETAS!$A$3:$C$59,3,FALSE)</f>
        <v>5680</v>
      </c>
      <c r="F450" t="str">
        <f t="shared" si="15"/>
        <v/>
      </c>
    </row>
    <row r="451" spans="1:6" ht="15" hidden="1" customHeight="1" x14ac:dyDescent="0.25">
      <c r="A451" t="s">
        <v>740</v>
      </c>
      <c r="B451" s="80" t="s">
        <v>1306</v>
      </c>
      <c r="D451" t="s">
        <v>740</v>
      </c>
      <c r="E451" s="70">
        <f>+VLOOKUP(A451,PIPETAS!$A$3:$C$59,3,FALSE)</f>
        <v>810</v>
      </c>
      <c r="F451" t="str">
        <f t="shared" si="15"/>
        <v/>
      </c>
    </row>
    <row r="452" spans="1:6" ht="15" hidden="1" customHeight="1" x14ac:dyDescent="0.25">
      <c r="A452" t="s">
        <v>741</v>
      </c>
      <c r="B452" s="80" t="s">
        <v>1306</v>
      </c>
      <c r="D452" t="s">
        <v>741</v>
      </c>
      <c r="E452" s="70">
        <f>+VLOOKUP(A452,PIPETAS!$A$3:$C$59,3,FALSE)</f>
        <v>957</v>
      </c>
      <c r="F452" t="str">
        <f t="shared" si="15"/>
        <v/>
      </c>
    </row>
    <row r="453" spans="1:6" ht="15" hidden="1" customHeight="1" x14ac:dyDescent="0.25">
      <c r="A453" t="s">
        <v>742</v>
      </c>
      <c r="B453" s="80" t="s">
        <v>1306</v>
      </c>
      <c r="D453" t="s">
        <v>742</v>
      </c>
      <c r="E453" s="70">
        <f>+VLOOKUP(A453,PIPETAS!$A$3:$C$59,3,FALSE)</f>
        <v>619</v>
      </c>
      <c r="F453" t="str">
        <f t="shared" si="15"/>
        <v/>
      </c>
    </row>
    <row r="454" spans="1:6" ht="15" hidden="1" customHeight="1" x14ac:dyDescent="0.25">
      <c r="A454" t="s">
        <v>743</v>
      </c>
      <c r="B454" s="80" t="s">
        <v>1306</v>
      </c>
      <c r="D454" t="s">
        <v>743</v>
      </c>
      <c r="E454" s="70">
        <f>+VLOOKUP(A454,PIPETAS!$A$3:$C$59,3,FALSE)</f>
        <v>1214</v>
      </c>
      <c r="F454" t="str">
        <f t="shared" si="15"/>
        <v/>
      </c>
    </row>
    <row r="455" spans="1:6" ht="15" hidden="1" customHeight="1" x14ac:dyDescent="0.25">
      <c r="A455" t="s">
        <v>744</v>
      </c>
      <c r="B455" s="80" t="s">
        <v>1306</v>
      </c>
      <c r="D455" t="s">
        <v>744</v>
      </c>
      <c r="E455" s="70">
        <f>+VLOOKUP(A455,PIPETAS!$A$3:$C$59,3,FALSE)</f>
        <v>660</v>
      </c>
      <c r="F455" t="str">
        <f t="shared" si="15"/>
        <v/>
      </c>
    </row>
    <row r="456" spans="1:6" ht="15" hidden="1" customHeight="1" x14ac:dyDescent="0.25">
      <c r="A456" t="s">
        <v>756</v>
      </c>
      <c r="B456" s="80" t="s">
        <v>1306</v>
      </c>
      <c r="D456" t="s">
        <v>756</v>
      </c>
      <c r="E456" s="70">
        <f>+VLOOKUP(A456,PIPETAS!$A$3:$C$59,3,FALSE)</f>
        <v>773.4</v>
      </c>
      <c r="F456" t="str">
        <f t="shared" si="15"/>
        <v/>
      </c>
    </row>
    <row r="457" spans="1:6" ht="15" hidden="1" customHeight="1" x14ac:dyDescent="0.25">
      <c r="A457" t="s">
        <v>757</v>
      </c>
      <c r="B457" s="80" t="s">
        <v>1306</v>
      </c>
      <c r="D457" t="s">
        <v>757</v>
      </c>
      <c r="E457" s="70">
        <f>+VLOOKUP(A457,PIPETAS!$A$3:$C$59,3,FALSE)</f>
        <v>916.3</v>
      </c>
      <c r="F457" t="str">
        <f t="shared" si="15"/>
        <v/>
      </c>
    </row>
    <row r="458" spans="1:6" ht="15" hidden="1" customHeight="1" x14ac:dyDescent="0.25">
      <c r="A458" t="s">
        <v>758</v>
      </c>
      <c r="B458" s="80" t="s">
        <v>1306</v>
      </c>
      <c r="D458" t="s">
        <v>758</v>
      </c>
      <c r="E458" s="70">
        <f>+VLOOKUP(A458,PIPETAS!$A$3:$C$59,3,FALSE)</f>
        <v>914</v>
      </c>
      <c r="F458" t="str">
        <f t="shared" si="15"/>
        <v/>
      </c>
    </row>
    <row r="459" spans="1:6" ht="15" hidden="1" customHeight="1" x14ac:dyDescent="0.25">
      <c r="A459" t="s">
        <v>759</v>
      </c>
      <c r="B459" s="80" t="s">
        <v>1306</v>
      </c>
      <c r="D459" t="s">
        <v>759</v>
      </c>
      <c r="E459" s="70">
        <f>+VLOOKUP(A459,PIPETAS!$A$3:$C$59,3,FALSE)</f>
        <v>1232</v>
      </c>
      <c r="F459" t="str">
        <f t="shared" si="15"/>
        <v/>
      </c>
    </row>
    <row r="460" spans="1:6" ht="15" hidden="1" customHeight="1" x14ac:dyDescent="0.25">
      <c r="A460" t="s">
        <v>760</v>
      </c>
      <c r="B460" s="80" t="s">
        <v>1306</v>
      </c>
      <c r="D460" t="s">
        <v>760</v>
      </c>
      <c r="E460" s="70">
        <f>+VLOOKUP(A460,PIPETAS!$A$3:$C$59,3,FALSE)</f>
        <v>1606</v>
      </c>
      <c r="F460" t="str">
        <f t="shared" si="15"/>
        <v/>
      </c>
    </row>
    <row r="461" spans="1:6" ht="15" hidden="1" customHeight="1" x14ac:dyDescent="0.25">
      <c r="A461" t="s">
        <v>840</v>
      </c>
      <c r="B461" s="80" t="s">
        <v>1306</v>
      </c>
      <c r="D461" t="s">
        <v>840</v>
      </c>
      <c r="E461" s="70">
        <f>+VLOOKUP(A461,PIPETAS!$A$3:$C$59,3,FALSE)</f>
        <v>1731.44</v>
      </c>
      <c r="F461" t="str">
        <f t="shared" ref="F461:F501" si="16">+IF(C461="","",C461*E461)</f>
        <v/>
      </c>
    </row>
    <row r="462" spans="1:6" ht="15" hidden="1" customHeight="1" x14ac:dyDescent="0.25">
      <c r="A462" t="s">
        <v>841</v>
      </c>
      <c r="B462" s="80" t="s">
        <v>1306</v>
      </c>
      <c r="D462" t="s">
        <v>841</v>
      </c>
      <c r="E462" s="70">
        <f>+VLOOKUP(A462,PIPETAS!$A$3:$C$59,3,FALSE)</f>
        <v>2110.67</v>
      </c>
      <c r="F462" t="str">
        <f t="shared" si="16"/>
        <v/>
      </c>
    </row>
    <row r="463" spans="1:6" ht="15" hidden="1" customHeight="1" x14ac:dyDescent="0.25">
      <c r="A463" t="s">
        <v>842</v>
      </c>
      <c r="B463" s="80" t="s">
        <v>1306</v>
      </c>
      <c r="D463" t="s">
        <v>842</v>
      </c>
      <c r="E463" s="70">
        <f>+VLOOKUP(A463,PIPETAS!$A$3:$C$59,3,FALSE)</f>
        <v>1508.19</v>
      </c>
      <c r="F463" t="str">
        <f t="shared" si="16"/>
        <v/>
      </c>
    </row>
    <row r="464" spans="1:6" ht="15" hidden="1" customHeight="1" x14ac:dyDescent="0.25">
      <c r="A464" t="s">
        <v>843</v>
      </c>
      <c r="B464" s="80" t="s">
        <v>1306</v>
      </c>
      <c r="D464" t="s">
        <v>843</v>
      </c>
      <c r="E464" s="70">
        <f>+VLOOKUP(A464,PIPETAS!$A$3:$C$59,3,FALSE)</f>
        <v>2339</v>
      </c>
      <c r="F464" t="str">
        <f t="shared" si="16"/>
        <v/>
      </c>
    </row>
    <row r="465" spans="1:6" ht="15" hidden="1" customHeight="1" x14ac:dyDescent="0.25">
      <c r="A465" t="s">
        <v>787</v>
      </c>
      <c r="B465" s="80" t="s">
        <v>1306</v>
      </c>
      <c r="D465" t="s">
        <v>787</v>
      </c>
      <c r="E465" s="70">
        <f>+VLOOKUP(A465,PIPETAS!$A$3:$C$59,3,FALSE)</f>
        <v>1054.5</v>
      </c>
      <c r="F465" t="str">
        <f t="shared" si="16"/>
        <v/>
      </c>
    </row>
    <row r="466" spans="1:6" ht="15" hidden="1" customHeight="1" x14ac:dyDescent="0.25">
      <c r="A466" t="s">
        <v>790</v>
      </c>
      <c r="B466" s="80" t="s">
        <v>1306</v>
      </c>
      <c r="D466" t="s">
        <v>790</v>
      </c>
      <c r="E466" s="70">
        <f>+VLOOKUP(A466,PIPETAS!$A$3:$C$59,3,FALSE)</f>
        <v>852.71</v>
      </c>
      <c r="F466" t="str">
        <f t="shared" si="16"/>
        <v/>
      </c>
    </row>
    <row r="467" spans="1:6" ht="15" hidden="1" customHeight="1" x14ac:dyDescent="0.25">
      <c r="A467" t="s">
        <v>788</v>
      </c>
      <c r="B467" s="80" t="s">
        <v>1306</v>
      </c>
      <c r="D467" t="s">
        <v>788</v>
      </c>
      <c r="E467" s="70">
        <f>+VLOOKUP(A467,PIPETAS!$A$3:$C$59,3,FALSE)</f>
        <v>1276.55</v>
      </c>
      <c r="F467" t="str">
        <f t="shared" si="16"/>
        <v/>
      </c>
    </row>
    <row r="468" spans="1:6" ht="15" hidden="1" customHeight="1" x14ac:dyDescent="0.25">
      <c r="A468" t="s">
        <v>789</v>
      </c>
      <c r="B468" s="80" t="s">
        <v>1306</v>
      </c>
      <c r="D468" t="s">
        <v>789</v>
      </c>
      <c r="E468" s="70">
        <f>+VLOOKUP(A468,PIPETAS!$A$3:$C$59,3,FALSE)</f>
        <v>1498.09</v>
      </c>
      <c r="F468" t="str">
        <f t="shared" si="16"/>
        <v/>
      </c>
    </row>
    <row r="469" spans="1:6" ht="15" hidden="1" customHeight="1" x14ac:dyDescent="0.25">
      <c r="A469" t="s">
        <v>786</v>
      </c>
      <c r="B469" s="80" t="s">
        <v>1306</v>
      </c>
      <c r="D469" t="s">
        <v>786</v>
      </c>
      <c r="E469" s="70">
        <f>+VLOOKUP(A469,PIPETAS!$A$3:$C$59,3,FALSE)</f>
        <v>956.44</v>
      </c>
      <c r="F469" t="str">
        <f t="shared" si="16"/>
        <v/>
      </c>
    </row>
    <row r="470" spans="1:6" ht="15" hidden="1" customHeight="1" x14ac:dyDescent="0.25">
      <c r="A470" t="s">
        <v>792</v>
      </c>
      <c r="B470" s="80" t="s">
        <v>1306</v>
      </c>
      <c r="D470" t="s">
        <v>792</v>
      </c>
      <c r="E470" s="70">
        <f>+VLOOKUP(A470,PIPETAS!$A$3:$C$59,3,FALSE)</f>
        <v>432.94</v>
      </c>
      <c r="F470" t="str">
        <f t="shared" si="16"/>
        <v/>
      </c>
    </row>
    <row r="471" spans="1:6" ht="15" hidden="1" customHeight="1" x14ac:dyDescent="0.25">
      <c r="A471" t="s">
        <v>791</v>
      </c>
      <c r="B471" s="80" t="s">
        <v>1306</v>
      </c>
      <c r="D471" t="s">
        <v>791</v>
      </c>
      <c r="E471" s="70">
        <f>+VLOOKUP(A471,PIPETAS!$A$3:$C$59,3,FALSE)</f>
        <v>477.55</v>
      </c>
      <c r="F471" t="str">
        <f t="shared" si="16"/>
        <v/>
      </c>
    </row>
    <row r="472" spans="1:6" ht="15" hidden="1" customHeight="1" x14ac:dyDescent="0.25">
      <c r="A472" t="s">
        <v>794</v>
      </c>
      <c r="B472" s="80" t="s">
        <v>1306</v>
      </c>
      <c r="D472" t="s">
        <v>794</v>
      </c>
      <c r="E472" s="70">
        <f>+VLOOKUP(A472,PIPETAS!$A$3:$C$59,3,FALSE)</f>
        <v>625.69000000000005</v>
      </c>
      <c r="F472" t="str">
        <f t="shared" si="16"/>
        <v/>
      </c>
    </row>
    <row r="473" spans="1:6" ht="15" hidden="1" customHeight="1" x14ac:dyDescent="0.25">
      <c r="A473" t="s">
        <v>795</v>
      </c>
      <c r="B473" s="80" t="s">
        <v>1306</v>
      </c>
      <c r="D473" t="s">
        <v>795</v>
      </c>
      <c r="E473" s="70">
        <f>+VLOOKUP(A473,PIPETAS!$A$3:$C$59,3,FALSE)</f>
        <v>513.27</v>
      </c>
      <c r="F473" t="str">
        <f t="shared" si="16"/>
        <v/>
      </c>
    </row>
    <row r="474" spans="1:6" ht="15" hidden="1" customHeight="1" x14ac:dyDescent="0.25">
      <c r="A474" t="s">
        <v>796</v>
      </c>
      <c r="B474" s="80" t="s">
        <v>1306</v>
      </c>
      <c r="D474" t="s">
        <v>796</v>
      </c>
      <c r="E474" s="70">
        <f>+VLOOKUP(A474,PIPETAS!$A$3:$C$59,3,FALSE)</f>
        <v>844.6</v>
      </c>
      <c r="F474" t="str">
        <f t="shared" si="16"/>
        <v/>
      </c>
    </row>
    <row r="475" spans="1:6" ht="15" hidden="1" customHeight="1" x14ac:dyDescent="0.25">
      <c r="A475" t="s">
        <v>793</v>
      </c>
      <c r="B475" s="80" t="s">
        <v>1306</v>
      </c>
      <c r="D475" t="s">
        <v>793</v>
      </c>
      <c r="E475" s="70">
        <f>+VLOOKUP(A475,PIPETAS!$A$3:$C$59,3,FALSE)</f>
        <v>557.83000000000004</v>
      </c>
      <c r="F475" t="str">
        <f t="shared" si="16"/>
        <v/>
      </c>
    </row>
    <row r="476" spans="1:6" ht="15" hidden="1" customHeight="1" x14ac:dyDescent="0.25">
      <c r="A476" t="s">
        <v>797</v>
      </c>
      <c r="B476" s="80" t="s">
        <v>1306</v>
      </c>
      <c r="D476" t="s">
        <v>797</v>
      </c>
      <c r="E476" s="70">
        <f>+VLOOKUP(A476,PIPETAS!$A$3:$C$59,3,FALSE)</f>
        <v>888.35</v>
      </c>
      <c r="F476" t="str">
        <f t="shared" si="16"/>
        <v/>
      </c>
    </row>
    <row r="477" spans="1:6" ht="15" hidden="1" customHeight="1" x14ac:dyDescent="0.25">
      <c r="A477" t="s">
        <v>945</v>
      </c>
      <c r="B477" s="80" t="s">
        <v>1306</v>
      </c>
      <c r="D477" t="s">
        <v>945</v>
      </c>
      <c r="E477" s="70">
        <f>+VLOOKUP(A477,PIPETAS!$A$3:$C$59,3,FALSE)</f>
        <v>457</v>
      </c>
      <c r="F477" t="str">
        <f t="shared" si="16"/>
        <v/>
      </c>
    </row>
    <row r="478" spans="1:6" ht="15" hidden="1" customHeight="1" x14ac:dyDescent="0.25">
      <c r="A478" t="s">
        <v>809</v>
      </c>
      <c r="B478" s="80" t="s">
        <v>1306</v>
      </c>
      <c r="D478" t="s">
        <v>809</v>
      </c>
      <c r="E478" s="70">
        <f>+VLOOKUP(A478,PIPETAS!$A$3:$C$59,3,FALSE)</f>
        <v>467</v>
      </c>
      <c r="F478" t="str">
        <f t="shared" si="16"/>
        <v/>
      </c>
    </row>
    <row r="479" spans="1:6" ht="15" hidden="1" customHeight="1" x14ac:dyDescent="0.25">
      <c r="A479" t="s">
        <v>806</v>
      </c>
      <c r="B479" s="80" t="s">
        <v>1306</v>
      </c>
      <c r="D479" t="s">
        <v>806</v>
      </c>
      <c r="E479" s="70">
        <f>+VLOOKUP(A479,PIPETAS!$A$3:$C$59,3,FALSE)</f>
        <v>294</v>
      </c>
      <c r="F479" t="str">
        <f t="shared" si="16"/>
        <v/>
      </c>
    </row>
    <row r="480" spans="1:6" ht="15" hidden="1" customHeight="1" x14ac:dyDescent="0.25">
      <c r="A480" t="s">
        <v>807</v>
      </c>
      <c r="B480" s="80" t="s">
        <v>1306</v>
      </c>
      <c r="D480" t="s">
        <v>807</v>
      </c>
      <c r="E480" s="70">
        <f>+VLOOKUP(A480,PIPETAS!$A$3:$C$59,3,FALSE)</f>
        <v>224</v>
      </c>
      <c r="F480" t="str">
        <f t="shared" si="16"/>
        <v/>
      </c>
    </row>
    <row r="481" spans="1:6" ht="15" hidden="1" customHeight="1" x14ac:dyDescent="0.25">
      <c r="A481" t="s">
        <v>890</v>
      </c>
      <c r="B481" s="80" t="s">
        <v>1306</v>
      </c>
      <c r="D481" t="s">
        <v>890</v>
      </c>
      <c r="E481" s="70">
        <f>+VLOOKUP(A481,PIPETAS!$A$3:$C$59,3,FALSE)</f>
        <v>264</v>
      </c>
      <c r="F481" t="str">
        <f t="shared" si="16"/>
        <v/>
      </c>
    </row>
    <row r="482" spans="1:6" ht="15" hidden="1" customHeight="1" x14ac:dyDescent="0.25">
      <c r="A482" t="s">
        <v>808</v>
      </c>
      <c r="B482" s="80" t="s">
        <v>1306</v>
      </c>
      <c r="D482" t="s">
        <v>808</v>
      </c>
      <c r="E482" s="70">
        <f>+VLOOKUP(A482,PIPETAS!$A$3:$C$59,3,FALSE)</f>
        <v>448</v>
      </c>
      <c r="F482" t="str">
        <f t="shared" si="16"/>
        <v/>
      </c>
    </row>
    <row r="483" spans="1:6" ht="15" hidden="1" customHeight="1" x14ac:dyDescent="0.25">
      <c r="A483" t="s">
        <v>810</v>
      </c>
      <c r="B483" s="80" t="s">
        <v>1306</v>
      </c>
      <c r="D483" t="s">
        <v>810</v>
      </c>
      <c r="E483" s="70">
        <f>+VLOOKUP(A483,PIPETAS!$A$3:$C$59,3,FALSE)</f>
        <v>0</v>
      </c>
      <c r="F483" t="str">
        <f t="shared" si="16"/>
        <v/>
      </c>
    </row>
    <row r="484" spans="1:6" ht="15" hidden="1" customHeight="1" x14ac:dyDescent="0.25">
      <c r="A484" t="s">
        <v>732</v>
      </c>
      <c r="B484" s="80" t="s">
        <v>1306</v>
      </c>
      <c r="D484" t="s">
        <v>732</v>
      </c>
      <c r="E484" s="70">
        <f>+VLOOKUP(A484,PIPETAS!$A$3:$C$59,3,FALSE)</f>
        <v>0</v>
      </c>
      <c r="F484" t="str">
        <f t="shared" si="16"/>
        <v/>
      </c>
    </row>
    <row r="485" spans="1:6" ht="15" hidden="1" customHeight="1" x14ac:dyDescent="0.25">
      <c r="A485" t="s">
        <v>733</v>
      </c>
      <c r="B485" s="80" t="s">
        <v>1306</v>
      </c>
      <c r="D485" t="s">
        <v>733</v>
      </c>
      <c r="E485" s="70">
        <f>+VLOOKUP(A485,PIPETAS!$A$3:$C$59,3,FALSE)</f>
        <v>0</v>
      </c>
      <c r="F485" t="str">
        <f t="shared" si="16"/>
        <v/>
      </c>
    </row>
    <row r="486" spans="1:6" ht="15" hidden="1" customHeight="1" x14ac:dyDescent="0.25">
      <c r="A486" t="s">
        <v>734</v>
      </c>
      <c r="B486" s="80" t="s">
        <v>1306</v>
      </c>
      <c r="D486" t="s">
        <v>734</v>
      </c>
      <c r="E486" s="70">
        <f>+VLOOKUP(A486,PIPETAS!$A$3:$C$59,3,FALSE)</f>
        <v>0</v>
      </c>
      <c r="F486" t="str">
        <f t="shared" si="16"/>
        <v/>
      </c>
    </row>
    <row r="487" spans="1:6" ht="15" hidden="1" customHeight="1" x14ac:dyDescent="0.25">
      <c r="A487" t="s">
        <v>735</v>
      </c>
      <c r="B487" s="80" t="s">
        <v>1306</v>
      </c>
      <c r="D487" t="s">
        <v>735</v>
      </c>
      <c r="E487" s="70">
        <f>+VLOOKUP(A487,PIPETAS!$A$3:$C$59,3,FALSE)</f>
        <v>0</v>
      </c>
      <c r="F487" t="str">
        <f t="shared" si="16"/>
        <v/>
      </c>
    </row>
    <row r="488" spans="1:6" ht="15" hidden="1" customHeight="1" x14ac:dyDescent="0.25">
      <c r="A488" t="s">
        <v>736</v>
      </c>
      <c r="B488" s="80" t="s">
        <v>1306</v>
      </c>
      <c r="D488" t="s">
        <v>736</v>
      </c>
      <c r="E488" s="70">
        <f>+VLOOKUP(A488,PIPETAS!$A$3:$C$59,3,FALSE)</f>
        <v>1184.67</v>
      </c>
      <c r="F488" t="str">
        <f t="shared" si="16"/>
        <v/>
      </c>
    </row>
    <row r="489" spans="1:6" ht="15" hidden="1" customHeight="1" x14ac:dyDescent="0.25">
      <c r="A489" t="s">
        <v>737</v>
      </c>
      <c r="B489" s="80" t="s">
        <v>1306</v>
      </c>
      <c r="D489" t="s">
        <v>737</v>
      </c>
      <c r="E489" s="70">
        <f>+VLOOKUP(A489,PIPETAS!$A$3:$C$59,3,FALSE)</f>
        <v>1200.79</v>
      </c>
      <c r="F489" t="str">
        <f t="shared" si="16"/>
        <v/>
      </c>
    </row>
    <row r="490" spans="1:6" ht="15" hidden="1" customHeight="1" x14ac:dyDescent="0.25">
      <c r="A490" t="s">
        <v>738</v>
      </c>
      <c r="B490" s="80" t="s">
        <v>1306</v>
      </c>
      <c r="D490" t="s">
        <v>738</v>
      </c>
      <c r="E490" s="70">
        <f>+VLOOKUP(A490,PIPETAS!$A$3:$C$59,3,FALSE)</f>
        <v>1450</v>
      </c>
      <c r="F490" t="str">
        <f t="shared" si="16"/>
        <v/>
      </c>
    </row>
    <row r="491" spans="1:6" ht="15" hidden="1" customHeight="1" x14ac:dyDescent="0.25">
      <c r="A491" t="s">
        <v>739</v>
      </c>
      <c r="B491" s="80" t="s">
        <v>1306</v>
      </c>
      <c r="D491" t="s">
        <v>739</v>
      </c>
      <c r="E491" s="70">
        <f>+VLOOKUP(A491,PIPETAS!$A$3:$C$59,3,FALSE)</f>
        <v>1347.23</v>
      </c>
      <c r="F491" t="str">
        <f t="shared" si="16"/>
        <v/>
      </c>
    </row>
    <row r="492" spans="1:6" ht="15" hidden="1" customHeight="1" x14ac:dyDescent="0.25">
      <c r="A492" t="s">
        <v>812</v>
      </c>
      <c r="B492" s="80" t="s">
        <v>1306</v>
      </c>
      <c r="D492" t="s">
        <v>812</v>
      </c>
      <c r="E492" s="70">
        <f>+VLOOKUP(A492,PIPETAS!$A$3:$C$59,3,FALSE)</f>
        <v>1848</v>
      </c>
      <c r="F492" t="str">
        <f t="shared" si="16"/>
        <v/>
      </c>
    </row>
    <row r="493" spans="1:6" ht="15" hidden="1" customHeight="1" x14ac:dyDescent="0.25">
      <c r="A493" t="s">
        <v>1129</v>
      </c>
      <c r="B493" s="80" t="s">
        <v>1306</v>
      </c>
      <c r="D493" t="s">
        <v>1129</v>
      </c>
      <c r="E493" s="70">
        <f>+VLOOKUP(A493,PIPETAS!$A$3:$C$59,3,FALSE)</f>
        <v>0</v>
      </c>
      <c r="F493" t="str">
        <f t="shared" si="16"/>
        <v/>
      </c>
    </row>
    <row r="494" spans="1:6" ht="15" hidden="1" customHeight="1" x14ac:dyDescent="0.25">
      <c r="A494" t="s">
        <v>1235</v>
      </c>
      <c r="B494" s="80" t="s">
        <v>1306</v>
      </c>
      <c r="D494" t="s">
        <v>1235</v>
      </c>
      <c r="E494" s="70">
        <f>+VLOOKUP(A494,PIPETAS!$A$3:$C$59,3,FALSE)</f>
        <v>0</v>
      </c>
      <c r="F494" t="str">
        <f t="shared" si="16"/>
        <v/>
      </c>
    </row>
    <row r="495" spans="1:6" ht="15" hidden="1" customHeight="1" x14ac:dyDescent="0.25">
      <c r="A495" t="s">
        <v>1130</v>
      </c>
      <c r="B495" s="80" t="s">
        <v>1306</v>
      </c>
      <c r="D495" t="s">
        <v>1130</v>
      </c>
      <c r="E495" s="70">
        <f>+VLOOKUP(A495,PIPETAS!$A$3:$C$59,3,FALSE)</f>
        <v>0</v>
      </c>
      <c r="F495" t="str">
        <f t="shared" si="16"/>
        <v/>
      </c>
    </row>
    <row r="496" spans="1:6" ht="15" hidden="1" customHeight="1" x14ac:dyDescent="0.25">
      <c r="A496" t="s">
        <v>1148</v>
      </c>
      <c r="B496" s="80" t="s">
        <v>1306</v>
      </c>
      <c r="D496" t="s">
        <v>1148</v>
      </c>
      <c r="E496" s="70">
        <f>+VLOOKUP(A496,PIPETAS!$A$3:$C$59,3,FALSE)</f>
        <v>238.24</v>
      </c>
      <c r="F496" t="str">
        <f t="shared" si="16"/>
        <v/>
      </c>
    </row>
    <row r="497" spans="1:6" ht="15" hidden="1" customHeight="1" x14ac:dyDescent="0.25">
      <c r="A497" t="s">
        <v>1149</v>
      </c>
      <c r="B497" s="80" t="s">
        <v>1306</v>
      </c>
      <c r="D497" t="s">
        <v>1149</v>
      </c>
      <c r="E497" s="70">
        <f>+VLOOKUP(A497,PIPETAS!$A$3:$C$59,3,FALSE)</f>
        <v>238.24</v>
      </c>
      <c r="F497" t="str">
        <f t="shared" si="16"/>
        <v/>
      </c>
    </row>
    <row r="498" spans="1:6" ht="15" hidden="1" customHeight="1" x14ac:dyDescent="0.25">
      <c r="A498" t="s">
        <v>1150</v>
      </c>
      <c r="B498" s="80" t="s">
        <v>1306</v>
      </c>
      <c r="D498" t="s">
        <v>1150</v>
      </c>
      <c r="E498" s="70">
        <f>+VLOOKUP(A498,PIPETAS!$A$3:$C$59,3,FALSE)</f>
        <v>238.24</v>
      </c>
      <c r="F498" t="str">
        <f t="shared" si="16"/>
        <v/>
      </c>
    </row>
    <row r="499" spans="1:6" ht="15" hidden="1" customHeight="1" x14ac:dyDescent="0.25">
      <c r="A499" t="s">
        <v>1246</v>
      </c>
      <c r="B499" s="80" t="s">
        <v>1306</v>
      </c>
      <c r="D499" t="s">
        <v>1246</v>
      </c>
      <c r="E499" s="70">
        <f>+VLOOKUP(A499,PIPETAS!$A$3:$C$59,3,FALSE)</f>
        <v>238.24</v>
      </c>
      <c r="F499" t="str">
        <f t="shared" si="16"/>
        <v/>
      </c>
    </row>
    <row r="500" spans="1:6" ht="15" hidden="1" customHeight="1" x14ac:dyDescent="0.25">
      <c r="A500" t="s">
        <v>1151</v>
      </c>
      <c r="B500" s="80" t="s">
        <v>1306</v>
      </c>
      <c r="D500" t="s">
        <v>1151</v>
      </c>
      <c r="E500" s="70">
        <f>+VLOOKUP(A500,PIPETAS!$A$3:$C$59,3,FALSE)</f>
        <v>238.24</v>
      </c>
      <c r="F500" t="str">
        <f t="shared" si="16"/>
        <v/>
      </c>
    </row>
    <row r="501" spans="1:6" ht="15" hidden="1" customHeight="1" x14ac:dyDescent="0.25">
      <c r="A501" t="s">
        <v>1247</v>
      </c>
      <c r="B501" s="80" t="s">
        <v>1306</v>
      </c>
      <c r="D501" t="s">
        <v>1247</v>
      </c>
      <c r="E501" s="70">
        <f>+VLOOKUP(A501,PIPETAS!$A$3:$C$59,3,FALSE)</f>
        <v>0</v>
      </c>
      <c r="F501" t="str">
        <f t="shared" si="16"/>
        <v/>
      </c>
    </row>
    <row r="502" spans="1:6" ht="13.5" hidden="1" customHeight="1" x14ac:dyDescent="0.25">
      <c r="A502" s="13" t="s">
        <v>1406</v>
      </c>
      <c r="B502" s="17" t="s">
        <v>987</v>
      </c>
      <c r="D502" s="87" t="s">
        <v>1406</v>
      </c>
      <c r="E502" s="70">
        <f>+VLOOKUP(A502,RESUMEN!$F$2:$H$504,3,FALSE)</f>
        <v>17442.95</v>
      </c>
      <c r="F502" t="str">
        <f t="shared" ref="F502:F507" si="17">+IF(C502="","",C502*E502)</f>
        <v/>
      </c>
    </row>
    <row r="503" spans="1:6" ht="14.25" hidden="1" customHeight="1" x14ac:dyDescent="0.25">
      <c r="A503" s="13" t="s">
        <v>1560</v>
      </c>
      <c r="B503" s="17" t="s">
        <v>987</v>
      </c>
      <c r="D503" s="87" t="s">
        <v>1560</v>
      </c>
      <c r="E503" s="70">
        <f>+VLOOKUP(A503,RESUMEN!$F$2:$H$504,3,FALSE)</f>
        <v>36761.199999999997</v>
      </c>
      <c r="F503" t="str">
        <f t="shared" si="17"/>
        <v/>
      </c>
    </row>
    <row r="504" spans="1:6" ht="15" hidden="1" customHeight="1" x14ac:dyDescent="0.25">
      <c r="A504" s="13" t="s">
        <v>1385</v>
      </c>
      <c r="B504" s="17" t="s">
        <v>987</v>
      </c>
      <c r="D504" s="87" t="s">
        <v>1385</v>
      </c>
      <c r="E504" s="70">
        <f>+VLOOKUP(A504,RESUMEN!$F$2:$H$504,3,FALSE)</f>
        <v>1064.95</v>
      </c>
      <c r="F504" t="str">
        <f t="shared" si="17"/>
        <v/>
      </c>
    </row>
    <row r="505" spans="1:6" ht="15" hidden="1" customHeight="1" x14ac:dyDescent="0.25">
      <c r="A505" s="82" t="s">
        <v>1336</v>
      </c>
      <c r="B505" s="17" t="s">
        <v>987</v>
      </c>
      <c r="D505" s="10" t="s">
        <v>1485</v>
      </c>
      <c r="E505" s="70" t="e">
        <f>+VLOOKUP(A505,RESUMEN!$F$2:$H$504,3,FALSE)</f>
        <v>#N/A</v>
      </c>
      <c r="F505" t="str">
        <f t="shared" si="17"/>
        <v/>
      </c>
    </row>
    <row r="506" spans="1:6" ht="15" hidden="1" customHeight="1" x14ac:dyDescent="0.25">
      <c r="A506" s="96" t="s">
        <v>1396</v>
      </c>
      <c r="B506" s="17" t="s">
        <v>987</v>
      </c>
      <c r="D506" s="87" t="s">
        <v>1396</v>
      </c>
      <c r="E506" s="70">
        <f>+VLOOKUP(A506,RESUMEN!$F$2:$H$504,3,FALSE)</f>
        <v>1064.95</v>
      </c>
      <c r="F506" t="str">
        <f t="shared" si="17"/>
        <v/>
      </c>
    </row>
    <row r="507" spans="1:6" ht="15" hidden="1" customHeight="1" x14ac:dyDescent="0.25">
      <c r="A507" s="13" t="s">
        <v>1400</v>
      </c>
      <c r="B507" s="17" t="s">
        <v>987</v>
      </c>
      <c r="D507" s="87" t="s">
        <v>1400</v>
      </c>
      <c r="E507" s="70">
        <f>+VLOOKUP(A507,RESUMEN!$F$2:$H$504,3,FALSE)</f>
        <v>1064.95</v>
      </c>
      <c r="F507" t="str">
        <f t="shared" si="17"/>
        <v/>
      </c>
    </row>
    <row r="508" spans="1:6" ht="15" customHeight="1" x14ac:dyDescent="0.25">
      <c r="A508" s="82" t="s">
        <v>1475</v>
      </c>
      <c r="B508" s="17" t="s">
        <v>992</v>
      </c>
      <c r="D508" s="11" t="s">
        <v>1475</v>
      </c>
      <c r="E508" s="70">
        <f>+VLOOKUP(A508,RESUMEN!$F$2:$H$504,3,FALSE)</f>
        <v>11268.9</v>
      </c>
      <c r="F508" t="str">
        <f t="shared" ref="F508:F516" si="18">+IF(C508="","",C508*E508)</f>
        <v/>
      </c>
    </row>
    <row r="509" spans="1:6" ht="15" customHeight="1" x14ac:dyDescent="0.25">
      <c r="A509" s="97" t="s">
        <v>1337</v>
      </c>
      <c r="B509" s="17" t="s">
        <v>992</v>
      </c>
      <c r="D509" s="67" t="s">
        <v>1337</v>
      </c>
      <c r="E509" s="70">
        <f>+VLOOKUP(A509,RESUMEN!$F$2:$H$484,3,FALSE)</f>
        <v>955.34</v>
      </c>
      <c r="F509" t="str">
        <f t="shared" si="18"/>
        <v/>
      </c>
    </row>
    <row r="510" spans="1:6" ht="15" customHeight="1" x14ac:dyDescent="0.25">
      <c r="A510" s="13" t="s">
        <v>1358</v>
      </c>
      <c r="B510" s="17" t="s">
        <v>992</v>
      </c>
      <c r="D510" s="11" t="s">
        <v>1335</v>
      </c>
      <c r="E510" s="70">
        <f>+VLOOKUP(A510,RESUMEN!$F$2:$H$484,3,FALSE)</f>
        <v>955.34</v>
      </c>
      <c r="F510" t="str">
        <f t="shared" si="18"/>
        <v/>
      </c>
    </row>
    <row r="511" spans="1:6" ht="15" customHeight="1" x14ac:dyDescent="0.25">
      <c r="A511" s="97" t="s">
        <v>1338</v>
      </c>
      <c r="B511" s="17" t="s">
        <v>992</v>
      </c>
      <c r="D511" s="67" t="s">
        <v>1338</v>
      </c>
      <c r="E511" s="70">
        <f>+VLOOKUP(A511,RESUMEN!$F$2:$H$484,3,FALSE)</f>
        <v>1574.07</v>
      </c>
      <c r="F511" t="str">
        <f t="shared" si="18"/>
        <v/>
      </c>
    </row>
    <row r="512" spans="1:6" ht="15" customHeight="1" x14ac:dyDescent="0.25">
      <c r="A512" s="13" t="s">
        <v>1474</v>
      </c>
      <c r="B512" s="17" t="s">
        <v>992</v>
      </c>
      <c r="D512" s="87" t="s">
        <v>1474</v>
      </c>
      <c r="E512" s="70">
        <f>+VLOOKUP(A512,RESUMEN!$F$2:$H$504,3,FALSE)</f>
        <v>12086.62</v>
      </c>
      <c r="F512" t="str">
        <f t="shared" si="18"/>
        <v/>
      </c>
    </row>
    <row r="513" spans="1:6" ht="15" customHeight="1" x14ac:dyDescent="0.25">
      <c r="A513" s="96" t="s">
        <v>1484</v>
      </c>
      <c r="B513" s="17" t="s">
        <v>992</v>
      </c>
      <c r="D513" s="87" t="s">
        <v>1484</v>
      </c>
      <c r="E513" s="70">
        <f>+VLOOKUP(A513,RESUMEN!$F$2:$H$504,3,FALSE)</f>
        <v>9707.2999999999993</v>
      </c>
      <c r="F513" t="str">
        <f t="shared" si="18"/>
        <v/>
      </c>
    </row>
    <row r="514" spans="1:6" ht="15" customHeight="1" x14ac:dyDescent="0.25">
      <c r="A514" s="13" t="s">
        <v>1488</v>
      </c>
      <c r="B514" s="17" t="s">
        <v>992</v>
      </c>
      <c r="D514" s="87" t="s">
        <v>1488</v>
      </c>
      <c r="E514" s="70">
        <f>+VLOOKUP(A514,RESUMEN!$F$2:$H$504,3,FALSE)</f>
        <v>7395.75</v>
      </c>
      <c r="F514" t="str">
        <f t="shared" si="18"/>
        <v/>
      </c>
    </row>
    <row r="515" spans="1:6" ht="15" customHeight="1" x14ac:dyDescent="0.25">
      <c r="A515" s="13" t="s">
        <v>1543</v>
      </c>
      <c r="B515" s="17" t="s">
        <v>992</v>
      </c>
      <c r="D515" s="87" t="s">
        <v>1543</v>
      </c>
      <c r="E515" s="70">
        <f>+VLOOKUP(A515,RESUMEN!$F$2:$H$504,3,FALSE)</f>
        <v>37069.427519999997</v>
      </c>
      <c r="F515" t="str">
        <f t="shared" si="18"/>
        <v/>
      </c>
    </row>
    <row r="516" spans="1:6" ht="15" customHeight="1" x14ac:dyDescent="0.25">
      <c r="A516" s="13" t="s">
        <v>1545</v>
      </c>
      <c r="B516" s="17" t="s">
        <v>992</v>
      </c>
      <c r="D516" s="87" t="s">
        <v>1545</v>
      </c>
      <c r="E516" s="70">
        <f>+VLOOKUP(A516,RESUMEN!$F$2:$H$504,3,FALSE)</f>
        <v>10058.90832</v>
      </c>
      <c r="F516" t="str">
        <f t="shared" si="18"/>
        <v/>
      </c>
    </row>
    <row r="517" spans="1:6" ht="15" hidden="1" customHeight="1" x14ac:dyDescent="0.25">
      <c r="A517" s="13" t="s">
        <v>1536</v>
      </c>
      <c r="B517" s="17" t="s">
        <v>987</v>
      </c>
      <c r="D517" s="87" t="s">
        <v>1536</v>
      </c>
      <c r="E517" s="70">
        <f>+VLOOKUP(A517,RESUMEN!$F$2:$H$504,3,FALSE)</f>
        <v>538.65</v>
      </c>
      <c r="F517" t="str">
        <f t="shared" ref="F517" si="19">+IF(C517="","",C517*E517)</f>
        <v/>
      </c>
    </row>
    <row r="518" spans="1:6" ht="15" hidden="1" customHeight="1" x14ac:dyDescent="0.25">
      <c r="D518" s="11" t="s">
        <v>1556</v>
      </c>
    </row>
    <row r="519" spans="1:6" ht="15" hidden="1" customHeight="1" x14ac:dyDescent="0.25">
      <c r="A519" s="13" t="s">
        <v>1573</v>
      </c>
      <c r="B519" s="17" t="s">
        <v>987</v>
      </c>
      <c r="D519" s="87" t="s">
        <v>1573</v>
      </c>
      <c r="E519" s="70">
        <f>+VLOOKUP(A519,RESUMEN!$F$2:$H$504,3,FALSE)</f>
        <v>757.63462140000001</v>
      </c>
      <c r="F519" t="str">
        <f t="shared" ref="F519:F520" si="20">+IF(C519="","",C519*E519)</f>
        <v/>
      </c>
    </row>
    <row r="520" spans="1:6" ht="15" hidden="1" customHeight="1" x14ac:dyDescent="0.25">
      <c r="A520" s="13" t="s">
        <v>1575</v>
      </c>
      <c r="B520" s="17" t="s">
        <v>987</v>
      </c>
      <c r="D520" s="87" t="s">
        <v>1575</v>
      </c>
      <c r="E520" s="70">
        <f>+VLOOKUP(A520,RESUMEN!$F$2:$H$504,3,FALSE)</f>
        <v>757.63462140000001</v>
      </c>
      <c r="F520" t="str">
        <f t="shared" si="20"/>
        <v/>
      </c>
    </row>
    <row r="521" spans="1:6" ht="15" hidden="1" customHeight="1" x14ac:dyDescent="0.25">
      <c r="A521" s="13" t="s">
        <v>1416</v>
      </c>
      <c r="B521" s="17" t="s">
        <v>987</v>
      </c>
      <c r="D521" s="87" t="s">
        <v>1416</v>
      </c>
      <c r="E521" s="70">
        <f>+VLOOKUP(A521,RESUMEN!$F$2:$H$504,3,FALSE)</f>
        <v>1533.951986</v>
      </c>
      <c r="F521" t="str">
        <f t="shared" ref="F521:F524" si="21">+IF(C521="","",C521*E521)</f>
        <v/>
      </c>
    </row>
    <row r="522" spans="1:6" ht="15" customHeight="1" x14ac:dyDescent="0.25">
      <c r="A522" s="96" t="s">
        <v>1577</v>
      </c>
      <c r="B522" s="17" t="s">
        <v>992</v>
      </c>
      <c r="D522" s="87" t="s">
        <v>1577</v>
      </c>
      <c r="E522" s="70">
        <f>+VLOOKUP(A522,RESUMEN!$F$2:$H$505,3,FALSE)</f>
        <v>46521.5</v>
      </c>
      <c r="F522" t="str">
        <f t="shared" si="21"/>
        <v/>
      </c>
    </row>
    <row r="523" spans="1:6" ht="15" customHeight="1" x14ac:dyDescent="0.25">
      <c r="A523" s="13" t="s">
        <v>1598</v>
      </c>
      <c r="B523" s="17" t="s">
        <v>992</v>
      </c>
      <c r="D523" s="87" t="s">
        <v>1598</v>
      </c>
      <c r="E523" s="18">
        <f>+VLOOKUP(A523,RESUMEN!$F$2:$H$506,3,FALSE)</f>
        <v>20176</v>
      </c>
      <c r="F523" t="str">
        <f t="shared" si="21"/>
        <v/>
      </c>
    </row>
    <row r="524" spans="1:6" ht="15" customHeight="1" x14ac:dyDescent="0.25">
      <c r="B524" s="17" t="s">
        <v>992</v>
      </c>
      <c r="D524" s="87" t="s">
        <v>1585</v>
      </c>
      <c r="F524" t="str">
        <f t="shared" si="21"/>
        <v/>
      </c>
    </row>
    <row r="525" spans="1:6" ht="15" hidden="1" customHeight="1" x14ac:dyDescent="0.25">
      <c r="B525" s="17" t="s">
        <v>987</v>
      </c>
      <c r="D525" s="87" t="s">
        <v>1596</v>
      </c>
    </row>
    <row r="526" spans="1:6" ht="15" customHeight="1" x14ac:dyDescent="0.25">
      <c r="B526" s="17" t="s">
        <v>992</v>
      </c>
      <c r="D526" s="101" t="s">
        <v>1605</v>
      </c>
    </row>
  </sheetData>
  <autoFilter ref="B2:F526" xr:uid="{00000000-0009-0000-0000-000000000000}">
    <filterColumn colId="0">
      <filters>
        <filter val="P"/>
      </filters>
    </filterColumn>
  </autoFilter>
  <sortState xmlns:xlrd2="http://schemas.microsoft.com/office/spreadsheetml/2017/richdata2" ref="A158:G319">
    <sortCondition ref="D158:D3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573"/>
  <sheetViews>
    <sheetView topLeftCell="A209" workbookViewId="0">
      <selection activeCell="E212" sqref="E212"/>
    </sheetView>
  </sheetViews>
  <sheetFormatPr baseColWidth="10" defaultRowHeight="15" x14ac:dyDescent="0.25"/>
  <cols>
    <col min="1" max="1" width="12" customWidth="1"/>
    <col min="2" max="2" width="21" customWidth="1"/>
    <col min="3" max="3" width="5" customWidth="1"/>
    <col min="4" max="4" width="12" customWidth="1"/>
    <col min="5" max="5" width="51" customWidth="1"/>
    <col min="6" max="9" width="12" customWidth="1"/>
    <col min="10" max="10" width="21" customWidth="1"/>
    <col min="11" max="12" width="12" customWidth="1"/>
    <col min="13" max="13" width="15" customWidth="1"/>
    <col min="14" max="15" width="12" customWidth="1"/>
    <col min="257" max="257" width="12" customWidth="1"/>
    <col min="258" max="258" width="21" customWidth="1"/>
    <col min="259" max="259" width="5" customWidth="1"/>
    <col min="260" max="260" width="12" customWidth="1"/>
    <col min="261" max="261" width="51" customWidth="1"/>
    <col min="262" max="265" width="12" customWidth="1"/>
    <col min="266" max="266" width="21" customWidth="1"/>
    <col min="267" max="268" width="12" customWidth="1"/>
    <col min="269" max="269" width="15" customWidth="1"/>
    <col min="270" max="271" width="12" customWidth="1"/>
    <col min="513" max="513" width="12" customWidth="1"/>
    <col min="514" max="514" width="21" customWidth="1"/>
    <col min="515" max="515" width="5" customWidth="1"/>
    <col min="516" max="516" width="12" customWidth="1"/>
    <col min="517" max="517" width="51" customWidth="1"/>
    <col min="518" max="521" width="12" customWidth="1"/>
    <col min="522" max="522" width="21" customWidth="1"/>
    <col min="523" max="524" width="12" customWidth="1"/>
    <col min="525" max="525" width="15" customWidth="1"/>
    <col min="526" max="527" width="12" customWidth="1"/>
    <col min="769" max="769" width="12" customWidth="1"/>
    <col min="770" max="770" width="21" customWidth="1"/>
    <col min="771" max="771" width="5" customWidth="1"/>
    <col min="772" max="772" width="12" customWidth="1"/>
    <col min="773" max="773" width="51" customWidth="1"/>
    <col min="774" max="777" width="12" customWidth="1"/>
    <col min="778" max="778" width="21" customWidth="1"/>
    <col min="779" max="780" width="12" customWidth="1"/>
    <col min="781" max="781" width="15" customWidth="1"/>
    <col min="782" max="783" width="12" customWidth="1"/>
    <col min="1025" max="1025" width="12" customWidth="1"/>
    <col min="1026" max="1026" width="21" customWidth="1"/>
    <col min="1027" max="1027" width="5" customWidth="1"/>
    <col min="1028" max="1028" width="12" customWidth="1"/>
    <col min="1029" max="1029" width="51" customWidth="1"/>
    <col min="1030" max="1033" width="12" customWidth="1"/>
    <col min="1034" max="1034" width="21" customWidth="1"/>
    <col min="1035" max="1036" width="12" customWidth="1"/>
    <col min="1037" max="1037" width="15" customWidth="1"/>
    <col min="1038" max="1039" width="12" customWidth="1"/>
    <col min="1281" max="1281" width="12" customWidth="1"/>
    <col min="1282" max="1282" width="21" customWidth="1"/>
    <col min="1283" max="1283" width="5" customWidth="1"/>
    <col min="1284" max="1284" width="12" customWidth="1"/>
    <col min="1285" max="1285" width="51" customWidth="1"/>
    <col min="1286" max="1289" width="12" customWidth="1"/>
    <col min="1290" max="1290" width="21" customWidth="1"/>
    <col min="1291" max="1292" width="12" customWidth="1"/>
    <col min="1293" max="1293" width="15" customWidth="1"/>
    <col min="1294" max="1295" width="12" customWidth="1"/>
    <col min="1537" max="1537" width="12" customWidth="1"/>
    <col min="1538" max="1538" width="21" customWidth="1"/>
    <col min="1539" max="1539" width="5" customWidth="1"/>
    <col min="1540" max="1540" width="12" customWidth="1"/>
    <col min="1541" max="1541" width="51" customWidth="1"/>
    <col min="1542" max="1545" width="12" customWidth="1"/>
    <col min="1546" max="1546" width="21" customWidth="1"/>
    <col min="1547" max="1548" width="12" customWidth="1"/>
    <col min="1549" max="1549" width="15" customWidth="1"/>
    <col min="1550" max="1551" width="12" customWidth="1"/>
    <col min="1793" max="1793" width="12" customWidth="1"/>
    <col min="1794" max="1794" width="21" customWidth="1"/>
    <col min="1795" max="1795" width="5" customWidth="1"/>
    <col min="1796" max="1796" width="12" customWidth="1"/>
    <col min="1797" max="1797" width="51" customWidth="1"/>
    <col min="1798" max="1801" width="12" customWidth="1"/>
    <col min="1802" max="1802" width="21" customWidth="1"/>
    <col min="1803" max="1804" width="12" customWidth="1"/>
    <col min="1805" max="1805" width="15" customWidth="1"/>
    <col min="1806" max="1807" width="12" customWidth="1"/>
    <col min="2049" max="2049" width="12" customWidth="1"/>
    <col min="2050" max="2050" width="21" customWidth="1"/>
    <col min="2051" max="2051" width="5" customWidth="1"/>
    <col min="2052" max="2052" width="12" customWidth="1"/>
    <col min="2053" max="2053" width="51" customWidth="1"/>
    <col min="2054" max="2057" width="12" customWidth="1"/>
    <col min="2058" max="2058" width="21" customWidth="1"/>
    <col min="2059" max="2060" width="12" customWidth="1"/>
    <col min="2061" max="2061" width="15" customWidth="1"/>
    <col min="2062" max="2063" width="12" customWidth="1"/>
    <col min="2305" max="2305" width="12" customWidth="1"/>
    <col min="2306" max="2306" width="21" customWidth="1"/>
    <col min="2307" max="2307" width="5" customWidth="1"/>
    <col min="2308" max="2308" width="12" customWidth="1"/>
    <col min="2309" max="2309" width="51" customWidth="1"/>
    <col min="2310" max="2313" width="12" customWidth="1"/>
    <col min="2314" max="2314" width="21" customWidth="1"/>
    <col min="2315" max="2316" width="12" customWidth="1"/>
    <col min="2317" max="2317" width="15" customWidth="1"/>
    <col min="2318" max="2319" width="12" customWidth="1"/>
    <col min="2561" max="2561" width="12" customWidth="1"/>
    <col min="2562" max="2562" width="21" customWidth="1"/>
    <col min="2563" max="2563" width="5" customWidth="1"/>
    <col min="2564" max="2564" width="12" customWidth="1"/>
    <col min="2565" max="2565" width="51" customWidth="1"/>
    <col min="2566" max="2569" width="12" customWidth="1"/>
    <col min="2570" max="2570" width="21" customWidth="1"/>
    <col min="2571" max="2572" width="12" customWidth="1"/>
    <col min="2573" max="2573" width="15" customWidth="1"/>
    <col min="2574" max="2575" width="12" customWidth="1"/>
    <col min="2817" max="2817" width="12" customWidth="1"/>
    <col min="2818" max="2818" width="21" customWidth="1"/>
    <col min="2819" max="2819" width="5" customWidth="1"/>
    <col min="2820" max="2820" width="12" customWidth="1"/>
    <col min="2821" max="2821" width="51" customWidth="1"/>
    <col min="2822" max="2825" width="12" customWidth="1"/>
    <col min="2826" max="2826" width="21" customWidth="1"/>
    <col min="2827" max="2828" width="12" customWidth="1"/>
    <col min="2829" max="2829" width="15" customWidth="1"/>
    <col min="2830" max="2831" width="12" customWidth="1"/>
    <col min="3073" max="3073" width="12" customWidth="1"/>
    <col min="3074" max="3074" width="21" customWidth="1"/>
    <col min="3075" max="3075" width="5" customWidth="1"/>
    <col min="3076" max="3076" width="12" customWidth="1"/>
    <col min="3077" max="3077" width="51" customWidth="1"/>
    <col min="3078" max="3081" width="12" customWidth="1"/>
    <col min="3082" max="3082" width="21" customWidth="1"/>
    <col min="3083" max="3084" width="12" customWidth="1"/>
    <col min="3085" max="3085" width="15" customWidth="1"/>
    <col min="3086" max="3087" width="12" customWidth="1"/>
    <col min="3329" max="3329" width="12" customWidth="1"/>
    <col min="3330" max="3330" width="21" customWidth="1"/>
    <col min="3331" max="3331" width="5" customWidth="1"/>
    <col min="3332" max="3332" width="12" customWidth="1"/>
    <col min="3333" max="3333" width="51" customWidth="1"/>
    <col min="3334" max="3337" width="12" customWidth="1"/>
    <col min="3338" max="3338" width="21" customWidth="1"/>
    <col min="3339" max="3340" width="12" customWidth="1"/>
    <col min="3341" max="3341" width="15" customWidth="1"/>
    <col min="3342" max="3343" width="12" customWidth="1"/>
    <col min="3585" max="3585" width="12" customWidth="1"/>
    <col min="3586" max="3586" width="21" customWidth="1"/>
    <col min="3587" max="3587" width="5" customWidth="1"/>
    <col min="3588" max="3588" width="12" customWidth="1"/>
    <col min="3589" max="3589" width="51" customWidth="1"/>
    <col min="3590" max="3593" width="12" customWidth="1"/>
    <col min="3594" max="3594" width="21" customWidth="1"/>
    <col min="3595" max="3596" width="12" customWidth="1"/>
    <col min="3597" max="3597" width="15" customWidth="1"/>
    <col min="3598" max="3599" width="12" customWidth="1"/>
    <col min="3841" max="3841" width="12" customWidth="1"/>
    <col min="3842" max="3842" width="21" customWidth="1"/>
    <col min="3843" max="3843" width="5" customWidth="1"/>
    <col min="3844" max="3844" width="12" customWidth="1"/>
    <col min="3845" max="3845" width="51" customWidth="1"/>
    <col min="3846" max="3849" width="12" customWidth="1"/>
    <col min="3850" max="3850" width="21" customWidth="1"/>
    <col min="3851" max="3852" width="12" customWidth="1"/>
    <col min="3853" max="3853" width="15" customWidth="1"/>
    <col min="3854" max="3855" width="12" customWidth="1"/>
    <col min="4097" max="4097" width="12" customWidth="1"/>
    <col min="4098" max="4098" width="21" customWidth="1"/>
    <col min="4099" max="4099" width="5" customWidth="1"/>
    <col min="4100" max="4100" width="12" customWidth="1"/>
    <col min="4101" max="4101" width="51" customWidth="1"/>
    <col min="4102" max="4105" width="12" customWidth="1"/>
    <col min="4106" max="4106" width="21" customWidth="1"/>
    <col min="4107" max="4108" width="12" customWidth="1"/>
    <col min="4109" max="4109" width="15" customWidth="1"/>
    <col min="4110" max="4111" width="12" customWidth="1"/>
    <col min="4353" max="4353" width="12" customWidth="1"/>
    <col min="4354" max="4354" width="21" customWidth="1"/>
    <col min="4355" max="4355" width="5" customWidth="1"/>
    <col min="4356" max="4356" width="12" customWidth="1"/>
    <col min="4357" max="4357" width="51" customWidth="1"/>
    <col min="4358" max="4361" width="12" customWidth="1"/>
    <col min="4362" max="4362" width="21" customWidth="1"/>
    <col min="4363" max="4364" width="12" customWidth="1"/>
    <col min="4365" max="4365" width="15" customWidth="1"/>
    <col min="4366" max="4367" width="12" customWidth="1"/>
    <col min="4609" max="4609" width="12" customWidth="1"/>
    <col min="4610" max="4610" width="21" customWidth="1"/>
    <col min="4611" max="4611" width="5" customWidth="1"/>
    <col min="4612" max="4612" width="12" customWidth="1"/>
    <col min="4613" max="4613" width="51" customWidth="1"/>
    <col min="4614" max="4617" width="12" customWidth="1"/>
    <col min="4618" max="4618" width="21" customWidth="1"/>
    <col min="4619" max="4620" width="12" customWidth="1"/>
    <col min="4621" max="4621" width="15" customWidth="1"/>
    <col min="4622" max="4623" width="12" customWidth="1"/>
    <col min="4865" max="4865" width="12" customWidth="1"/>
    <col min="4866" max="4866" width="21" customWidth="1"/>
    <col min="4867" max="4867" width="5" customWidth="1"/>
    <col min="4868" max="4868" width="12" customWidth="1"/>
    <col min="4869" max="4869" width="51" customWidth="1"/>
    <col min="4870" max="4873" width="12" customWidth="1"/>
    <col min="4874" max="4874" width="21" customWidth="1"/>
    <col min="4875" max="4876" width="12" customWidth="1"/>
    <col min="4877" max="4877" width="15" customWidth="1"/>
    <col min="4878" max="4879" width="12" customWidth="1"/>
    <col min="5121" max="5121" width="12" customWidth="1"/>
    <col min="5122" max="5122" width="21" customWidth="1"/>
    <col min="5123" max="5123" width="5" customWidth="1"/>
    <col min="5124" max="5124" width="12" customWidth="1"/>
    <col min="5125" max="5125" width="51" customWidth="1"/>
    <col min="5126" max="5129" width="12" customWidth="1"/>
    <col min="5130" max="5130" width="21" customWidth="1"/>
    <col min="5131" max="5132" width="12" customWidth="1"/>
    <col min="5133" max="5133" width="15" customWidth="1"/>
    <col min="5134" max="5135" width="12" customWidth="1"/>
    <col min="5377" max="5377" width="12" customWidth="1"/>
    <col min="5378" max="5378" width="21" customWidth="1"/>
    <col min="5379" max="5379" width="5" customWidth="1"/>
    <col min="5380" max="5380" width="12" customWidth="1"/>
    <col min="5381" max="5381" width="51" customWidth="1"/>
    <col min="5382" max="5385" width="12" customWidth="1"/>
    <col min="5386" max="5386" width="21" customWidth="1"/>
    <col min="5387" max="5388" width="12" customWidth="1"/>
    <col min="5389" max="5389" width="15" customWidth="1"/>
    <col min="5390" max="5391" width="12" customWidth="1"/>
    <col min="5633" max="5633" width="12" customWidth="1"/>
    <col min="5634" max="5634" width="21" customWidth="1"/>
    <col min="5635" max="5635" width="5" customWidth="1"/>
    <col min="5636" max="5636" width="12" customWidth="1"/>
    <col min="5637" max="5637" width="51" customWidth="1"/>
    <col min="5638" max="5641" width="12" customWidth="1"/>
    <col min="5642" max="5642" width="21" customWidth="1"/>
    <col min="5643" max="5644" width="12" customWidth="1"/>
    <col min="5645" max="5645" width="15" customWidth="1"/>
    <col min="5646" max="5647" width="12" customWidth="1"/>
    <col min="5889" max="5889" width="12" customWidth="1"/>
    <col min="5890" max="5890" width="21" customWidth="1"/>
    <col min="5891" max="5891" width="5" customWidth="1"/>
    <col min="5892" max="5892" width="12" customWidth="1"/>
    <col min="5893" max="5893" width="51" customWidth="1"/>
    <col min="5894" max="5897" width="12" customWidth="1"/>
    <col min="5898" max="5898" width="21" customWidth="1"/>
    <col min="5899" max="5900" width="12" customWidth="1"/>
    <col min="5901" max="5901" width="15" customWidth="1"/>
    <col min="5902" max="5903" width="12" customWidth="1"/>
    <col min="6145" max="6145" width="12" customWidth="1"/>
    <col min="6146" max="6146" width="21" customWidth="1"/>
    <col min="6147" max="6147" width="5" customWidth="1"/>
    <col min="6148" max="6148" width="12" customWidth="1"/>
    <col min="6149" max="6149" width="51" customWidth="1"/>
    <col min="6150" max="6153" width="12" customWidth="1"/>
    <col min="6154" max="6154" width="21" customWidth="1"/>
    <col min="6155" max="6156" width="12" customWidth="1"/>
    <col min="6157" max="6157" width="15" customWidth="1"/>
    <col min="6158" max="6159" width="12" customWidth="1"/>
    <col min="6401" max="6401" width="12" customWidth="1"/>
    <col min="6402" max="6402" width="21" customWidth="1"/>
    <col min="6403" max="6403" width="5" customWidth="1"/>
    <col min="6404" max="6404" width="12" customWidth="1"/>
    <col min="6405" max="6405" width="51" customWidth="1"/>
    <col min="6406" max="6409" width="12" customWidth="1"/>
    <col min="6410" max="6410" width="21" customWidth="1"/>
    <col min="6411" max="6412" width="12" customWidth="1"/>
    <col min="6413" max="6413" width="15" customWidth="1"/>
    <col min="6414" max="6415" width="12" customWidth="1"/>
    <col min="6657" max="6657" width="12" customWidth="1"/>
    <col min="6658" max="6658" width="21" customWidth="1"/>
    <col min="6659" max="6659" width="5" customWidth="1"/>
    <col min="6660" max="6660" width="12" customWidth="1"/>
    <col min="6661" max="6661" width="51" customWidth="1"/>
    <col min="6662" max="6665" width="12" customWidth="1"/>
    <col min="6666" max="6666" width="21" customWidth="1"/>
    <col min="6667" max="6668" width="12" customWidth="1"/>
    <col min="6669" max="6669" width="15" customWidth="1"/>
    <col min="6670" max="6671" width="12" customWidth="1"/>
    <col min="6913" max="6913" width="12" customWidth="1"/>
    <col min="6914" max="6914" width="21" customWidth="1"/>
    <col min="6915" max="6915" width="5" customWidth="1"/>
    <col min="6916" max="6916" width="12" customWidth="1"/>
    <col min="6917" max="6917" width="51" customWidth="1"/>
    <col min="6918" max="6921" width="12" customWidth="1"/>
    <col min="6922" max="6922" width="21" customWidth="1"/>
    <col min="6923" max="6924" width="12" customWidth="1"/>
    <col min="6925" max="6925" width="15" customWidth="1"/>
    <col min="6926" max="6927" width="12" customWidth="1"/>
    <col min="7169" max="7169" width="12" customWidth="1"/>
    <col min="7170" max="7170" width="21" customWidth="1"/>
    <col min="7171" max="7171" width="5" customWidth="1"/>
    <col min="7172" max="7172" width="12" customWidth="1"/>
    <col min="7173" max="7173" width="51" customWidth="1"/>
    <col min="7174" max="7177" width="12" customWidth="1"/>
    <col min="7178" max="7178" width="21" customWidth="1"/>
    <col min="7179" max="7180" width="12" customWidth="1"/>
    <col min="7181" max="7181" width="15" customWidth="1"/>
    <col min="7182" max="7183" width="12" customWidth="1"/>
    <col min="7425" max="7425" width="12" customWidth="1"/>
    <col min="7426" max="7426" width="21" customWidth="1"/>
    <col min="7427" max="7427" width="5" customWidth="1"/>
    <col min="7428" max="7428" width="12" customWidth="1"/>
    <col min="7429" max="7429" width="51" customWidth="1"/>
    <col min="7430" max="7433" width="12" customWidth="1"/>
    <col min="7434" max="7434" width="21" customWidth="1"/>
    <col min="7435" max="7436" width="12" customWidth="1"/>
    <col min="7437" max="7437" width="15" customWidth="1"/>
    <col min="7438" max="7439" width="12" customWidth="1"/>
    <col min="7681" max="7681" width="12" customWidth="1"/>
    <col min="7682" max="7682" width="21" customWidth="1"/>
    <col min="7683" max="7683" width="5" customWidth="1"/>
    <col min="7684" max="7684" width="12" customWidth="1"/>
    <col min="7685" max="7685" width="51" customWidth="1"/>
    <col min="7686" max="7689" width="12" customWidth="1"/>
    <col min="7690" max="7690" width="21" customWidth="1"/>
    <col min="7691" max="7692" width="12" customWidth="1"/>
    <col min="7693" max="7693" width="15" customWidth="1"/>
    <col min="7694" max="7695" width="12" customWidth="1"/>
    <col min="7937" max="7937" width="12" customWidth="1"/>
    <col min="7938" max="7938" width="21" customWidth="1"/>
    <col min="7939" max="7939" width="5" customWidth="1"/>
    <col min="7940" max="7940" width="12" customWidth="1"/>
    <col min="7941" max="7941" width="51" customWidth="1"/>
    <col min="7942" max="7945" width="12" customWidth="1"/>
    <col min="7946" max="7946" width="21" customWidth="1"/>
    <col min="7947" max="7948" width="12" customWidth="1"/>
    <col min="7949" max="7949" width="15" customWidth="1"/>
    <col min="7950" max="7951" width="12" customWidth="1"/>
    <col min="8193" max="8193" width="12" customWidth="1"/>
    <col min="8194" max="8194" width="21" customWidth="1"/>
    <col min="8195" max="8195" width="5" customWidth="1"/>
    <col min="8196" max="8196" width="12" customWidth="1"/>
    <col min="8197" max="8197" width="51" customWidth="1"/>
    <col min="8198" max="8201" width="12" customWidth="1"/>
    <col min="8202" max="8202" width="21" customWidth="1"/>
    <col min="8203" max="8204" width="12" customWidth="1"/>
    <col min="8205" max="8205" width="15" customWidth="1"/>
    <col min="8206" max="8207" width="12" customWidth="1"/>
    <col min="8449" max="8449" width="12" customWidth="1"/>
    <col min="8450" max="8450" width="21" customWidth="1"/>
    <col min="8451" max="8451" width="5" customWidth="1"/>
    <col min="8452" max="8452" width="12" customWidth="1"/>
    <col min="8453" max="8453" width="51" customWidth="1"/>
    <col min="8454" max="8457" width="12" customWidth="1"/>
    <col min="8458" max="8458" width="21" customWidth="1"/>
    <col min="8459" max="8460" width="12" customWidth="1"/>
    <col min="8461" max="8461" width="15" customWidth="1"/>
    <col min="8462" max="8463" width="12" customWidth="1"/>
    <col min="8705" max="8705" width="12" customWidth="1"/>
    <col min="8706" max="8706" width="21" customWidth="1"/>
    <col min="8707" max="8707" width="5" customWidth="1"/>
    <col min="8708" max="8708" width="12" customWidth="1"/>
    <col min="8709" max="8709" width="51" customWidth="1"/>
    <col min="8710" max="8713" width="12" customWidth="1"/>
    <col min="8714" max="8714" width="21" customWidth="1"/>
    <col min="8715" max="8716" width="12" customWidth="1"/>
    <col min="8717" max="8717" width="15" customWidth="1"/>
    <col min="8718" max="8719" width="12" customWidth="1"/>
    <col min="8961" max="8961" width="12" customWidth="1"/>
    <col min="8962" max="8962" width="21" customWidth="1"/>
    <col min="8963" max="8963" width="5" customWidth="1"/>
    <col min="8964" max="8964" width="12" customWidth="1"/>
    <col min="8965" max="8965" width="51" customWidth="1"/>
    <col min="8966" max="8969" width="12" customWidth="1"/>
    <col min="8970" max="8970" width="21" customWidth="1"/>
    <col min="8971" max="8972" width="12" customWidth="1"/>
    <col min="8973" max="8973" width="15" customWidth="1"/>
    <col min="8974" max="8975" width="12" customWidth="1"/>
    <col min="9217" max="9217" width="12" customWidth="1"/>
    <col min="9218" max="9218" width="21" customWidth="1"/>
    <col min="9219" max="9219" width="5" customWidth="1"/>
    <col min="9220" max="9220" width="12" customWidth="1"/>
    <col min="9221" max="9221" width="51" customWidth="1"/>
    <col min="9222" max="9225" width="12" customWidth="1"/>
    <col min="9226" max="9226" width="21" customWidth="1"/>
    <col min="9227" max="9228" width="12" customWidth="1"/>
    <col min="9229" max="9229" width="15" customWidth="1"/>
    <col min="9230" max="9231" width="12" customWidth="1"/>
    <col min="9473" max="9473" width="12" customWidth="1"/>
    <col min="9474" max="9474" width="21" customWidth="1"/>
    <col min="9475" max="9475" width="5" customWidth="1"/>
    <col min="9476" max="9476" width="12" customWidth="1"/>
    <col min="9477" max="9477" width="51" customWidth="1"/>
    <col min="9478" max="9481" width="12" customWidth="1"/>
    <col min="9482" max="9482" width="21" customWidth="1"/>
    <col min="9483" max="9484" width="12" customWidth="1"/>
    <col min="9485" max="9485" width="15" customWidth="1"/>
    <col min="9486" max="9487" width="12" customWidth="1"/>
    <col min="9729" max="9729" width="12" customWidth="1"/>
    <col min="9730" max="9730" width="21" customWidth="1"/>
    <col min="9731" max="9731" width="5" customWidth="1"/>
    <col min="9732" max="9732" width="12" customWidth="1"/>
    <col min="9733" max="9733" width="51" customWidth="1"/>
    <col min="9734" max="9737" width="12" customWidth="1"/>
    <col min="9738" max="9738" width="21" customWidth="1"/>
    <col min="9739" max="9740" width="12" customWidth="1"/>
    <col min="9741" max="9741" width="15" customWidth="1"/>
    <col min="9742" max="9743" width="12" customWidth="1"/>
    <col min="9985" max="9985" width="12" customWidth="1"/>
    <col min="9986" max="9986" width="21" customWidth="1"/>
    <col min="9987" max="9987" width="5" customWidth="1"/>
    <col min="9988" max="9988" width="12" customWidth="1"/>
    <col min="9989" max="9989" width="51" customWidth="1"/>
    <col min="9990" max="9993" width="12" customWidth="1"/>
    <col min="9994" max="9994" width="21" customWidth="1"/>
    <col min="9995" max="9996" width="12" customWidth="1"/>
    <col min="9997" max="9997" width="15" customWidth="1"/>
    <col min="9998" max="9999" width="12" customWidth="1"/>
    <col min="10241" max="10241" width="12" customWidth="1"/>
    <col min="10242" max="10242" width="21" customWidth="1"/>
    <col min="10243" max="10243" width="5" customWidth="1"/>
    <col min="10244" max="10244" width="12" customWidth="1"/>
    <col min="10245" max="10245" width="51" customWidth="1"/>
    <col min="10246" max="10249" width="12" customWidth="1"/>
    <col min="10250" max="10250" width="21" customWidth="1"/>
    <col min="10251" max="10252" width="12" customWidth="1"/>
    <col min="10253" max="10253" width="15" customWidth="1"/>
    <col min="10254" max="10255" width="12" customWidth="1"/>
    <col min="10497" max="10497" width="12" customWidth="1"/>
    <col min="10498" max="10498" width="21" customWidth="1"/>
    <col min="10499" max="10499" width="5" customWidth="1"/>
    <col min="10500" max="10500" width="12" customWidth="1"/>
    <col min="10501" max="10501" width="51" customWidth="1"/>
    <col min="10502" max="10505" width="12" customWidth="1"/>
    <col min="10506" max="10506" width="21" customWidth="1"/>
    <col min="10507" max="10508" width="12" customWidth="1"/>
    <col min="10509" max="10509" width="15" customWidth="1"/>
    <col min="10510" max="10511" width="12" customWidth="1"/>
    <col min="10753" max="10753" width="12" customWidth="1"/>
    <col min="10754" max="10754" width="21" customWidth="1"/>
    <col min="10755" max="10755" width="5" customWidth="1"/>
    <col min="10756" max="10756" width="12" customWidth="1"/>
    <col min="10757" max="10757" width="51" customWidth="1"/>
    <col min="10758" max="10761" width="12" customWidth="1"/>
    <col min="10762" max="10762" width="21" customWidth="1"/>
    <col min="10763" max="10764" width="12" customWidth="1"/>
    <col min="10765" max="10765" width="15" customWidth="1"/>
    <col min="10766" max="10767" width="12" customWidth="1"/>
    <col min="11009" max="11009" width="12" customWidth="1"/>
    <col min="11010" max="11010" width="21" customWidth="1"/>
    <col min="11011" max="11011" width="5" customWidth="1"/>
    <col min="11012" max="11012" width="12" customWidth="1"/>
    <col min="11013" max="11013" width="51" customWidth="1"/>
    <col min="11014" max="11017" width="12" customWidth="1"/>
    <col min="11018" max="11018" width="21" customWidth="1"/>
    <col min="11019" max="11020" width="12" customWidth="1"/>
    <col min="11021" max="11021" width="15" customWidth="1"/>
    <col min="11022" max="11023" width="12" customWidth="1"/>
    <col min="11265" max="11265" width="12" customWidth="1"/>
    <col min="11266" max="11266" width="21" customWidth="1"/>
    <col min="11267" max="11267" width="5" customWidth="1"/>
    <col min="11268" max="11268" width="12" customWidth="1"/>
    <col min="11269" max="11269" width="51" customWidth="1"/>
    <col min="11270" max="11273" width="12" customWidth="1"/>
    <col min="11274" max="11274" width="21" customWidth="1"/>
    <col min="11275" max="11276" width="12" customWidth="1"/>
    <col min="11277" max="11277" width="15" customWidth="1"/>
    <col min="11278" max="11279" width="12" customWidth="1"/>
    <col min="11521" max="11521" width="12" customWidth="1"/>
    <col min="11522" max="11522" width="21" customWidth="1"/>
    <col min="11523" max="11523" width="5" customWidth="1"/>
    <col min="11524" max="11524" width="12" customWidth="1"/>
    <col min="11525" max="11525" width="51" customWidth="1"/>
    <col min="11526" max="11529" width="12" customWidth="1"/>
    <col min="11530" max="11530" width="21" customWidth="1"/>
    <col min="11531" max="11532" width="12" customWidth="1"/>
    <col min="11533" max="11533" width="15" customWidth="1"/>
    <col min="11534" max="11535" width="12" customWidth="1"/>
    <col min="11777" max="11777" width="12" customWidth="1"/>
    <col min="11778" max="11778" width="21" customWidth="1"/>
    <col min="11779" max="11779" width="5" customWidth="1"/>
    <col min="11780" max="11780" width="12" customWidth="1"/>
    <col min="11781" max="11781" width="51" customWidth="1"/>
    <col min="11782" max="11785" width="12" customWidth="1"/>
    <col min="11786" max="11786" width="21" customWidth="1"/>
    <col min="11787" max="11788" width="12" customWidth="1"/>
    <col min="11789" max="11789" width="15" customWidth="1"/>
    <col min="11790" max="11791" width="12" customWidth="1"/>
    <col min="12033" max="12033" width="12" customWidth="1"/>
    <col min="12034" max="12034" width="21" customWidth="1"/>
    <col min="12035" max="12035" width="5" customWidth="1"/>
    <col min="12036" max="12036" width="12" customWidth="1"/>
    <col min="12037" max="12037" width="51" customWidth="1"/>
    <col min="12038" max="12041" width="12" customWidth="1"/>
    <col min="12042" max="12042" width="21" customWidth="1"/>
    <col min="12043" max="12044" width="12" customWidth="1"/>
    <col min="12045" max="12045" width="15" customWidth="1"/>
    <col min="12046" max="12047" width="12" customWidth="1"/>
    <col min="12289" max="12289" width="12" customWidth="1"/>
    <col min="12290" max="12290" width="21" customWidth="1"/>
    <col min="12291" max="12291" width="5" customWidth="1"/>
    <col min="12292" max="12292" width="12" customWidth="1"/>
    <col min="12293" max="12293" width="51" customWidth="1"/>
    <col min="12294" max="12297" width="12" customWidth="1"/>
    <col min="12298" max="12298" width="21" customWidth="1"/>
    <col min="12299" max="12300" width="12" customWidth="1"/>
    <col min="12301" max="12301" width="15" customWidth="1"/>
    <col min="12302" max="12303" width="12" customWidth="1"/>
    <col min="12545" max="12545" width="12" customWidth="1"/>
    <col min="12546" max="12546" width="21" customWidth="1"/>
    <col min="12547" max="12547" width="5" customWidth="1"/>
    <col min="12548" max="12548" width="12" customWidth="1"/>
    <col min="12549" max="12549" width="51" customWidth="1"/>
    <col min="12550" max="12553" width="12" customWidth="1"/>
    <col min="12554" max="12554" width="21" customWidth="1"/>
    <col min="12555" max="12556" width="12" customWidth="1"/>
    <col min="12557" max="12557" width="15" customWidth="1"/>
    <col min="12558" max="12559" width="12" customWidth="1"/>
    <col min="12801" max="12801" width="12" customWidth="1"/>
    <col min="12802" max="12802" width="21" customWidth="1"/>
    <col min="12803" max="12803" width="5" customWidth="1"/>
    <col min="12804" max="12804" width="12" customWidth="1"/>
    <col min="12805" max="12805" width="51" customWidth="1"/>
    <col min="12806" max="12809" width="12" customWidth="1"/>
    <col min="12810" max="12810" width="21" customWidth="1"/>
    <col min="12811" max="12812" width="12" customWidth="1"/>
    <col min="12813" max="12813" width="15" customWidth="1"/>
    <col min="12814" max="12815" width="12" customWidth="1"/>
    <col min="13057" max="13057" width="12" customWidth="1"/>
    <col min="13058" max="13058" width="21" customWidth="1"/>
    <col min="13059" max="13059" width="5" customWidth="1"/>
    <col min="13060" max="13060" width="12" customWidth="1"/>
    <col min="13061" max="13061" width="51" customWidth="1"/>
    <col min="13062" max="13065" width="12" customWidth="1"/>
    <col min="13066" max="13066" width="21" customWidth="1"/>
    <col min="13067" max="13068" width="12" customWidth="1"/>
    <col min="13069" max="13069" width="15" customWidth="1"/>
    <col min="13070" max="13071" width="12" customWidth="1"/>
    <col min="13313" max="13313" width="12" customWidth="1"/>
    <col min="13314" max="13314" width="21" customWidth="1"/>
    <col min="13315" max="13315" width="5" customWidth="1"/>
    <col min="13316" max="13316" width="12" customWidth="1"/>
    <col min="13317" max="13317" width="51" customWidth="1"/>
    <col min="13318" max="13321" width="12" customWidth="1"/>
    <col min="13322" max="13322" width="21" customWidth="1"/>
    <col min="13323" max="13324" width="12" customWidth="1"/>
    <col min="13325" max="13325" width="15" customWidth="1"/>
    <col min="13326" max="13327" width="12" customWidth="1"/>
    <col min="13569" max="13569" width="12" customWidth="1"/>
    <col min="13570" max="13570" width="21" customWidth="1"/>
    <col min="13571" max="13571" width="5" customWidth="1"/>
    <col min="13572" max="13572" width="12" customWidth="1"/>
    <col min="13573" max="13573" width="51" customWidth="1"/>
    <col min="13574" max="13577" width="12" customWidth="1"/>
    <col min="13578" max="13578" width="21" customWidth="1"/>
    <col min="13579" max="13580" width="12" customWidth="1"/>
    <col min="13581" max="13581" width="15" customWidth="1"/>
    <col min="13582" max="13583" width="12" customWidth="1"/>
    <col min="13825" max="13825" width="12" customWidth="1"/>
    <col min="13826" max="13826" width="21" customWidth="1"/>
    <col min="13827" max="13827" width="5" customWidth="1"/>
    <col min="13828" max="13828" width="12" customWidth="1"/>
    <col min="13829" max="13829" width="51" customWidth="1"/>
    <col min="13830" max="13833" width="12" customWidth="1"/>
    <col min="13834" max="13834" width="21" customWidth="1"/>
    <col min="13835" max="13836" width="12" customWidth="1"/>
    <col min="13837" max="13837" width="15" customWidth="1"/>
    <col min="13838" max="13839" width="12" customWidth="1"/>
    <col min="14081" max="14081" width="12" customWidth="1"/>
    <col min="14082" max="14082" width="21" customWidth="1"/>
    <col min="14083" max="14083" width="5" customWidth="1"/>
    <col min="14084" max="14084" width="12" customWidth="1"/>
    <col min="14085" max="14085" width="51" customWidth="1"/>
    <col min="14086" max="14089" width="12" customWidth="1"/>
    <col min="14090" max="14090" width="21" customWidth="1"/>
    <col min="14091" max="14092" width="12" customWidth="1"/>
    <col min="14093" max="14093" width="15" customWidth="1"/>
    <col min="14094" max="14095" width="12" customWidth="1"/>
    <col min="14337" max="14337" width="12" customWidth="1"/>
    <col min="14338" max="14338" width="21" customWidth="1"/>
    <col min="14339" max="14339" width="5" customWidth="1"/>
    <col min="14340" max="14340" width="12" customWidth="1"/>
    <col min="14341" max="14341" width="51" customWidth="1"/>
    <col min="14342" max="14345" width="12" customWidth="1"/>
    <col min="14346" max="14346" width="21" customWidth="1"/>
    <col min="14347" max="14348" width="12" customWidth="1"/>
    <col min="14349" max="14349" width="15" customWidth="1"/>
    <col min="14350" max="14351" width="12" customWidth="1"/>
    <col min="14593" max="14593" width="12" customWidth="1"/>
    <col min="14594" max="14594" width="21" customWidth="1"/>
    <col min="14595" max="14595" width="5" customWidth="1"/>
    <col min="14596" max="14596" width="12" customWidth="1"/>
    <col min="14597" max="14597" width="51" customWidth="1"/>
    <col min="14598" max="14601" width="12" customWidth="1"/>
    <col min="14602" max="14602" width="21" customWidth="1"/>
    <col min="14603" max="14604" width="12" customWidth="1"/>
    <col min="14605" max="14605" width="15" customWidth="1"/>
    <col min="14606" max="14607" width="12" customWidth="1"/>
    <col min="14849" max="14849" width="12" customWidth="1"/>
    <col min="14850" max="14850" width="21" customWidth="1"/>
    <col min="14851" max="14851" width="5" customWidth="1"/>
    <col min="14852" max="14852" width="12" customWidth="1"/>
    <col min="14853" max="14853" width="51" customWidth="1"/>
    <col min="14854" max="14857" width="12" customWidth="1"/>
    <col min="14858" max="14858" width="21" customWidth="1"/>
    <col min="14859" max="14860" width="12" customWidth="1"/>
    <col min="14861" max="14861" width="15" customWidth="1"/>
    <col min="14862" max="14863" width="12" customWidth="1"/>
    <col min="15105" max="15105" width="12" customWidth="1"/>
    <col min="15106" max="15106" width="21" customWidth="1"/>
    <col min="15107" max="15107" width="5" customWidth="1"/>
    <col min="15108" max="15108" width="12" customWidth="1"/>
    <col min="15109" max="15109" width="51" customWidth="1"/>
    <col min="15110" max="15113" width="12" customWidth="1"/>
    <col min="15114" max="15114" width="21" customWidth="1"/>
    <col min="15115" max="15116" width="12" customWidth="1"/>
    <col min="15117" max="15117" width="15" customWidth="1"/>
    <col min="15118" max="15119" width="12" customWidth="1"/>
    <col min="15361" max="15361" width="12" customWidth="1"/>
    <col min="15362" max="15362" width="21" customWidth="1"/>
    <col min="15363" max="15363" width="5" customWidth="1"/>
    <col min="15364" max="15364" width="12" customWidth="1"/>
    <col min="15365" max="15365" width="51" customWidth="1"/>
    <col min="15366" max="15369" width="12" customWidth="1"/>
    <col min="15370" max="15370" width="21" customWidth="1"/>
    <col min="15371" max="15372" width="12" customWidth="1"/>
    <col min="15373" max="15373" width="15" customWidth="1"/>
    <col min="15374" max="15375" width="12" customWidth="1"/>
    <col min="15617" max="15617" width="12" customWidth="1"/>
    <col min="15618" max="15618" width="21" customWidth="1"/>
    <col min="15619" max="15619" width="5" customWidth="1"/>
    <col min="15620" max="15620" width="12" customWidth="1"/>
    <col min="15621" max="15621" width="51" customWidth="1"/>
    <col min="15622" max="15625" width="12" customWidth="1"/>
    <col min="15626" max="15626" width="21" customWidth="1"/>
    <col min="15627" max="15628" width="12" customWidth="1"/>
    <col min="15629" max="15629" width="15" customWidth="1"/>
    <col min="15630" max="15631" width="12" customWidth="1"/>
    <col min="15873" max="15873" width="12" customWidth="1"/>
    <col min="15874" max="15874" width="21" customWidth="1"/>
    <col min="15875" max="15875" width="5" customWidth="1"/>
    <col min="15876" max="15876" width="12" customWidth="1"/>
    <col min="15877" max="15877" width="51" customWidth="1"/>
    <col min="15878" max="15881" width="12" customWidth="1"/>
    <col min="15882" max="15882" width="21" customWidth="1"/>
    <col min="15883" max="15884" width="12" customWidth="1"/>
    <col min="15885" max="15885" width="15" customWidth="1"/>
    <col min="15886" max="15887" width="12" customWidth="1"/>
    <col min="16129" max="16129" width="12" customWidth="1"/>
    <col min="16130" max="16130" width="21" customWidth="1"/>
    <col min="16131" max="16131" width="5" customWidth="1"/>
    <col min="16132" max="16132" width="12" customWidth="1"/>
    <col min="16133" max="16133" width="51" customWidth="1"/>
    <col min="16134" max="16137" width="12" customWidth="1"/>
    <col min="16138" max="16138" width="21" customWidth="1"/>
    <col min="16139" max="16140" width="12" customWidth="1"/>
    <col min="16141" max="16141" width="15" customWidth="1"/>
    <col min="16142" max="16143" width="12" customWidth="1"/>
  </cols>
  <sheetData>
    <row r="1" spans="1:15" x14ac:dyDescent="0.25">
      <c r="A1" s="12" t="s">
        <v>619</v>
      </c>
      <c r="B1" s="13" t="s">
        <v>256</v>
      </c>
      <c r="C1" s="13" t="s">
        <v>620</v>
      </c>
      <c r="D1" s="12" t="s">
        <v>621</v>
      </c>
      <c r="E1" s="13" t="s">
        <v>21</v>
      </c>
      <c r="F1" s="13" t="s">
        <v>622</v>
      </c>
      <c r="G1" s="13" t="s">
        <v>623</v>
      </c>
      <c r="H1" s="12" t="s">
        <v>624</v>
      </c>
      <c r="I1" s="12" t="s">
        <v>625</v>
      </c>
      <c r="J1" s="13" t="s">
        <v>243</v>
      </c>
      <c r="K1" s="12" t="s">
        <v>626</v>
      </c>
      <c r="L1" s="12" t="s">
        <v>627</v>
      </c>
      <c r="M1" s="13" t="s">
        <v>244</v>
      </c>
      <c r="N1" s="12" t="s">
        <v>247</v>
      </c>
      <c r="O1" s="12" t="s">
        <v>628</v>
      </c>
    </row>
    <row r="2" spans="1:15" x14ac:dyDescent="0.25">
      <c r="A2" s="13" t="s">
        <v>251</v>
      </c>
      <c r="B2" s="13" t="s">
        <v>629</v>
      </c>
      <c r="E2" s="13" t="s">
        <v>251</v>
      </c>
      <c r="G2" s="100">
        <v>45329</v>
      </c>
      <c r="H2" s="14">
        <v>1099</v>
      </c>
      <c r="K2" s="22">
        <v>1</v>
      </c>
      <c r="L2" s="22">
        <v>0.62</v>
      </c>
      <c r="M2" s="13" t="s">
        <v>251</v>
      </c>
      <c r="N2" s="22">
        <v>-2861000</v>
      </c>
    </row>
    <row r="3" spans="1:15" x14ac:dyDescent="0.25">
      <c r="A3" s="13" t="s">
        <v>1119</v>
      </c>
      <c r="B3" s="13" t="s">
        <v>630</v>
      </c>
      <c r="D3" s="22">
        <v>0.69</v>
      </c>
      <c r="E3" s="13" t="s">
        <v>1119</v>
      </c>
      <c r="F3" s="100">
        <v>44772</v>
      </c>
      <c r="G3" s="100">
        <v>45355</v>
      </c>
      <c r="H3" s="14">
        <v>1109</v>
      </c>
      <c r="K3" s="22">
        <v>1</v>
      </c>
      <c r="L3" s="22">
        <v>0.69</v>
      </c>
      <c r="M3" s="13" t="s">
        <v>1120</v>
      </c>
      <c r="N3" s="22">
        <v>-14202159</v>
      </c>
    </row>
    <row r="4" spans="1:15" x14ac:dyDescent="0.25">
      <c r="A4" s="13" t="s">
        <v>1122</v>
      </c>
      <c r="B4" s="13" t="s">
        <v>1121</v>
      </c>
      <c r="D4" s="22">
        <v>969.28</v>
      </c>
      <c r="E4" s="13" t="s">
        <v>1122</v>
      </c>
      <c r="F4" s="100">
        <v>45350</v>
      </c>
      <c r="G4" s="100">
        <v>45356</v>
      </c>
      <c r="H4" s="14">
        <v>1110</v>
      </c>
      <c r="K4" s="22">
        <v>1500</v>
      </c>
      <c r="L4" s="22">
        <v>876</v>
      </c>
      <c r="M4" s="13" t="s">
        <v>251</v>
      </c>
      <c r="N4" s="22">
        <v>14</v>
      </c>
    </row>
    <row r="5" spans="1:15" x14ac:dyDescent="0.25">
      <c r="A5" s="13" t="s">
        <v>1245</v>
      </c>
      <c r="B5" s="13" t="s">
        <v>1123</v>
      </c>
      <c r="D5" s="22">
        <v>1662.73</v>
      </c>
      <c r="E5" s="13" t="s">
        <v>1245</v>
      </c>
      <c r="F5" s="100">
        <v>45350</v>
      </c>
      <c r="G5" s="100">
        <v>45356</v>
      </c>
      <c r="H5" s="14">
        <v>1111</v>
      </c>
      <c r="K5" s="22">
        <v>2500</v>
      </c>
      <c r="L5" s="22">
        <v>1460</v>
      </c>
      <c r="M5" s="13" t="s">
        <v>251</v>
      </c>
      <c r="N5" s="22">
        <v>10</v>
      </c>
      <c r="O5" s="22">
        <v>1</v>
      </c>
    </row>
    <row r="6" spans="1:15" x14ac:dyDescent="0.25">
      <c r="A6" s="13" t="s">
        <v>1015</v>
      </c>
      <c r="B6" s="13" t="s">
        <v>1124</v>
      </c>
      <c r="D6" s="22">
        <v>555.13</v>
      </c>
      <c r="E6" s="13" t="s">
        <v>1015</v>
      </c>
      <c r="F6" s="100">
        <v>45350</v>
      </c>
      <c r="G6" s="100">
        <v>45356</v>
      </c>
      <c r="H6" s="14">
        <v>1112</v>
      </c>
      <c r="K6" s="22">
        <v>950</v>
      </c>
      <c r="L6" s="22">
        <v>612.5</v>
      </c>
      <c r="M6" s="13" t="s">
        <v>251</v>
      </c>
      <c r="N6" s="22">
        <v>18</v>
      </c>
      <c r="O6" s="22">
        <v>35</v>
      </c>
    </row>
    <row r="7" spans="1:15" x14ac:dyDescent="0.25">
      <c r="A7" s="13" t="s">
        <v>1016</v>
      </c>
      <c r="B7" s="13" t="s">
        <v>1125</v>
      </c>
      <c r="D7" s="22">
        <v>891.02</v>
      </c>
      <c r="E7" s="13" t="s">
        <v>1016</v>
      </c>
      <c r="F7" s="100">
        <v>45350</v>
      </c>
      <c r="G7" s="100">
        <v>45356</v>
      </c>
      <c r="H7" s="14">
        <v>1113</v>
      </c>
      <c r="K7" s="22">
        <v>1500</v>
      </c>
      <c r="L7" s="22">
        <v>992.5</v>
      </c>
      <c r="M7" s="13" t="s">
        <v>251</v>
      </c>
      <c r="N7" s="22">
        <v>22</v>
      </c>
      <c r="O7" s="22">
        <v>30</v>
      </c>
    </row>
    <row r="8" spans="1:15" x14ac:dyDescent="0.25">
      <c r="A8" s="13" t="s">
        <v>257</v>
      </c>
      <c r="B8" s="13" t="s">
        <v>1466</v>
      </c>
      <c r="D8" s="22">
        <v>44994.22</v>
      </c>
      <c r="E8" s="13" t="s">
        <v>257</v>
      </c>
      <c r="F8" s="100">
        <v>45349</v>
      </c>
      <c r="G8" s="100">
        <v>45356</v>
      </c>
      <c r="H8" s="14">
        <v>1120</v>
      </c>
      <c r="J8" s="13" t="s">
        <v>20</v>
      </c>
      <c r="K8" s="22">
        <v>59840</v>
      </c>
      <c r="L8" s="22">
        <v>44994.224738999997</v>
      </c>
      <c r="M8" s="13" t="s">
        <v>2</v>
      </c>
      <c r="N8" s="22">
        <v>1</v>
      </c>
      <c r="O8" s="22">
        <v>1</v>
      </c>
    </row>
    <row r="9" spans="1:15" x14ac:dyDescent="0.25">
      <c r="A9" s="13" t="s">
        <v>258</v>
      </c>
      <c r="B9" s="13" t="s">
        <v>819</v>
      </c>
      <c r="E9" s="13" t="s">
        <v>258</v>
      </c>
      <c r="H9" s="14">
        <v>1121</v>
      </c>
      <c r="J9" s="13" t="s">
        <v>20</v>
      </c>
      <c r="K9" s="22">
        <v>1905</v>
      </c>
      <c r="L9" s="22">
        <v>1465.08</v>
      </c>
      <c r="M9" s="13" t="s">
        <v>2</v>
      </c>
      <c r="N9" s="22">
        <v>0</v>
      </c>
      <c r="O9" s="22">
        <v>0</v>
      </c>
    </row>
    <row r="10" spans="1:15" x14ac:dyDescent="0.25">
      <c r="A10" s="13" t="s">
        <v>1017</v>
      </c>
      <c r="B10" s="13" t="s">
        <v>1126</v>
      </c>
      <c r="D10" s="22">
        <v>1016.85</v>
      </c>
      <c r="E10" s="13" t="s">
        <v>1017</v>
      </c>
      <c r="F10" s="100">
        <v>45278</v>
      </c>
      <c r="G10" s="100">
        <v>45356</v>
      </c>
      <c r="H10" s="14">
        <v>1122</v>
      </c>
      <c r="K10" s="22">
        <v>2350</v>
      </c>
      <c r="L10" s="22">
        <v>1564</v>
      </c>
      <c r="M10" s="13" t="s">
        <v>253</v>
      </c>
      <c r="N10" s="22">
        <v>6</v>
      </c>
      <c r="O10" s="22">
        <v>6</v>
      </c>
    </row>
    <row r="11" spans="1:15" x14ac:dyDescent="0.25">
      <c r="A11" s="13" t="s">
        <v>1523</v>
      </c>
      <c r="B11" s="13" t="s">
        <v>1522</v>
      </c>
      <c r="D11" s="22">
        <v>2018</v>
      </c>
      <c r="E11" s="13" t="s">
        <v>1523</v>
      </c>
      <c r="F11" s="100">
        <v>45343</v>
      </c>
      <c r="G11" s="100">
        <v>45356</v>
      </c>
      <c r="H11" s="14">
        <v>2445</v>
      </c>
      <c r="J11" s="13" t="s">
        <v>1524</v>
      </c>
      <c r="K11" s="22">
        <v>3350</v>
      </c>
      <c r="L11" s="22">
        <v>2236</v>
      </c>
      <c r="M11" s="13" t="s">
        <v>253</v>
      </c>
      <c r="N11" s="22">
        <v>10</v>
      </c>
      <c r="O11" s="22">
        <v>5</v>
      </c>
    </row>
    <row r="12" spans="1:15" x14ac:dyDescent="0.25">
      <c r="A12" s="13" t="s">
        <v>1526</v>
      </c>
      <c r="B12" s="13" t="s">
        <v>1525</v>
      </c>
      <c r="D12" s="22">
        <v>1870.77</v>
      </c>
      <c r="E12" s="13" t="s">
        <v>1526</v>
      </c>
      <c r="F12" s="100">
        <v>45350</v>
      </c>
      <c r="G12" s="100">
        <v>45356</v>
      </c>
      <c r="H12" s="14">
        <v>2443</v>
      </c>
      <c r="J12" s="13" t="s">
        <v>1524</v>
      </c>
      <c r="K12" s="22">
        <v>2950</v>
      </c>
      <c r="L12" s="22">
        <v>1978</v>
      </c>
      <c r="M12" s="13" t="s">
        <v>253</v>
      </c>
      <c r="N12" s="22">
        <v>24</v>
      </c>
      <c r="O12" s="22">
        <v>5</v>
      </c>
    </row>
    <row r="13" spans="1:15" x14ac:dyDescent="0.25">
      <c r="A13" s="13" t="s">
        <v>1528</v>
      </c>
      <c r="B13" s="13" t="s">
        <v>1527</v>
      </c>
      <c r="D13" s="22">
        <v>1978</v>
      </c>
      <c r="E13" s="13" t="s">
        <v>1528</v>
      </c>
      <c r="F13" s="100">
        <v>45322</v>
      </c>
      <c r="G13" s="100">
        <v>45356</v>
      </c>
      <c r="H13" s="14">
        <v>2444</v>
      </c>
      <c r="J13" s="13" t="s">
        <v>1524</v>
      </c>
      <c r="K13" s="22">
        <v>3350</v>
      </c>
      <c r="L13" s="22">
        <v>2191</v>
      </c>
      <c r="M13" s="13" t="s">
        <v>253</v>
      </c>
      <c r="N13" s="22">
        <v>1</v>
      </c>
      <c r="O13" s="22">
        <v>5</v>
      </c>
    </row>
    <row r="14" spans="1:15" x14ac:dyDescent="0.25">
      <c r="A14" s="13" t="s">
        <v>259</v>
      </c>
      <c r="B14" s="13" t="s">
        <v>820</v>
      </c>
      <c r="D14" s="22">
        <v>2776.85</v>
      </c>
      <c r="E14" s="13" t="s">
        <v>259</v>
      </c>
      <c r="F14" s="100">
        <v>44252</v>
      </c>
      <c r="G14" s="100">
        <v>44641</v>
      </c>
      <c r="H14" s="14">
        <v>1129</v>
      </c>
      <c r="J14" s="13" t="s">
        <v>19</v>
      </c>
      <c r="K14" s="22">
        <v>52670</v>
      </c>
      <c r="L14" s="22">
        <v>40516.204412999999</v>
      </c>
      <c r="M14" s="13" t="s">
        <v>3</v>
      </c>
      <c r="N14" s="22">
        <v>0</v>
      </c>
      <c r="O14" s="22">
        <v>0</v>
      </c>
    </row>
    <row r="15" spans="1:15" x14ac:dyDescent="0.25">
      <c r="A15" s="13" t="s">
        <v>746</v>
      </c>
      <c r="B15" s="13" t="s">
        <v>745</v>
      </c>
      <c r="D15" s="22">
        <v>186.97</v>
      </c>
      <c r="E15" s="13" t="s">
        <v>746</v>
      </c>
      <c r="F15" s="100">
        <v>45288</v>
      </c>
      <c r="G15" s="100">
        <v>45348</v>
      </c>
      <c r="H15" s="14">
        <v>1132</v>
      </c>
      <c r="J15" s="13" t="s">
        <v>5</v>
      </c>
      <c r="K15" s="22">
        <v>310</v>
      </c>
      <c r="L15" s="22">
        <v>205.2</v>
      </c>
      <c r="M15" s="13" t="s">
        <v>3</v>
      </c>
      <c r="N15" s="22">
        <v>0</v>
      </c>
      <c r="O15" s="22">
        <v>10</v>
      </c>
    </row>
    <row r="16" spans="1:15" x14ac:dyDescent="0.25">
      <c r="A16" s="13" t="s">
        <v>747</v>
      </c>
      <c r="B16" s="13" t="s">
        <v>821</v>
      </c>
      <c r="D16" s="22">
        <v>561</v>
      </c>
      <c r="E16" s="13" t="s">
        <v>747</v>
      </c>
      <c r="F16" s="100">
        <v>45351</v>
      </c>
      <c r="G16" s="100">
        <v>45351</v>
      </c>
      <c r="H16" s="14">
        <v>1133</v>
      </c>
      <c r="J16" s="13" t="s">
        <v>5</v>
      </c>
      <c r="K16" s="22">
        <v>880</v>
      </c>
      <c r="L16" s="22">
        <v>588.04999999999995</v>
      </c>
      <c r="M16" s="13" t="s">
        <v>3</v>
      </c>
      <c r="N16" s="22">
        <v>24</v>
      </c>
      <c r="O16" s="22">
        <v>5</v>
      </c>
    </row>
    <row r="17" spans="1:15" x14ac:dyDescent="0.25">
      <c r="A17" s="13" t="s">
        <v>748</v>
      </c>
      <c r="B17" s="13" t="s">
        <v>822</v>
      </c>
      <c r="D17" s="22">
        <v>1096.1300000000001</v>
      </c>
      <c r="E17" s="13" t="s">
        <v>748</v>
      </c>
      <c r="F17" s="100">
        <v>45351</v>
      </c>
      <c r="G17" s="100">
        <v>45351</v>
      </c>
      <c r="H17" s="14">
        <v>1134</v>
      </c>
      <c r="J17" s="13" t="s">
        <v>5</v>
      </c>
      <c r="K17" s="22">
        <v>1700</v>
      </c>
      <c r="L17" s="22">
        <v>1109.5999999999999</v>
      </c>
      <c r="M17" s="13" t="s">
        <v>3</v>
      </c>
      <c r="N17" s="22">
        <v>24</v>
      </c>
      <c r="O17" s="22">
        <v>5</v>
      </c>
    </row>
    <row r="18" spans="1:15" x14ac:dyDescent="0.25">
      <c r="A18" s="13" t="s">
        <v>750</v>
      </c>
      <c r="B18" s="13" t="s">
        <v>749</v>
      </c>
      <c r="D18" s="22">
        <v>152.11000000000001</v>
      </c>
      <c r="E18" s="13" t="s">
        <v>750</v>
      </c>
      <c r="F18" s="100">
        <v>45288</v>
      </c>
      <c r="G18" s="100">
        <v>45348</v>
      </c>
      <c r="H18" s="14">
        <v>1135</v>
      </c>
      <c r="J18" s="13" t="s">
        <v>5</v>
      </c>
      <c r="K18" s="22">
        <v>255</v>
      </c>
      <c r="L18" s="22">
        <v>171</v>
      </c>
      <c r="M18" s="13" t="s">
        <v>3</v>
      </c>
      <c r="N18" s="22">
        <v>0</v>
      </c>
      <c r="O18" s="22">
        <v>10</v>
      </c>
    </row>
    <row r="19" spans="1:15" x14ac:dyDescent="0.25">
      <c r="A19" s="13" t="s">
        <v>752</v>
      </c>
      <c r="B19" s="13" t="s">
        <v>751</v>
      </c>
      <c r="D19" s="22">
        <v>491.15</v>
      </c>
      <c r="E19" s="13" t="s">
        <v>752</v>
      </c>
      <c r="F19" s="100">
        <v>45351</v>
      </c>
      <c r="G19" s="100">
        <v>45351</v>
      </c>
      <c r="H19" s="14">
        <v>1136</v>
      </c>
      <c r="J19" s="13" t="s">
        <v>5</v>
      </c>
      <c r="K19" s="22">
        <v>750</v>
      </c>
      <c r="L19" s="22">
        <v>504.45</v>
      </c>
      <c r="M19" s="13" t="s">
        <v>3</v>
      </c>
      <c r="N19" s="22">
        <v>9</v>
      </c>
      <c r="O19" s="22">
        <v>5</v>
      </c>
    </row>
    <row r="20" spans="1:15" x14ac:dyDescent="0.25">
      <c r="A20" s="13" t="s">
        <v>754</v>
      </c>
      <c r="B20" s="13" t="s">
        <v>753</v>
      </c>
      <c r="D20" s="22">
        <v>917.32</v>
      </c>
      <c r="E20" s="13" t="s">
        <v>754</v>
      </c>
      <c r="F20" s="100">
        <v>45351</v>
      </c>
      <c r="G20" s="100">
        <v>45351</v>
      </c>
      <c r="H20" s="14">
        <v>1137</v>
      </c>
      <c r="J20" s="13" t="s">
        <v>5</v>
      </c>
      <c r="K20" s="22">
        <v>1450</v>
      </c>
      <c r="L20" s="22">
        <v>966.15</v>
      </c>
      <c r="M20" s="13" t="s">
        <v>3</v>
      </c>
      <c r="N20" s="22">
        <v>25</v>
      </c>
      <c r="O20" s="22">
        <v>5</v>
      </c>
    </row>
    <row r="21" spans="1:15" x14ac:dyDescent="0.25">
      <c r="A21" s="13" t="s">
        <v>1128</v>
      </c>
      <c r="B21" s="13" t="s">
        <v>1127</v>
      </c>
      <c r="E21" s="13" t="s">
        <v>1128</v>
      </c>
      <c r="G21" s="100">
        <v>45348</v>
      </c>
      <c r="H21" s="14">
        <v>1138</v>
      </c>
      <c r="K21" s="22">
        <v>-1</v>
      </c>
      <c r="L21" s="22">
        <v>-1</v>
      </c>
      <c r="N21" s="22">
        <v>-23115</v>
      </c>
    </row>
    <row r="22" spans="1:15" x14ac:dyDescent="0.25">
      <c r="A22" s="13" t="s">
        <v>504</v>
      </c>
      <c r="B22" s="13" t="s">
        <v>631</v>
      </c>
      <c r="D22" s="22">
        <v>10479.9</v>
      </c>
      <c r="E22" s="13" t="s">
        <v>504</v>
      </c>
      <c r="F22" s="100">
        <v>44999</v>
      </c>
      <c r="G22" s="100">
        <v>44999</v>
      </c>
      <c r="H22" s="14">
        <v>1144</v>
      </c>
      <c r="J22" s="13" t="s">
        <v>0</v>
      </c>
      <c r="K22" s="22">
        <v>41065</v>
      </c>
      <c r="L22" s="22">
        <v>31589</v>
      </c>
      <c r="M22" s="13" t="s">
        <v>3</v>
      </c>
      <c r="N22" s="22">
        <v>0</v>
      </c>
      <c r="O22" s="22">
        <v>0</v>
      </c>
    </row>
    <row r="23" spans="1:15" x14ac:dyDescent="0.25">
      <c r="A23" s="13" t="s">
        <v>505</v>
      </c>
      <c r="B23" s="13" t="s">
        <v>632</v>
      </c>
      <c r="D23" s="22">
        <v>6587.16</v>
      </c>
      <c r="E23" s="13" t="s">
        <v>505</v>
      </c>
      <c r="F23" s="100">
        <v>45259</v>
      </c>
      <c r="G23" s="100">
        <v>45259</v>
      </c>
      <c r="H23" s="14">
        <v>1145</v>
      </c>
      <c r="J23" s="13" t="s">
        <v>0</v>
      </c>
      <c r="K23" s="22">
        <v>12185</v>
      </c>
      <c r="L23" s="22">
        <v>9160</v>
      </c>
      <c r="M23" s="13" t="s">
        <v>3</v>
      </c>
      <c r="N23" s="22">
        <v>2</v>
      </c>
      <c r="O23" s="22">
        <v>1</v>
      </c>
    </row>
    <row r="24" spans="1:15" x14ac:dyDescent="0.25">
      <c r="A24" s="13" t="s">
        <v>333</v>
      </c>
      <c r="B24" s="13" t="s">
        <v>633</v>
      </c>
      <c r="D24" s="22">
        <v>31643.48</v>
      </c>
      <c r="E24" s="13" t="s">
        <v>333</v>
      </c>
      <c r="F24" s="100">
        <v>45355</v>
      </c>
      <c r="G24" s="100">
        <v>45355</v>
      </c>
      <c r="H24" s="14">
        <v>1146</v>
      </c>
      <c r="J24" s="13" t="s">
        <v>0</v>
      </c>
      <c r="K24" s="22">
        <v>41240</v>
      </c>
      <c r="L24" s="22">
        <v>31722</v>
      </c>
      <c r="M24" s="13" t="s">
        <v>3</v>
      </c>
      <c r="N24" s="22">
        <v>2</v>
      </c>
      <c r="O24" s="22">
        <v>2</v>
      </c>
    </row>
    <row r="25" spans="1:15" x14ac:dyDescent="0.25">
      <c r="A25" s="13" t="s">
        <v>334</v>
      </c>
      <c r="B25" s="13" t="s">
        <v>634</v>
      </c>
      <c r="D25" s="22">
        <v>6615.39</v>
      </c>
      <c r="E25" s="13" t="s">
        <v>334</v>
      </c>
      <c r="F25" s="100">
        <v>45236</v>
      </c>
      <c r="G25" s="100">
        <v>45236</v>
      </c>
      <c r="H25" s="14">
        <v>1147</v>
      </c>
      <c r="J25" s="13" t="s">
        <v>0</v>
      </c>
      <c r="K25" s="22">
        <v>12105</v>
      </c>
      <c r="L25" s="22">
        <v>9199</v>
      </c>
      <c r="M25" s="13" t="s">
        <v>3</v>
      </c>
      <c r="N25" s="22">
        <v>1</v>
      </c>
      <c r="O25" s="22">
        <v>1</v>
      </c>
    </row>
    <row r="26" spans="1:15" x14ac:dyDescent="0.25">
      <c r="A26" s="13" t="s">
        <v>335</v>
      </c>
      <c r="B26" s="13" t="s">
        <v>635</v>
      </c>
      <c r="D26" s="22">
        <v>3531</v>
      </c>
      <c r="E26" s="13" t="s">
        <v>335</v>
      </c>
      <c r="F26" s="100">
        <v>45355</v>
      </c>
      <c r="G26" s="100">
        <v>45355</v>
      </c>
      <c r="H26" s="14">
        <v>1148</v>
      </c>
      <c r="J26" s="13" t="s">
        <v>0</v>
      </c>
      <c r="K26" s="22">
        <v>4680</v>
      </c>
      <c r="L26" s="22">
        <v>3531</v>
      </c>
      <c r="M26" s="13" t="s">
        <v>3</v>
      </c>
      <c r="N26" s="22">
        <v>3</v>
      </c>
      <c r="O26" s="22">
        <v>2</v>
      </c>
    </row>
    <row r="27" spans="1:15" x14ac:dyDescent="0.25">
      <c r="A27" s="13" t="s">
        <v>336</v>
      </c>
      <c r="B27" s="13" t="s">
        <v>636</v>
      </c>
      <c r="D27" s="22">
        <v>32672</v>
      </c>
      <c r="E27" s="13" t="s">
        <v>336</v>
      </c>
      <c r="F27" s="100">
        <v>45355</v>
      </c>
      <c r="G27" s="100">
        <v>45355</v>
      </c>
      <c r="H27" s="14">
        <v>1149</v>
      </c>
      <c r="J27" s="13" t="s">
        <v>0</v>
      </c>
      <c r="K27" s="22">
        <v>42475</v>
      </c>
      <c r="L27" s="22">
        <v>32672</v>
      </c>
      <c r="M27" s="13" t="s">
        <v>3</v>
      </c>
      <c r="N27" s="22">
        <v>2</v>
      </c>
      <c r="O27" s="22">
        <v>2</v>
      </c>
    </row>
    <row r="28" spans="1:15" x14ac:dyDescent="0.25">
      <c r="A28" s="13" t="s">
        <v>337</v>
      </c>
      <c r="B28" s="13" t="s">
        <v>1392</v>
      </c>
      <c r="D28" s="22">
        <v>9392</v>
      </c>
      <c r="E28" s="13" t="s">
        <v>337</v>
      </c>
      <c r="F28" s="100">
        <v>45355</v>
      </c>
      <c r="G28" s="100">
        <v>45355</v>
      </c>
      <c r="H28" s="14">
        <v>1150</v>
      </c>
      <c r="J28" s="13" t="s">
        <v>0</v>
      </c>
      <c r="K28" s="22">
        <v>12490</v>
      </c>
      <c r="L28" s="22">
        <v>9392</v>
      </c>
      <c r="M28" s="13" t="s">
        <v>3</v>
      </c>
      <c r="N28" s="22">
        <v>3</v>
      </c>
      <c r="O28" s="22">
        <v>2</v>
      </c>
    </row>
    <row r="29" spans="1:15" x14ac:dyDescent="0.25">
      <c r="A29" s="13" t="s">
        <v>1534</v>
      </c>
      <c r="B29" s="13" t="s">
        <v>1533</v>
      </c>
      <c r="D29" s="22">
        <v>6486</v>
      </c>
      <c r="E29" s="13" t="s">
        <v>1534</v>
      </c>
      <c r="F29" s="100">
        <v>45016</v>
      </c>
      <c r="G29" s="100">
        <v>45030</v>
      </c>
      <c r="H29" s="14">
        <v>2449</v>
      </c>
      <c r="J29" s="13" t="s">
        <v>0</v>
      </c>
      <c r="K29" s="22">
        <v>8750</v>
      </c>
      <c r="L29" s="22">
        <v>6486</v>
      </c>
      <c r="M29" s="13" t="s">
        <v>3</v>
      </c>
      <c r="N29" s="22">
        <v>0</v>
      </c>
      <c r="O29" s="22">
        <v>0</v>
      </c>
    </row>
    <row r="30" spans="1:15" x14ac:dyDescent="0.25">
      <c r="A30" s="13" t="s">
        <v>1580</v>
      </c>
      <c r="B30" s="13" t="s">
        <v>1579</v>
      </c>
      <c r="D30" s="22">
        <v>2691.9</v>
      </c>
      <c r="E30" s="13" t="s">
        <v>1580</v>
      </c>
      <c r="F30" s="100">
        <v>45252</v>
      </c>
      <c r="G30" s="100">
        <v>45323</v>
      </c>
      <c r="H30" s="14">
        <v>2466</v>
      </c>
      <c r="J30" s="13" t="s">
        <v>0</v>
      </c>
      <c r="K30" s="22">
        <v>4980</v>
      </c>
      <c r="L30" s="22">
        <v>3743.08</v>
      </c>
      <c r="M30" s="13" t="s">
        <v>3</v>
      </c>
      <c r="N30" s="22">
        <v>2</v>
      </c>
    </row>
    <row r="31" spans="1:15" x14ac:dyDescent="0.25">
      <c r="A31" s="13" t="s">
        <v>338</v>
      </c>
      <c r="B31" s="13" t="s">
        <v>637</v>
      </c>
      <c r="E31" s="13" t="s">
        <v>338</v>
      </c>
      <c r="G31" s="100">
        <v>44211</v>
      </c>
      <c r="H31" s="14">
        <v>1151</v>
      </c>
      <c r="J31" s="13" t="s">
        <v>0</v>
      </c>
      <c r="K31" s="22">
        <v>42990</v>
      </c>
      <c r="L31" s="22">
        <v>33069</v>
      </c>
      <c r="M31" s="13" t="s">
        <v>3</v>
      </c>
      <c r="N31" s="22">
        <v>0</v>
      </c>
      <c r="O31" s="22">
        <v>0</v>
      </c>
    </row>
    <row r="32" spans="1:15" x14ac:dyDescent="0.25">
      <c r="A32" s="13" t="s">
        <v>339</v>
      </c>
      <c r="B32" s="13" t="s">
        <v>638</v>
      </c>
      <c r="E32" s="13" t="s">
        <v>339</v>
      </c>
      <c r="G32" s="100">
        <v>44792</v>
      </c>
      <c r="H32" s="14">
        <v>1152</v>
      </c>
      <c r="J32" s="13" t="s">
        <v>0</v>
      </c>
      <c r="K32" s="22">
        <v>12715</v>
      </c>
      <c r="L32" s="22">
        <v>9559</v>
      </c>
      <c r="M32" s="13" t="s">
        <v>3</v>
      </c>
      <c r="N32" s="22">
        <v>0</v>
      </c>
      <c r="O32" s="22">
        <v>0</v>
      </c>
    </row>
    <row r="33" spans="1:15" x14ac:dyDescent="0.25">
      <c r="A33" s="13" t="s">
        <v>340</v>
      </c>
      <c r="B33" s="13" t="s">
        <v>949</v>
      </c>
      <c r="D33" s="22">
        <v>15405.72</v>
      </c>
      <c r="E33" s="13" t="s">
        <v>340</v>
      </c>
      <c r="F33" s="100">
        <v>45162</v>
      </c>
      <c r="G33" s="100">
        <v>45323</v>
      </c>
      <c r="H33" s="14">
        <v>1153</v>
      </c>
      <c r="J33" s="13" t="s">
        <v>0</v>
      </c>
      <c r="K33" s="22">
        <v>42990</v>
      </c>
      <c r="L33" s="22">
        <v>33069</v>
      </c>
      <c r="M33" s="13" t="s">
        <v>3</v>
      </c>
      <c r="N33" s="22">
        <v>0</v>
      </c>
      <c r="O33" s="22">
        <v>0</v>
      </c>
    </row>
    <row r="34" spans="1:15" x14ac:dyDescent="0.25">
      <c r="A34" s="13" t="s">
        <v>341</v>
      </c>
      <c r="B34" s="13" t="s">
        <v>639</v>
      </c>
      <c r="D34" s="22">
        <v>1298.6500000000001</v>
      </c>
      <c r="E34" s="13" t="s">
        <v>341</v>
      </c>
      <c r="F34" s="100">
        <v>44398</v>
      </c>
      <c r="G34" s="100">
        <v>44760</v>
      </c>
      <c r="H34" s="14">
        <v>1154</v>
      </c>
      <c r="J34" s="13" t="s">
        <v>0</v>
      </c>
      <c r="K34" s="22">
        <v>12715</v>
      </c>
      <c r="L34" s="22">
        <v>9559</v>
      </c>
      <c r="M34" s="13" t="s">
        <v>3</v>
      </c>
      <c r="N34" s="22">
        <v>0</v>
      </c>
      <c r="O34" s="22">
        <v>0</v>
      </c>
    </row>
    <row r="35" spans="1:15" x14ac:dyDescent="0.25">
      <c r="A35" s="13" t="s">
        <v>342</v>
      </c>
      <c r="B35" s="13" t="s">
        <v>823</v>
      </c>
      <c r="D35" s="22">
        <v>544.99</v>
      </c>
      <c r="E35" s="13" t="s">
        <v>342</v>
      </c>
      <c r="F35" s="100">
        <v>44532</v>
      </c>
      <c r="G35" s="100">
        <v>44792</v>
      </c>
      <c r="H35" s="14">
        <v>1155</v>
      </c>
      <c r="J35" s="13" t="s">
        <v>0</v>
      </c>
      <c r="K35" s="22">
        <v>4910</v>
      </c>
      <c r="L35" s="22">
        <v>3693</v>
      </c>
      <c r="M35" s="13" t="s">
        <v>3</v>
      </c>
      <c r="N35" s="22">
        <v>0</v>
      </c>
      <c r="O35" s="22">
        <v>0</v>
      </c>
    </row>
    <row r="36" spans="1:15" x14ac:dyDescent="0.25">
      <c r="A36" s="13" t="s">
        <v>343</v>
      </c>
      <c r="B36" s="13" t="s">
        <v>950</v>
      </c>
      <c r="E36" s="13" t="s">
        <v>343</v>
      </c>
      <c r="H36" s="14">
        <v>1156</v>
      </c>
      <c r="J36" s="13" t="s">
        <v>0</v>
      </c>
      <c r="K36" s="22">
        <v>45225</v>
      </c>
      <c r="L36" s="22">
        <v>34788</v>
      </c>
      <c r="M36" s="13" t="s">
        <v>3</v>
      </c>
      <c r="N36" s="22">
        <v>0</v>
      </c>
      <c r="O36" s="22">
        <v>0</v>
      </c>
    </row>
    <row r="37" spans="1:15" x14ac:dyDescent="0.25">
      <c r="A37" s="13" t="s">
        <v>344</v>
      </c>
      <c r="B37" s="13" t="s">
        <v>824</v>
      </c>
      <c r="D37" s="22">
        <v>2871.2</v>
      </c>
      <c r="E37" s="13" t="s">
        <v>344</v>
      </c>
      <c r="F37" s="100">
        <v>44900</v>
      </c>
      <c r="G37" s="100">
        <v>45219</v>
      </c>
      <c r="H37" s="14">
        <v>1157</v>
      </c>
      <c r="J37" s="13" t="s">
        <v>0</v>
      </c>
      <c r="K37" s="22">
        <v>12925</v>
      </c>
      <c r="L37" s="22">
        <v>9719</v>
      </c>
      <c r="M37" s="13" t="s">
        <v>3</v>
      </c>
      <c r="N37" s="22">
        <v>0</v>
      </c>
      <c r="O37" s="22">
        <v>0</v>
      </c>
    </row>
    <row r="38" spans="1:15" x14ac:dyDescent="0.25">
      <c r="A38" s="13" t="s">
        <v>345</v>
      </c>
      <c r="B38" s="13" t="s">
        <v>951</v>
      </c>
      <c r="E38" s="13" t="s">
        <v>345</v>
      </c>
      <c r="H38" s="14">
        <v>1158</v>
      </c>
      <c r="J38" s="13" t="s">
        <v>0</v>
      </c>
      <c r="K38" s="22">
        <v>43135</v>
      </c>
      <c r="L38" s="22">
        <v>33182</v>
      </c>
      <c r="M38" s="13" t="s">
        <v>3</v>
      </c>
      <c r="N38" s="22">
        <v>0</v>
      </c>
      <c r="O38" s="22">
        <v>0</v>
      </c>
    </row>
    <row r="39" spans="1:15" x14ac:dyDescent="0.25">
      <c r="A39" s="13" t="s">
        <v>346</v>
      </c>
      <c r="B39" s="13" t="s">
        <v>952</v>
      </c>
      <c r="E39" s="13" t="s">
        <v>346</v>
      </c>
      <c r="H39" s="14">
        <v>1159</v>
      </c>
      <c r="J39" s="13" t="s">
        <v>0</v>
      </c>
      <c r="K39" s="22">
        <v>12745</v>
      </c>
      <c r="L39" s="22">
        <v>9582</v>
      </c>
      <c r="M39" s="13" t="s">
        <v>3</v>
      </c>
      <c r="N39" s="22">
        <v>0</v>
      </c>
      <c r="O39" s="22">
        <v>0</v>
      </c>
    </row>
    <row r="40" spans="1:15" x14ac:dyDescent="0.25">
      <c r="A40" s="13" t="s">
        <v>347</v>
      </c>
      <c r="B40" s="13" t="s">
        <v>1486</v>
      </c>
      <c r="D40" s="22">
        <v>9111.26</v>
      </c>
      <c r="E40" s="13" t="s">
        <v>347</v>
      </c>
      <c r="F40" s="100">
        <v>45355</v>
      </c>
      <c r="G40" s="100">
        <v>45355</v>
      </c>
      <c r="H40" s="14">
        <v>1160</v>
      </c>
      <c r="J40" s="13" t="s">
        <v>0</v>
      </c>
      <c r="K40" s="22">
        <v>12770</v>
      </c>
      <c r="L40" s="22">
        <v>9622</v>
      </c>
      <c r="M40" s="13" t="s">
        <v>3</v>
      </c>
      <c r="N40" s="22">
        <v>2</v>
      </c>
      <c r="O40" s="22">
        <v>2</v>
      </c>
    </row>
    <row r="41" spans="1:15" x14ac:dyDescent="0.25">
      <c r="A41" s="13" t="s">
        <v>348</v>
      </c>
      <c r="B41" s="13" t="s">
        <v>953</v>
      </c>
      <c r="E41" s="13" t="s">
        <v>348</v>
      </c>
      <c r="H41" s="14">
        <v>1161</v>
      </c>
      <c r="J41" s="13" t="s">
        <v>0</v>
      </c>
      <c r="K41" s="22">
        <v>43310</v>
      </c>
      <c r="L41" s="22">
        <v>33317</v>
      </c>
      <c r="M41" s="13" t="s">
        <v>3</v>
      </c>
      <c r="N41" s="22">
        <v>0</v>
      </c>
      <c r="O41" s="22">
        <v>0</v>
      </c>
    </row>
    <row r="42" spans="1:15" x14ac:dyDescent="0.25">
      <c r="A42" s="13" t="s">
        <v>349</v>
      </c>
      <c r="B42" s="13" t="s">
        <v>640</v>
      </c>
      <c r="D42" s="22">
        <v>10035</v>
      </c>
      <c r="E42" s="13" t="s">
        <v>349</v>
      </c>
      <c r="F42" s="100">
        <v>45355</v>
      </c>
      <c r="G42" s="100">
        <v>45355</v>
      </c>
      <c r="H42" s="14">
        <v>1162</v>
      </c>
      <c r="J42" s="13" t="s">
        <v>0</v>
      </c>
      <c r="K42" s="22">
        <v>13345</v>
      </c>
      <c r="L42" s="22">
        <v>10035</v>
      </c>
      <c r="M42" s="13" t="s">
        <v>3</v>
      </c>
      <c r="N42" s="22">
        <v>3</v>
      </c>
      <c r="O42" s="22">
        <v>1</v>
      </c>
    </row>
    <row r="43" spans="1:15" x14ac:dyDescent="0.25">
      <c r="A43" s="13" t="s">
        <v>507</v>
      </c>
      <c r="B43" s="13" t="s">
        <v>1131</v>
      </c>
      <c r="E43" s="13" t="s">
        <v>507</v>
      </c>
      <c r="H43" s="14">
        <v>1163</v>
      </c>
      <c r="J43" s="13" t="s">
        <v>0</v>
      </c>
      <c r="K43" s="22">
        <v>46980</v>
      </c>
      <c r="L43" s="22">
        <v>35863</v>
      </c>
      <c r="M43" s="13" t="s">
        <v>3</v>
      </c>
      <c r="N43" s="22">
        <v>0</v>
      </c>
      <c r="O43" s="22">
        <v>0</v>
      </c>
    </row>
    <row r="44" spans="1:15" x14ac:dyDescent="0.25">
      <c r="A44" s="13" t="s">
        <v>506</v>
      </c>
      <c r="B44" s="13" t="s">
        <v>641</v>
      </c>
      <c r="E44" s="13" t="s">
        <v>506</v>
      </c>
      <c r="H44" s="14">
        <v>1164</v>
      </c>
      <c r="J44" s="13" t="s">
        <v>0</v>
      </c>
      <c r="K44" s="22">
        <v>13405</v>
      </c>
      <c r="L44" s="22">
        <v>10101</v>
      </c>
      <c r="M44" s="13" t="s">
        <v>3</v>
      </c>
      <c r="N44" s="22">
        <v>0</v>
      </c>
      <c r="O44" s="22">
        <v>0</v>
      </c>
    </row>
    <row r="45" spans="1:15" x14ac:dyDescent="0.25">
      <c r="A45" s="13" t="s">
        <v>508</v>
      </c>
      <c r="B45" s="13" t="s">
        <v>642</v>
      </c>
      <c r="E45" s="13" t="s">
        <v>508</v>
      </c>
      <c r="H45" s="14">
        <v>1165</v>
      </c>
      <c r="J45" s="13" t="s">
        <v>0</v>
      </c>
      <c r="K45" s="22">
        <v>46200</v>
      </c>
      <c r="L45" s="22">
        <v>35539</v>
      </c>
      <c r="M45" s="13" t="s">
        <v>3</v>
      </c>
      <c r="N45" s="22">
        <v>0</v>
      </c>
      <c r="O45" s="22">
        <v>0</v>
      </c>
    </row>
    <row r="46" spans="1:15" x14ac:dyDescent="0.25">
      <c r="A46" s="13" t="s">
        <v>509</v>
      </c>
      <c r="B46" s="13" t="s">
        <v>643</v>
      </c>
      <c r="D46" s="22">
        <v>1046.9000000000001</v>
      </c>
      <c r="E46" s="13" t="s">
        <v>509</v>
      </c>
      <c r="F46" s="100">
        <v>44342</v>
      </c>
      <c r="G46" s="100">
        <v>44792</v>
      </c>
      <c r="H46" s="14">
        <v>1166</v>
      </c>
      <c r="J46" s="13" t="s">
        <v>0</v>
      </c>
      <c r="K46" s="22">
        <v>13600</v>
      </c>
      <c r="L46" s="22">
        <v>10225</v>
      </c>
      <c r="M46" s="13" t="s">
        <v>3</v>
      </c>
      <c r="N46" s="22">
        <v>0</v>
      </c>
      <c r="O46" s="22">
        <v>0</v>
      </c>
    </row>
    <row r="47" spans="1:15" x14ac:dyDescent="0.25">
      <c r="A47" s="13" t="s">
        <v>510</v>
      </c>
      <c r="B47" s="13" t="s">
        <v>644</v>
      </c>
      <c r="D47" s="22">
        <v>3365.69</v>
      </c>
      <c r="E47" s="13" t="s">
        <v>510</v>
      </c>
      <c r="F47" s="100">
        <v>45028</v>
      </c>
      <c r="G47" s="100">
        <v>45348</v>
      </c>
      <c r="H47" s="14">
        <v>1167</v>
      </c>
      <c r="J47" s="13" t="s">
        <v>0</v>
      </c>
      <c r="K47" s="22">
        <v>13825</v>
      </c>
      <c r="L47" s="22">
        <v>10401</v>
      </c>
      <c r="M47" s="13" t="s">
        <v>3</v>
      </c>
      <c r="N47" s="22">
        <v>0</v>
      </c>
      <c r="O47" s="22">
        <v>0</v>
      </c>
    </row>
    <row r="48" spans="1:15" x14ac:dyDescent="0.25">
      <c r="A48" s="13" t="s">
        <v>474</v>
      </c>
      <c r="B48" s="13" t="s">
        <v>645</v>
      </c>
      <c r="D48" s="22">
        <v>575.29</v>
      </c>
      <c r="E48" s="13" t="s">
        <v>474</v>
      </c>
      <c r="F48" s="100">
        <v>44580</v>
      </c>
      <c r="G48" s="100">
        <v>44635</v>
      </c>
      <c r="H48" s="14">
        <v>1168</v>
      </c>
      <c r="J48" s="13" t="s">
        <v>248</v>
      </c>
      <c r="K48" s="22">
        <v>7995</v>
      </c>
      <c r="L48" s="22">
        <v>6055.0573839999997</v>
      </c>
      <c r="M48" s="13" t="s">
        <v>2</v>
      </c>
      <c r="N48" s="22">
        <v>0</v>
      </c>
      <c r="O48" s="22">
        <v>0</v>
      </c>
    </row>
    <row r="49" spans="1:15" x14ac:dyDescent="0.25">
      <c r="A49" s="13" t="s">
        <v>477</v>
      </c>
      <c r="B49" s="13" t="s">
        <v>646</v>
      </c>
      <c r="D49" s="22">
        <v>64332.49</v>
      </c>
      <c r="E49" s="13" t="s">
        <v>477</v>
      </c>
      <c r="F49" s="100">
        <v>45349</v>
      </c>
      <c r="G49" s="100">
        <v>45354</v>
      </c>
      <c r="H49" s="14">
        <v>1169</v>
      </c>
      <c r="J49" s="13" t="s">
        <v>248</v>
      </c>
      <c r="K49" s="22">
        <v>91730</v>
      </c>
      <c r="L49" s="22">
        <v>68971.539212000003</v>
      </c>
      <c r="M49" s="13" t="s">
        <v>2</v>
      </c>
      <c r="N49" s="22">
        <v>2</v>
      </c>
      <c r="O49" s="22">
        <v>2</v>
      </c>
    </row>
    <row r="50" spans="1:15" x14ac:dyDescent="0.25">
      <c r="A50" s="13" t="s">
        <v>475</v>
      </c>
      <c r="B50" s="13" t="s">
        <v>647</v>
      </c>
      <c r="D50" s="22">
        <v>11359.15</v>
      </c>
      <c r="E50" s="13" t="s">
        <v>475</v>
      </c>
      <c r="F50" s="100">
        <v>45316</v>
      </c>
      <c r="G50" s="100">
        <v>45316</v>
      </c>
      <c r="H50" s="14">
        <v>1170</v>
      </c>
      <c r="J50" s="13" t="s">
        <v>248</v>
      </c>
      <c r="K50" s="22">
        <v>22065</v>
      </c>
      <c r="L50" s="22">
        <v>16589.768768000002</v>
      </c>
      <c r="M50" s="13" t="s">
        <v>2</v>
      </c>
      <c r="N50" s="22">
        <v>3</v>
      </c>
      <c r="O50" s="22">
        <v>3</v>
      </c>
    </row>
    <row r="51" spans="1:15" x14ac:dyDescent="0.25">
      <c r="A51" s="13" t="s">
        <v>476</v>
      </c>
      <c r="B51" s="13" t="s">
        <v>1132</v>
      </c>
      <c r="D51" s="22">
        <v>30939.599999999999</v>
      </c>
      <c r="E51" s="13" t="s">
        <v>476</v>
      </c>
      <c r="F51" s="100">
        <v>45322</v>
      </c>
      <c r="G51" s="100">
        <v>45328</v>
      </c>
      <c r="H51" s="14">
        <v>1171</v>
      </c>
      <c r="J51" s="13" t="s">
        <v>248</v>
      </c>
      <c r="K51" s="22">
        <v>46475</v>
      </c>
      <c r="L51" s="22">
        <v>35749.282293999997</v>
      </c>
      <c r="M51" s="13" t="s">
        <v>2</v>
      </c>
      <c r="N51" s="22">
        <v>1</v>
      </c>
      <c r="O51" s="22">
        <v>0</v>
      </c>
    </row>
    <row r="52" spans="1:15" x14ac:dyDescent="0.25">
      <c r="A52" s="13" t="s">
        <v>478</v>
      </c>
      <c r="B52" s="13" t="s">
        <v>755</v>
      </c>
      <c r="D52" s="22">
        <v>5817.8</v>
      </c>
      <c r="E52" s="13" t="s">
        <v>478</v>
      </c>
      <c r="F52" s="100">
        <v>45336</v>
      </c>
      <c r="G52" s="100">
        <v>45336</v>
      </c>
      <c r="H52" s="14">
        <v>1172</v>
      </c>
      <c r="J52" s="13" t="s">
        <v>248</v>
      </c>
      <c r="K52" s="22">
        <v>8885</v>
      </c>
      <c r="L52" s="22">
        <v>6721.6082100000003</v>
      </c>
      <c r="M52" s="13" t="s">
        <v>2</v>
      </c>
      <c r="N52" s="22">
        <v>2</v>
      </c>
      <c r="O52" s="22">
        <v>2</v>
      </c>
    </row>
    <row r="53" spans="1:15" x14ac:dyDescent="0.25">
      <c r="A53" s="13" t="s">
        <v>479</v>
      </c>
      <c r="B53" s="13" t="s">
        <v>1586</v>
      </c>
      <c r="D53" s="22">
        <v>27099.7</v>
      </c>
      <c r="E53" s="13" t="s">
        <v>479</v>
      </c>
      <c r="F53" s="100">
        <v>45309</v>
      </c>
      <c r="G53" s="100">
        <v>45310</v>
      </c>
      <c r="H53" s="14">
        <v>1173</v>
      </c>
      <c r="J53" s="13" t="s">
        <v>248</v>
      </c>
      <c r="K53" s="22">
        <v>52650</v>
      </c>
      <c r="L53" s="22">
        <v>39587.194576000002</v>
      </c>
      <c r="M53" s="13" t="s">
        <v>2</v>
      </c>
      <c r="N53" s="22">
        <v>0</v>
      </c>
      <c r="O53" s="22">
        <v>0</v>
      </c>
    </row>
    <row r="54" spans="1:15" x14ac:dyDescent="0.25">
      <c r="A54" s="13" t="s">
        <v>1517</v>
      </c>
      <c r="B54" s="13" t="s">
        <v>1516</v>
      </c>
      <c r="D54" s="22">
        <v>5931.56</v>
      </c>
      <c r="E54" s="13" t="s">
        <v>1517</v>
      </c>
      <c r="F54" s="100">
        <v>45343</v>
      </c>
      <c r="G54" s="100">
        <v>45343</v>
      </c>
      <c r="H54" s="14">
        <v>1174</v>
      </c>
      <c r="J54" s="13" t="s">
        <v>1518</v>
      </c>
      <c r="K54" s="22">
        <v>9315</v>
      </c>
      <c r="L54" s="22">
        <v>7055.3549460000004</v>
      </c>
      <c r="M54" s="13" t="s">
        <v>2</v>
      </c>
      <c r="N54" s="22">
        <v>4</v>
      </c>
      <c r="O54" s="22">
        <v>2</v>
      </c>
    </row>
    <row r="55" spans="1:15" x14ac:dyDescent="0.25">
      <c r="A55" s="13" t="s">
        <v>1601</v>
      </c>
      <c r="B55" s="13" t="s">
        <v>825</v>
      </c>
      <c r="E55" s="13" t="s">
        <v>1601</v>
      </c>
      <c r="G55" s="100">
        <v>45352</v>
      </c>
      <c r="H55" s="14">
        <v>1175</v>
      </c>
      <c r="J55" s="13" t="s">
        <v>248</v>
      </c>
      <c r="K55" s="22">
        <v>54785</v>
      </c>
      <c r="L55" s="22">
        <v>41192.712579999999</v>
      </c>
      <c r="M55" s="13" t="s">
        <v>2</v>
      </c>
      <c r="N55" s="22">
        <v>0</v>
      </c>
      <c r="O55" s="22">
        <v>0</v>
      </c>
    </row>
    <row r="56" spans="1:15" x14ac:dyDescent="0.25">
      <c r="A56" s="13" t="s">
        <v>480</v>
      </c>
      <c r="B56" s="13" t="s">
        <v>996</v>
      </c>
      <c r="D56" s="22">
        <v>6107.55</v>
      </c>
      <c r="E56" s="13" t="s">
        <v>480</v>
      </c>
      <c r="F56" s="100">
        <v>45343</v>
      </c>
      <c r="G56" s="100">
        <v>45343</v>
      </c>
      <c r="H56" s="14">
        <v>1176</v>
      </c>
      <c r="J56" s="13" t="s">
        <v>248</v>
      </c>
      <c r="K56" s="22">
        <v>9315</v>
      </c>
      <c r="L56" s="22">
        <v>7055.3549460000004</v>
      </c>
      <c r="M56" s="13" t="s">
        <v>2</v>
      </c>
      <c r="N56" s="22">
        <v>1</v>
      </c>
      <c r="O56" s="22">
        <v>1</v>
      </c>
    </row>
    <row r="57" spans="1:15" x14ac:dyDescent="0.25">
      <c r="A57" s="13" t="s">
        <v>481</v>
      </c>
      <c r="B57" s="13" t="s">
        <v>1602</v>
      </c>
      <c r="D57" s="22">
        <v>41192.71</v>
      </c>
      <c r="E57" s="13" t="s">
        <v>481</v>
      </c>
      <c r="F57" s="100">
        <v>45356</v>
      </c>
      <c r="G57" s="100">
        <v>45356</v>
      </c>
      <c r="H57" s="14">
        <v>1177</v>
      </c>
      <c r="J57" s="13" t="s">
        <v>1518</v>
      </c>
      <c r="K57" s="22">
        <v>54785</v>
      </c>
      <c r="L57" s="22">
        <v>41192.71</v>
      </c>
      <c r="M57" s="13" t="s">
        <v>2</v>
      </c>
      <c r="N57" s="22">
        <v>1</v>
      </c>
      <c r="O57" s="22">
        <v>0</v>
      </c>
    </row>
    <row r="58" spans="1:15" x14ac:dyDescent="0.25">
      <c r="A58" s="13" t="s">
        <v>266</v>
      </c>
      <c r="B58" s="13" t="s">
        <v>826</v>
      </c>
      <c r="D58" s="22">
        <v>9379.18</v>
      </c>
      <c r="E58" s="13" t="s">
        <v>266</v>
      </c>
      <c r="F58" s="100">
        <v>45356</v>
      </c>
      <c r="G58" s="100">
        <v>45356</v>
      </c>
      <c r="H58" s="14">
        <v>1178</v>
      </c>
      <c r="J58" s="13" t="s">
        <v>248</v>
      </c>
      <c r="K58" s="22">
        <v>13445</v>
      </c>
      <c r="L58" s="22">
        <v>10139.100376</v>
      </c>
      <c r="M58" s="13" t="s">
        <v>3</v>
      </c>
      <c r="N58" s="22">
        <v>3</v>
      </c>
      <c r="O58" s="22">
        <v>2</v>
      </c>
    </row>
    <row r="59" spans="1:15" x14ac:dyDescent="0.25">
      <c r="A59" s="13" t="s">
        <v>265</v>
      </c>
      <c r="B59" s="13" t="s">
        <v>827</v>
      </c>
      <c r="D59" s="22">
        <v>2904.15</v>
      </c>
      <c r="E59" s="13" t="s">
        <v>265</v>
      </c>
      <c r="F59" s="100">
        <v>44378</v>
      </c>
      <c r="G59" s="100">
        <v>44378</v>
      </c>
      <c r="H59" s="14">
        <v>1179</v>
      </c>
      <c r="J59" s="13" t="s">
        <v>248</v>
      </c>
      <c r="K59" s="22">
        <v>52880</v>
      </c>
      <c r="L59" s="22">
        <v>39759.164905999998</v>
      </c>
      <c r="M59" s="13" t="s">
        <v>3</v>
      </c>
      <c r="N59" s="22">
        <v>0</v>
      </c>
      <c r="O59" s="22">
        <v>0</v>
      </c>
    </row>
    <row r="60" spans="1:15" x14ac:dyDescent="0.25">
      <c r="A60" s="13" t="s">
        <v>264</v>
      </c>
      <c r="B60" s="13" t="s">
        <v>1307</v>
      </c>
      <c r="D60" s="22">
        <v>11299.53</v>
      </c>
      <c r="E60" s="13" t="s">
        <v>264</v>
      </c>
      <c r="F60" s="100">
        <v>45041</v>
      </c>
      <c r="G60" s="100">
        <v>45041</v>
      </c>
      <c r="H60" s="14">
        <v>1180</v>
      </c>
      <c r="J60" s="13" t="s">
        <v>248</v>
      </c>
      <c r="K60" s="22">
        <v>61440</v>
      </c>
      <c r="L60" s="22">
        <v>47223.89516</v>
      </c>
      <c r="M60" s="13" t="s">
        <v>3</v>
      </c>
      <c r="N60" s="22">
        <v>0</v>
      </c>
      <c r="O60" s="22">
        <v>1</v>
      </c>
    </row>
    <row r="61" spans="1:15" x14ac:dyDescent="0.25">
      <c r="A61" s="13" t="s">
        <v>263</v>
      </c>
      <c r="B61" s="13" t="s">
        <v>954</v>
      </c>
      <c r="E61" s="13" t="s">
        <v>263</v>
      </c>
      <c r="H61" s="14">
        <v>1181</v>
      </c>
      <c r="J61" s="13" t="s">
        <v>248</v>
      </c>
      <c r="K61" s="22">
        <v>60815</v>
      </c>
      <c r="L61" s="22">
        <v>45725.163097999997</v>
      </c>
      <c r="M61" s="13" t="s">
        <v>3</v>
      </c>
      <c r="N61" s="22">
        <v>0</v>
      </c>
      <c r="O61" s="22">
        <v>0</v>
      </c>
    </row>
    <row r="62" spans="1:15" x14ac:dyDescent="0.25">
      <c r="A62" s="13" t="s">
        <v>267</v>
      </c>
      <c r="B62" s="13" t="s">
        <v>1261</v>
      </c>
      <c r="D62" s="22">
        <v>4586.4799999999996</v>
      </c>
      <c r="E62" s="13" t="s">
        <v>267</v>
      </c>
      <c r="F62" s="100">
        <v>45210</v>
      </c>
      <c r="G62" s="100">
        <v>45210</v>
      </c>
      <c r="H62" s="14">
        <v>1182</v>
      </c>
      <c r="J62" s="13" t="s">
        <v>248</v>
      </c>
      <c r="K62" s="22">
        <v>15510</v>
      </c>
      <c r="L62" s="22">
        <v>11660.155629999999</v>
      </c>
      <c r="M62" s="13" t="s">
        <v>3</v>
      </c>
      <c r="N62" s="22">
        <v>1</v>
      </c>
      <c r="O62" s="22">
        <v>2</v>
      </c>
    </row>
    <row r="63" spans="1:15" x14ac:dyDescent="0.25">
      <c r="A63" s="13" t="s">
        <v>262</v>
      </c>
      <c r="B63" s="13" t="s">
        <v>1600</v>
      </c>
      <c r="D63" s="22">
        <v>37851.800000000003</v>
      </c>
      <c r="E63" s="13" t="s">
        <v>262</v>
      </c>
      <c r="F63" s="100">
        <v>45343</v>
      </c>
      <c r="G63" s="100">
        <v>45348</v>
      </c>
      <c r="H63" s="14">
        <v>1183</v>
      </c>
      <c r="J63" s="13" t="s">
        <v>248</v>
      </c>
      <c r="K63" s="22">
        <v>58170</v>
      </c>
      <c r="L63" s="22">
        <v>43735.245733999996</v>
      </c>
      <c r="M63" s="13" t="s">
        <v>3</v>
      </c>
      <c r="N63" s="22">
        <v>0</v>
      </c>
      <c r="O63" s="22">
        <v>0</v>
      </c>
    </row>
    <row r="64" spans="1:15" x14ac:dyDescent="0.25">
      <c r="A64" s="13" t="s">
        <v>261</v>
      </c>
      <c r="B64" s="13" t="s">
        <v>1467</v>
      </c>
      <c r="D64" s="22">
        <v>4525.68</v>
      </c>
      <c r="E64" s="13" t="s">
        <v>261</v>
      </c>
      <c r="F64" s="100">
        <v>45210</v>
      </c>
      <c r="G64" s="100">
        <v>45210</v>
      </c>
      <c r="H64" s="14">
        <v>1184</v>
      </c>
      <c r="J64" s="13" t="s">
        <v>248</v>
      </c>
      <c r="K64" s="22">
        <v>14855</v>
      </c>
      <c r="L64" s="22">
        <v>11152.528246</v>
      </c>
      <c r="M64" s="13" t="s">
        <v>3</v>
      </c>
      <c r="N64" s="22">
        <v>0</v>
      </c>
      <c r="O64" s="22">
        <v>1</v>
      </c>
    </row>
    <row r="65" spans="1:15" x14ac:dyDescent="0.25">
      <c r="A65" s="13" t="s">
        <v>269</v>
      </c>
      <c r="B65" s="13" t="s">
        <v>648</v>
      </c>
      <c r="D65" s="22">
        <v>7231.4</v>
      </c>
      <c r="E65" s="13" t="s">
        <v>269</v>
      </c>
      <c r="F65" s="100">
        <v>45316</v>
      </c>
      <c r="G65" s="100">
        <v>45316</v>
      </c>
      <c r="H65" s="14">
        <v>1185</v>
      </c>
      <c r="J65" s="13" t="s">
        <v>248</v>
      </c>
      <c r="K65" s="22">
        <v>13960</v>
      </c>
      <c r="L65" s="22">
        <v>10560.287956</v>
      </c>
      <c r="M65" s="13" t="s">
        <v>3</v>
      </c>
      <c r="N65" s="22">
        <v>2</v>
      </c>
      <c r="O65" s="22">
        <v>1</v>
      </c>
    </row>
    <row r="66" spans="1:15" x14ac:dyDescent="0.25">
      <c r="A66" s="13" t="s">
        <v>268</v>
      </c>
      <c r="B66" s="13" t="s">
        <v>1239</v>
      </c>
      <c r="D66" s="22">
        <v>2462.4</v>
      </c>
      <c r="E66" s="13" t="s">
        <v>268</v>
      </c>
      <c r="F66" s="100">
        <v>44308</v>
      </c>
      <c r="G66" s="100">
        <v>44308</v>
      </c>
      <c r="H66" s="14">
        <v>1186</v>
      </c>
      <c r="J66" s="13" t="s">
        <v>248</v>
      </c>
      <c r="K66" s="22">
        <v>55090</v>
      </c>
      <c r="L66" s="22">
        <v>41422.150948000002</v>
      </c>
      <c r="M66" s="13" t="s">
        <v>3</v>
      </c>
      <c r="N66" s="22">
        <v>0</v>
      </c>
      <c r="O66" s="22">
        <v>0</v>
      </c>
    </row>
    <row r="67" spans="1:15" x14ac:dyDescent="0.25">
      <c r="A67" s="13" t="s">
        <v>271</v>
      </c>
      <c r="B67" s="13" t="s">
        <v>828</v>
      </c>
      <c r="E67" s="13" t="s">
        <v>271</v>
      </c>
      <c r="H67" s="14">
        <v>1187</v>
      </c>
      <c r="J67" s="13" t="s">
        <v>248</v>
      </c>
      <c r="K67" s="22">
        <v>0</v>
      </c>
      <c r="L67" s="22">
        <v>0</v>
      </c>
      <c r="M67" s="13" t="s">
        <v>3</v>
      </c>
      <c r="N67" s="22">
        <v>0</v>
      </c>
      <c r="O67" s="22">
        <v>0</v>
      </c>
    </row>
    <row r="68" spans="1:15" x14ac:dyDescent="0.25">
      <c r="A68" s="13" t="s">
        <v>272</v>
      </c>
      <c r="B68" s="13" t="s">
        <v>829</v>
      </c>
      <c r="E68" s="13" t="s">
        <v>272</v>
      </c>
      <c r="H68" s="14">
        <v>1188</v>
      </c>
      <c r="J68" s="13" t="s">
        <v>248</v>
      </c>
      <c r="K68" s="22">
        <v>0</v>
      </c>
      <c r="L68" s="22">
        <v>0</v>
      </c>
      <c r="M68" s="13" t="s">
        <v>3</v>
      </c>
      <c r="N68" s="22">
        <v>0</v>
      </c>
      <c r="O68" s="22">
        <v>0</v>
      </c>
    </row>
    <row r="69" spans="1:15" x14ac:dyDescent="0.25">
      <c r="A69" s="13" t="s">
        <v>270</v>
      </c>
      <c r="B69" s="13" t="s">
        <v>830</v>
      </c>
      <c r="E69" s="13" t="s">
        <v>270</v>
      </c>
      <c r="H69" s="14">
        <v>1189</v>
      </c>
      <c r="J69" s="13" t="s">
        <v>248</v>
      </c>
      <c r="K69" s="22">
        <v>0</v>
      </c>
      <c r="L69" s="22">
        <v>0</v>
      </c>
      <c r="M69" s="13" t="s">
        <v>3</v>
      </c>
      <c r="N69" s="22">
        <v>0</v>
      </c>
      <c r="O69" s="22">
        <v>0</v>
      </c>
    </row>
    <row r="70" spans="1:15" x14ac:dyDescent="0.25">
      <c r="A70" s="13" t="s">
        <v>273</v>
      </c>
      <c r="B70" s="13" t="s">
        <v>831</v>
      </c>
      <c r="E70" s="13" t="s">
        <v>273</v>
      </c>
      <c r="H70" s="14">
        <v>1190</v>
      </c>
      <c r="J70" s="13" t="s">
        <v>248</v>
      </c>
      <c r="K70" s="22">
        <v>0</v>
      </c>
      <c r="L70" s="22">
        <v>0</v>
      </c>
      <c r="M70" s="13" t="s">
        <v>3</v>
      </c>
      <c r="N70" s="22">
        <v>0</v>
      </c>
      <c r="O70" s="22">
        <v>0</v>
      </c>
    </row>
    <row r="71" spans="1:15" x14ac:dyDescent="0.25">
      <c r="A71" s="13" t="s">
        <v>274</v>
      </c>
      <c r="B71" s="13" t="s">
        <v>832</v>
      </c>
      <c r="E71" s="13" t="s">
        <v>274</v>
      </c>
      <c r="H71" s="14">
        <v>1191</v>
      </c>
      <c r="J71" s="13" t="s">
        <v>248</v>
      </c>
      <c r="K71" s="22">
        <v>58310</v>
      </c>
      <c r="L71" s="22">
        <v>43842.598932000001</v>
      </c>
      <c r="M71" s="13" t="s">
        <v>3</v>
      </c>
      <c r="N71" s="22">
        <v>0</v>
      </c>
      <c r="O71" s="22">
        <v>0</v>
      </c>
    </row>
    <row r="72" spans="1:15" x14ac:dyDescent="0.25">
      <c r="A72" s="13" t="s">
        <v>275</v>
      </c>
      <c r="B72" s="13" t="s">
        <v>833</v>
      </c>
      <c r="E72" s="13" t="s">
        <v>275</v>
      </c>
      <c r="H72" s="14">
        <v>1192</v>
      </c>
      <c r="J72" s="13" t="s">
        <v>248</v>
      </c>
      <c r="K72" s="22">
        <v>71240</v>
      </c>
      <c r="L72" s="22">
        <v>53562.714015999998</v>
      </c>
      <c r="M72" s="13" t="s">
        <v>3</v>
      </c>
      <c r="N72" s="22">
        <v>0</v>
      </c>
      <c r="O72" s="22">
        <v>0</v>
      </c>
    </row>
    <row r="73" spans="1:15" x14ac:dyDescent="0.25">
      <c r="A73" s="13" t="s">
        <v>276</v>
      </c>
      <c r="B73" s="13" t="s">
        <v>649</v>
      </c>
      <c r="D73" s="22">
        <v>1178.95</v>
      </c>
      <c r="E73" s="13" t="s">
        <v>276</v>
      </c>
      <c r="F73" s="100">
        <v>44622</v>
      </c>
      <c r="G73" s="100">
        <v>45030</v>
      </c>
      <c r="H73" s="14">
        <v>1193</v>
      </c>
      <c r="J73" s="13" t="s">
        <v>248</v>
      </c>
      <c r="K73" s="22">
        <v>14870</v>
      </c>
      <c r="L73" s="22">
        <v>11182.067268000001</v>
      </c>
      <c r="M73" s="13" t="s">
        <v>3</v>
      </c>
      <c r="N73" s="22">
        <v>0</v>
      </c>
      <c r="O73" s="22">
        <v>0</v>
      </c>
    </row>
    <row r="74" spans="1:15" x14ac:dyDescent="0.25">
      <c r="A74" s="13" t="s">
        <v>277</v>
      </c>
      <c r="B74" s="13" t="s">
        <v>834</v>
      </c>
      <c r="E74" s="13" t="s">
        <v>277</v>
      </c>
      <c r="H74" s="14">
        <v>1194</v>
      </c>
      <c r="J74" s="13" t="s">
        <v>248</v>
      </c>
      <c r="K74" s="22">
        <v>60195</v>
      </c>
      <c r="L74" s="22">
        <v>45261.272819999998</v>
      </c>
      <c r="M74" s="13" t="s">
        <v>3</v>
      </c>
      <c r="N74" s="22">
        <v>0</v>
      </c>
      <c r="O74" s="22">
        <v>0</v>
      </c>
    </row>
    <row r="75" spans="1:15" x14ac:dyDescent="0.25">
      <c r="A75" s="13" t="s">
        <v>278</v>
      </c>
      <c r="B75" s="13" t="s">
        <v>1294</v>
      </c>
      <c r="D75" s="22">
        <v>1235.95</v>
      </c>
      <c r="E75" s="13" t="s">
        <v>278</v>
      </c>
      <c r="F75" s="100">
        <v>44688</v>
      </c>
      <c r="G75" s="100">
        <v>45030</v>
      </c>
      <c r="H75" s="14">
        <v>1195</v>
      </c>
      <c r="J75" s="13" t="s">
        <v>248</v>
      </c>
      <c r="K75" s="22">
        <v>15355</v>
      </c>
      <c r="L75" s="22">
        <v>11544.518826</v>
      </c>
      <c r="M75" s="13" t="s">
        <v>3</v>
      </c>
      <c r="N75" s="22">
        <v>0</v>
      </c>
      <c r="O75" s="22">
        <v>0</v>
      </c>
    </row>
    <row r="76" spans="1:15" x14ac:dyDescent="0.25">
      <c r="A76" s="13" t="s">
        <v>260</v>
      </c>
      <c r="B76" s="13" t="s">
        <v>835</v>
      </c>
      <c r="E76" s="13" t="s">
        <v>260</v>
      </c>
      <c r="H76" s="14">
        <v>1196</v>
      </c>
      <c r="J76" s="13" t="s">
        <v>248</v>
      </c>
      <c r="K76" s="22">
        <v>57110</v>
      </c>
      <c r="L76" s="22">
        <v>42940.703602000001</v>
      </c>
      <c r="M76" s="13" t="s">
        <v>3</v>
      </c>
      <c r="N76" s="22">
        <v>0</v>
      </c>
      <c r="O76" s="22">
        <v>0</v>
      </c>
    </row>
    <row r="77" spans="1:15" x14ac:dyDescent="0.25">
      <c r="A77" s="13" t="s">
        <v>1385</v>
      </c>
      <c r="B77" s="13" t="s">
        <v>1393</v>
      </c>
      <c r="D77" s="22">
        <v>558.64</v>
      </c>
      <c r="E77" s="13" t="s">
        <v>1385</v>
      </c>
      <c r="F77" s="100">
        <v>45245</v>
      </c>
      <c r="G77" s="100">
        <v>45337</v>
      </c>
      <c r="H77" s="14">
        <v>2413</v>
      </c>
      <c r="J77" s="13" t="s">
        <v>1394</v>
      </c>
      <c r="K77" s="22">
        <v>1575</v>
      </c>
      <c r="L77" s="22">
        <v>1064.95</v>
      </c>
      <c r="M77" s="13" t="s">
        <v>2</v>
      </c>
      <c r="N77" s="22">
        <v>0</v>
      </c>
      <c r="O77" s="22">
        <v>10</v>
      </c>
    </row>
    <row r="78" spans="1:15" x14ac:dyDescent="0.25">
      <c r="A78" s="13" t="s">
        <v>1437</v>
      </c>
      <c r="B78" s="13" t="s">
        <v>1436</v>
      </c>
      <c r="D78" s="22">
        <v>271.83999999999997</v>
      </c>
      <c r="E78" s="13" t="s">
        <v>1437</v>
      </c>
      <c r="F78" s="100">
        <v>45051</v>
      </c>
      <c r="G78" s="100">
        <v>45190</v>
      </c>
      <c r="H78" s="14">
        <v>2428</v>
      </c>
      <c r="J78" s="13" t="s">
        <v>1394</v>
      </c>
      <c r="K78" s="22">
        <v>1575</v>
      </c>
      <c r="L78" s="22">
        <v>1064.95</v>
      </c>
      <c r="M78" s="13" t="s">
        <v>2</v>
      </c>
      <c r="N78" s="22">
        <v>0</v>
      </c>
      <c r="O78" s="22">
        <v>6</v>
      </c>
    </row>
    <row r="79" spans="1:15" x14ac:dyDescent="0.25">
      <c r="A79" s="13" t="s">
        <v>1396</v>
      </c>
      <c r="B79" s="13" t="s">
        <v>1395</v>
      </c>
      <c r="D79" s="22">
        <v>625.86</v>
      </c>
      <c r="E79" s="13" t="s">
        <v>1396</v>
      </c>
      <c r="F79" s="100">
        <v>45261</v>
      </c>
      <c r="G79" s="100">
        <v>45337</v>
      </c>
      <c r="H79" s="14">
        <v>2416</v>
      </c>
      <c r="J79" s="13" t="s">
        <v>1394</v>
      </c>
      <c r="K79" s="22">
        <v>1575</v>
      </c>
      <c r="L79" s="22">
        <v>1064.95</v>
      </c>
      <c r="M79" s="13" t="s">
        <v>2</v>
      </c>
      <c r="N79" s="22">
        <v>0</v>
      </c>
      <c r="O79" s="22">
        <v>6</v>
      </c>
    </row>
    <row r="80" spans="1:15" x14ac:dyDescent="0.25">
      <c r="A80" s="13" t="s">
        <v>1398</v>
      </c>
      <c r="B80" s="13" t="s">
        <v>1397</v>
      </c>
      <c r="D80" s="22">
        <v>115.9</v>
      </c>
      <c r="E80" s="13" t="s">
        <v>1398</v>
      </c>
      <c r="F80" s="100">
        <v>44692</v>
      </c>
      <c r="G80" s="100">
        <v>45190</v>
      </c>
      <c r="H80" s="14">
        <v>2415</v>
      </c>
      <c r="J80" s="13" t="s">
        <v>1394</v>
      </c>
      <c r="K80" s="22">
        <v>1575</v>
      </c>
      <c r="L80" s="22">
        <v>1064.95</v>
      </c>
      <c r="M80" s="13" t="s">
        <v>2</v>
      </c>
      <c r="N80" s="22">
        <v>0</v>
      </c>
      <c r="O80" s="22">
        <v>6</v>
      </c>
    </row>
    <row r="81" spans="1:15" x14ac:dyDescent="0.25">
      <c r="A81" s="13" t="s">
        <v>1455</v>
      </c>
      <c r="B81" s="13" t="s">
        <v>1454</v>
      </c>
      <c r="D81" s="22">
        <v>130.15</v>
      </c>
      <c r="E81" s="13" t="s">
        <v>1455</v>
      </c>
      <c r="F81" s="100">
        <v>44726</v>
      </c>
      <c r="G81" s="100">
        <v>45190</v>
      </c>
      <c r="H81" s="14">
        <v>2430</v>
      </c>
      <c r="J81" s="13" t="s">
        <v>1394</v>
      </c>
      <c r="K81" s="22">
        <v>1575</v>
      </c>
      <c r="L81" s="22">
        <v>1064.95</v>
      </c>
      <c r="M81" s="13" t="s">
        <v>2</v>
      </c>
      <c r="N81" s="22">
        <v>0</v>
      </c>
    </row>
    <row r="82" spans="1:15" x14ac:dyDescent="0.25">
      <c r="A82" s="13" t="s">
        <v>1400</v>
      </c>
      <c r="B82" s="13" t="s">
        <v>1399</v>
      </c>
      <c r="D82" s="22">
        <v>562.4</v>
      </c>
      <c r="E82" s="13" t="s">
        <v>1400</v>
      </c>
      <c r="F82" s="100">
        <v>45240</v>
      </c>
      <c r="G82" s="100">
        <v>45337</v>
      </c>
      <c r="H82" s="14">
        <v>2412</v>
      </c>
      <c r="J82" s="13" t="s">
        <v>1394</v>
      </c>
      <c r="K82" s="22">
        <v>1575</v>
      </c>
      <c r="L82" s="22">
        <v>1064.95</v>
      </c>
      <c r="M82" s="13" t="s">
        <v>2</v>
      </c>
      <c r="N82" s="22">
        <v>0</v>
      </c>
      <c r="O82" s="22">
        <v>10</v>
      </c>
    </row>
    <row r="83" spans="1:15" x14ac:dyDescent="0.25">
      <c r="A83" s="13" t="s">
        <v>1386</v>
      </c>
      <c r="B83" s="13" t="s">
        <v>1401</v>
      </c>
      <c r="D83" s="22">
        <v>448.63</v>
      </c>
      <c r="E83" s="13" t="s">
        <v>1386</v>
      </c>
      <c r="F83" s="100">
        <v>45189</v>
      </c>
      <c r="G83" s="100">
        <v>45337</v>
      </c>
      <c r="H83" s="14">
        <v>2414</v>
      </c>
      <c r="J83" s="13" t="s">
        <v>1394</v>
      </c>
      <c r="K83" s="22">
        <v>1575</v>
      </c>
      <c r="L83" s="22">
        <v>1064.95</v>
      </c>
      <c r="M83" s="13" t="s">
        <v>2</v>
      </c>
      <c r="N83" s="22">
        <v>0</v>
      </c>
      <c r="O83" s="22">
        <v>10</v>
      </c>
    </row>
    <row r="84" spans="1:15" x14ac:dyDescent="0.25">
      <c r="A84" s="13" t="s">
        <v>697</v>
      </c>
      <c r="B84" s="13" t="s">
        <v>708</v>
      </c>
      <c r="D84" s="22">
        <v>67.45</v>
      </c>
      <c r="E84" s="13" t="s">
        <v>697</v>
      </c>
      <c r="F84" s="100">
        <v>44657</v>
      </c>
      <c r="G84" s="100">
        <v>44657</v>
      </c>
      <c r="H84" s="14">
        <v>1197</v>
      </c>
      <c r="J84" s="13" t="s">
        <v>1</v>
      </c>
      <c r="K84" s="22">
        <v>1020</v>
      </c>
      <c r="L84" s="22">
        <v>671.65</v>
      </c>
      <c r="M84" s="13" t="s">
        <v>2</v>
      </c>
      <c r="N84" s="22">
        <v>0</v>
      </c>
      <c r="O84" s="22">
        <v>20</v>
      </c>
    </row>
    <row r="85" spans="1:15" x14ac:dyDescent="0.25">
      <c r="A85" s="13" t="s">
        <v>1547</v>
      </c>
      <c r="B85" s="13" t="s">
        <v>1546</v>
      </c>
      <c r="D85" s="22">
        <v>218.3</v>
      </c>
      <c r="E85" s="13" t="s">
        <v>1547</v>
      </c>
      <c r="F85" s="100">
        <v>45041</v>
      </c>
      <c r="G85" s="100">
        <v>45041</v>
      </c>
      <c r="H85" s="14">
        <v>2453</v>
      </c>
      <c r="J85" s="13" t="s">
        <v>1394</v>
      </c>
      <c r="K85" s="22">
        <v>360</v>
      </c>
      <c r="L85" s="22">
        <v>218.3</v>
      </c>
      <c r="M85" s="13" t="s">
        <v>2</v>
      </c>
      <c r="N85" s="22">
        <v>0</v>
      </c>
      <c r="O85" s="22">
        <v>2</v>
      </c>
    </row>
    <row r="86" spans="1:15" x14ac:dyDescent="0.25">
      <c r="A86" s="13" t="s">
        <v>1536</v>
      </c>
      <c r="B86" s="13" t="s">
        <v>1535</v>
      </c>
      <c r="D86" s="22">
        <v>218.5</v>
      </c>
      <c r="E86" s="13" t="s">
        <v>1536</v>
      </c>
      <c r="F86" s="100">
        <v>45043</v>
      </c>
      <c r="G86" s="100">
        <v>45190</v>
      </c>
      <c r="H86" s="14">
        <v>2450</v>
      </c>
      <c r="J86" s="13" t="s">
        <v>1394</v>
      </c>
      <c r="K86" s="22">
        <v>885</v>
      </c>
      <c r="L86" s="22">
        <v>538.65</v>
      </c>
      <c r="M86" s="13" t="s">
        <v>2</v>
      </c>
      <c r="N86" s="22">
        <v>0</v>
      </c>
      <c r="O86" s="22">
        <v>3</v>
      </c>
    </row>
    <row r="87" spans="1:15" x14ac:dyDescent="0.25">
      <c r="A87" s="13" t="s">
        <v>1530</v>
      </c>
      <c r="B87" s="13" t="s">
        <v>1529</v>
      </c>
      <c r="D87" s="22">
        <v>219.27</v>
      </c>
      <c r="E87" s="13" t="s">
        <v>1530</v>
      </c>
      <c r="F87" s="100">
        <v>45043</v>
      </c>
      <c r="G87" s="100">
        <v>45219</v>
      </c>
      <c r="H87" s="14">
        <v>2442</v>
      </c>
      <c r="J87" s="13" t="s">
        <v>1394</v>
      </c>
      <c r="K87" s="22">
        <v>885</v>
      </c>
      <c r="L87" s="22">
        <v>538.65</v>
      </c>
      <c r="M87" s="13" t="s">
        <v>2</v>
      </c>
      <c r="N87" s="22">
        <v>0</v>
      </c>
      <c r="O87" s="22">
        <v>2</v>
      </c>
    </row>
    <row r="88" spans="1:15" x14ac:dyDescent="0.25">
      <c r="A88" s="13" t="s">
        <v>695</v>
      </c>
      <c r="B88" s="13" t="s">
        <v>709</v>
      </c>
      <c r="D88" s="22">
        <v>390.74</v>
      </c>
      <c r="E88" s="13" t="s">
        <v>695</v>
      </c>
      <c r="F88" s="100">
        <v>45266</v>
      </c>
      <c r="G88" s="100">
        <v>45337</v>
      </c>
      <c r="H88" s="14">
        <v>1198</v>
      </c>
      <c r="J88" s="13" t="s">
        <v>1</v>
      </c>
      <c r="K88" s="22">
        <v>1020</v>
      </c>
      <c r="L88" s="22">
        <v>671.65</v>
      </c>
      <c r="M88" s="13" t="s">
        <v>2</v>
      </c>
      <c r="N88" s="22">
        <v>0</v>
      </c>
      <c r="O88" s="22">
        <v>20</v>
      </c>
    </row>
    <row r="89" spans="1:15" x14ac:dyDescent="0.25">
      <c r="A89" s="13" t="s">
        <v>698</v>
      </c>
      <c r="B89" s="13" t="s">
        <v>710</v>
      </c>
      <c r="D89" s="22">
        <v>51.3</v>
      </c>
      <c r="E89" s="13" t="s">
        <v>698</v>
      </c>
      <c r="F89" s="100">
        <v>44455</v>
      </c>
      <c r="G89" s="100">
        <v>44455</v>
      </c>
      <c r="H89" s="14">
        <v>1199</v>
      </c>
      <c r="J89" s="13" t="s">
        <v>1</v>
      </c>
      <c r="K89" s="22">
        <v>1020</v>
      </c>
      <c r="L89" s="22">
        <v>671.65</v>
      </c>
      <c r="M89" s="13" t="s">
        <v>2</v>
      </c>
      <c r="N89" s="22">
        <v>0</v>
      </c>
      <c r="O89" s="22">
        <v>20</v>
      </c>
    </row>
    <row r="90" spans="1:15" x14ac:dyDescent="0.25">
      <c r="A90" s="13" t="s">
        <v>696</v>
      </c>
      <c r="B90" s="13" t="s">
        <v>711</v>
      </c>
      <c r="D90" s="22">
        <v>336.67</v>
      </c>
      <c r="E90" s="13" t="s">
        <v>696</v>
      </c>
      <c r="F90" s="100">
        <v>45261</v>
      </c>
      <c r="G90" s="100">
        <v>45261</v>
      </c>
      <c r="H90" s="14">
        <v>1200</v>
      </c>
      <c r="J90" s="13" t="s">
        <v>1</v>
      </c>
      <c r="K90" s="22">
        <v>1020</v>
      </c>
      <c r="L90" s="22">
        <v>671.65</v>
      </c>
      <c r="M90" s="13" t="s">
        <v>2</v>
      </c>
      <c r="N90" s="22">
        <v>0</v>
      </c>
      <c r="O90" s="22">
        <v>20</v>
      </c>
    </row>
    <row r="91" spans="1:15" x14ac:dyDescent="0.25">
      <c r="A91" s="13" t="s">
        <v>1134</v>
      </c>
      <c r="B91" s="13" t="s">
        <v>1133</v>
      </c>
      <c r="D91" s="22">
        <v>111.68</v>
      </c>
      <c r="E91" s="13" t="s">
        <v>1134</v>
      </c>
      <c r="F91" s="100">
        <v>44866</v>
      </c>
      <c r="G91" s="100">
        <v>45030</v>
      </c>
      <c r="H91" s="14">
        <v>1201</v>
      </c>
      <c r="J91" s="13" t="s">
        <v>1</v>
      </c>
      <c r="K91" s="22">
        <v>1020</v>
      </c>
      <c r="L91" s="22">
        <v>671.65</v>
      </c>
      <c r="M91" s="13" t="s">
        <v>2</v>
      </c>
      <c r="N91" s="22">
        <v>0</v>
      </c>
      <c r="O91" s="22">
        <v>10</v>
      </c>
    </row>
    <row r="92" spans="1:15" x14ac:dyDescent="0.25">
      <c r="A92" s="13" t="s">
        <v>1136</v>
      </c>
      <c r="B92" s="13" t="s">
        <v>1135</v>
      </c>
      <c r="D92" s="22">
        <v>63.84</v>
      </c>
      <c r="E92" s="13" t="s">
        <v>1136</v>
      </c>
      <c r="F92" s="100">
        <v>44586</v>
      </c>
      <c r="G92" s="100">
        <v>44586</v>
      </c>
      <c r="H92" s="14">
        <v>1202</v>
      </c>
      <c r="J92" s="13" t="s">
        <v>1</v>
      </c>
      <c r="K92" s="22">
        <v>1020</v>
      </c>
      <c r="L92" s="22">
        <v>671.65</v>
      </c>
      <c r="M92" s="13" t="s">
        <v>2</v>
      </c>
      <c r="N92" s="22">
        <v>0</v>
      </c>
      <c r="O92" s="22">
        <v>15</v>
      </c>
    </row>
    <row r="93" spans="1:15" x14ac:dyDescent="0.25">
      <c r="A93" s="13" t="s">
        <v>1137</v>
      </c>
      <c r="B93" s="13" t="s">
        <v>1039</v>
      </c>
      <c r="D93" s="22">
        <v>380.53</v>
      </c>
      <c r="E93" s="13" t="s">
        <v>1137</v>
      </c>
      <c r="F93" s="100">
        <v>45266</v>
      </c>
      <c r="G93" s="100">
        <v>45266</v>
      </c>
      <c r="H93" s="14">
        <v>1203</v>
      </c>
      <c r="J93" s="13" t="s">
        <v>1</v>
      </c>
      <c r="K93" s="22">
        <v>1020</v>
      </c>
      <c r="L93" s="22">
        <v>671.65</v>
      </c>
      <c r="M93" s="13" t="s">
        <v>2</v>
      </c>
      <c r="N93" s="22">
        <v>0</v>
      </c>
      <c r="O93" s="22">
        <v>20</v>
      </c>
    </row>
    <row r="94" spans="1:15" x14ac:dyDescent="0.25">
      <c r="A94" s="13" t="s">
        <v>1138</v>
      </c>
      <c r="B94" s="13" t="s">
        <v>1025</v>
      </c>
      <c r="D94" s="22">
        <v>156.88</v>
      </c>
      <c r="E94" s="13" t="s">
        <v>1138</v>
      </c>
      <c r="F94" s="100">
        <v>44996</v>
      </c>
      <c r="G94" s="100">
        <v>45030</v>
      </c>
      <c r="H94" s="14">
        <v>1204</v>
      </c>
      <c r="J94" s="13" t="s">
        <v>1</v>
      </c>
      <c r="K94" s="22">
        <v>1020</v>
      </c>
      <c r="L94" s="22">
        <v>671.65</v>
      </c>
      <c r="M94" s="13" t="s">
        <v>2</v>
      </c>
      <c r="N94" s="22">
        <v>0</v>
      </c>
      <c r="O94" s="22">
        <v>10</v>
      </c>
    </row>
    <row r="95" spans="1:15" x14ac:dyDescent="0.25">
      <c r="A95" s="13" t="s">
        <v>1140</v>
      </c>
      <c r="B95" s="13" t="s">
        <v>1139</v>
      </c>
      <c r="E95" s="13" t="s">
        <v>1140</v>
      </c>
      <c r="G95" s="100">
        <v>45194</v>
      </c>
      <c r="H95" s="14">
        <v>1210</v>
      </c>
      <c r="J95" s="13" t="s">
        <v>255</v>
      </c>
      <c r="K95" s="22">
        <v>1300</v>
      </c>
      <c r="L95" s="22">
        <v>953.12</v>
      </c>
      <c r="M95" s="13" t="s">
        <v>253</v>
      </c>
      <c r="N95" s="22">
        <v>0</v>
      </c>
      <c r="O95" s="22">
        <v>0</v>
      </c>
    </row>
    <row r="96" spans="1:15" x14ac:dyDescent="0.25">
      <c r="A96" s="13" t="s">
        <v>728</v>
      </c>
      <c r="B96" s="13" t="s">
        <v>761</v>
      </c>
      <c r="D96" s="22">
        <v>796.95</v>
      </c>
      <c r="E96" s="13" t="s">
        <v>728</v>
      </c>
      <c r="F96" s="100">
        <v>45344</v>
      </c>
      <c r="G96" s="100">
        <v>45344</v>
      </c>
      <c r="H96" s="14">
        <v>1211</v>
      </c>
      <c r="J96" s="13" t="s">
        <v>255</v>
      </c>
      <c r="K96" s="22">
        <v>1300</v>
      </c>
      <c r="L96" s="22">
        <v>953.12</v>
      </c>
      <c r="M96" s="13" t="s">
        <v>253</v>
      </c>
      <c r="N96" s="22">
        <v>18</v>
      </c>
      <c r="O96" s="22">
        <v>10</v>
      </c>
    </row>
    <row r="97" spans="1:15" x14ac:dyDescent="0.25">
      <c r="A97" s="13" t="s">
        <v>1142</v>
      </c>
      <c r="B97" s="13" t="s">
        <v>1141</v>
      </c>
      <c r="E97" s="13" t="s">
        <v>1142</v>
      </c>
      <c r="G97" s="100">
        <v>45139</v>
      </c>
      <c r="H97" s="14">
        <v>1212</v>
      </c>
      <c r="J97" s="13" t="s">
        <v>255</v>
      </c>
      <c r="K97" s="22">
        <v>1300</v>
      </c>
      <c r="L97" s="22">
        <v>953.12</v>
      </c>
      <c r="M97" s="13" t="s">
        <v>253</v>
      </c>
      <c r="N97" s="22">
        <v>0</v>
      </c>
      <c r="O97" s="22">
        <v>0</v>
      </c>
    </row>
    <row r="98" spans="1:15" x14ac:dyDescent="0.25">
      <c r="A98" s="13" t="s">
        <v>763</v>
      </c>
      <c r="B98" s="13" t="s">
        <v>762</v>
      </c>
      <c r="D98" s="22">
        <v>3576.16</v>
      </c>
      <c r="E98" s="13" t="s">
        <v>763</v>
      </c>
      <c r="F98" s="100">
        <v>45344</v>
      </c>
      <c r="G98" s="100">
        <v>45344</v>
      </c>
      <c r="H98" s="14">
        <v>1213</v>
      </c>
      <c r="J98" s="13" t="s">
        <v>255</v>
      </c>
      <c r="K98" s="22">
        <v>5750</v>
      </c>
      <c r="L98" s="22">
        <v>4112.59</v>
      </c>
      <c r="M98" s="13" t="s">
        <v>253</v>
      </c>
      <c r="N98" s="22">
        <v>5</v>
      </c>
      <c r="O98" s="22">
        <v>5</v>
      </c>
    </row>
    <row r="99" spans="1:15" x14ac:dyDescent="0.25">
      <c r="A99" s="13" t="s">
        <v>765</v>
      </c>
      <c r="B99" s="13" t="s">
        <v>764</v>
      </c>
      <c r="D99" s="22">
        <v>430.79</v>
      </c>
      <c r="E99" s="13" t="s">
        <v>765</v>
      </c>
      <c r="F99" s="100">
        <v>45222</v>
      </c>
      <c r="G99" s="100">
        <v>45222</v>
      </c>
      <c r="H99" s="14">
        <v>1214</v>
      </c>
      <c r="J99" s="13" t="s">
        <v>255</v>
      </c>
      <c r="K99" s="22">
        <v>1300</v>
      </c>
      <c r="L99" s="22">
        <v>953.12</v>
      </c>
      <c r="M99" s="13" t="s">
        <v>253</v>
      </c>
      <c r="N99" s="22">
        <v>9</v>
      </c>
      <c r="O99" s="22">
        <v>0</v>
      </c>
    </row>
    <row r="100" spans="1:15" x14ac:dyDescent="0.25">
      <c r="A100" s="13" t="s">
        <v>766</v>
      </c>
      <c r="B100" s="13" t="s">
        <v>1438</v>
      </c>
      <c r="D100" s="22">
        <v>3576.16</v>
      </c>
      <c r="E100" s="13" t="s">
        <v>766</v>
      </c>
      <c r="F100" s="100">
        <v>45344</v>
      </c>
      <c r="G100" s="100">
        <v>45344</v>
      </c>
      <c r="H100" s="14">
        <v>1215</v>
      </c>
      <c r="J100" s="13" t="s">
        <v>255</v>
      </c>
      <c r="K100" s="22">
        <v>5750</v>
      </c>
      <c r="L100" s="22">
        <v>4112.59</v>
      </c>
      <c r="M100" s="13" t="s">
        <v>253</v>
      </c>
      <c r="N100" s="22">
        <v>5</v>
      </c>
      <c r="O100" s="22">
        <v>0</v>
      </c>
    </row>
    <row r="101" spans="1:15" x14ac:dyDescent="0.25">
      <c r="A101" s="13" t="s">
        <v>768</v>
      </c>
      <c r="B101" s="13" t="s">
        <v>767</v>
      </c>
      <c r="D101" s="22">
        <v>3296.1</v>
      </c>
      <c r="E101" s="13" t="s">
        <v>768</v>
      </c>
      <c r="F101" s="100">
        <v>45344</v>
      </c>
      <c r="G101" s="100">
        <v>45344</v>
      </c>
      <c r="H101" s="14">
        <v>1216</v>
      </c>
      <c r="J101" s="13" t="s">
        <v>255</v>
      </c>
      <c r="K101" s="22">
        <v>5750</v>
      </c>
      <c r="L101" s="22">
        <v>4112.59</v>
      </c>
      <c r="M101" s="13" t="s">
        <v>253</v>
      </c>
      <c r="N101" s="22">
        <v>7</v>
      </c>
      <c r="O101" s="22">
        <v>5</v>
      </c>
    </row>
    <row r="102" spans="1:15" x14ac:dyDescent="0.25">
      <c r="A102" s="13" t="s">
        <v>770</v>
      </c>
      <c r="B102" s="13" t="s">
        <v>769</v>
      </c>
      <c r="D102" s="22">
        <v>3161.79</v>
      </c>
      <c r="E102" s="13" t="s">
        <v>770</v>
      </c>
      <c r="F102" s="100">
        <v>45344</v>
      </c>
      <c r="G102" s="100">
        <v>45349</v>
      </c>
      <c r="H102" s="14">
        <v>1217</v>
      </c>
      <c r="J102" s="13" t="s">
        <v>255</v>
      </c>
      <c r="K102" s="22">
        <v>5750</v>
      </c>
      <c r="L102" s="22">
        <v>4112.59</v>
      </c>
      <c r="M102" s="13" t="s">
        <v>253</v>
      </c>
      <c r="N102" s="22">
        <v>6</v>
      </c>
      <c r="O102" s="22">
        <v>5</v>
      </c>
    </row>
    <row r="103" spans="1:15" x14ac:dyDescent="0.25">
      <c r="A103" s="13" t="s">
        <v>772</v>
      </c>
      <c r="B103" s="13" t="s">
        <v>771</v>
      </c>
      <c r="D103" s="22">
        <v>3404.44</v>
      </c>
      <c r="E103" s="13" t="s">
        <v>772</v>
      </c>
      <c r="F103" s="100">
        <v>45344</v>
      </c>
      <c r="G103" s="100">
        <v>45344</v>
      </c>
      <c r="H103" s="14">
        <v>1218</v>
      </c>
      <c r="J103" s="13" t="s">
        <v>255</v>
      </c>
      <c r="K103" s="22">
        <v>5750</v>
      </c>
      <c r="L103" s="22">
        <v>4112.59</v>
      </c>
      <c r="M103" s="13" t="s">
        <v>253</v>
      </c>
      <c r="N103" s="22">
        <v>6</v>
      </c>
      <c r="O103" s="22">
        <v>5</v>
      </c>
    </row>
    <row r="104" spans="1:15" x14ac:dyDescent="0.25">
      <c r="A104" s="13" t="s">
        <v>729</v>
      </c>
      <c r="B104" s="13" t="s">
        <v>773</v>
      </c>
      <c r="D104" s="22">
        <v>793.03</v>
      </c>
      <c r="E104" s="13" t="s">
        <v>729</v>
      </c>
      <c r="F104" s="100">
        <v>45344</v>
      </c>
      <c r="G104" s="100">
        <v>45344</v>
      </c>
      <c r="H104" s="14">
        <v>1220</v>
      </c>
      <c r="J104" s="13" t="s">
        <v>255</v>
      </c>
      <c r="K104" s="22">
        <v>1300</v>
      </c>
      <c r="L104" s="22">
        <v>953.12</v>
      </c>
      <c r="M104" s="13" t="s">
        <v>253</v>
      </c>
      <c r="N104" s="22">
        <v>33</v>
      </c>
      <c r="O104" s="22">
        <v>10</v>
      </c>
    </row>
    <row r="105" spans="1:15" x14ac:dyDescent="0.25">
      <c r="A105" s="13" t="s">
        <v>1007</v>
      </c>
      <c r="B105" s="13" t="s">
        <v>1013</v>
      </c>
      <c r="D105" s="22">
        <v>622.86</v>
      </c>
      <c r="E105" s="13" t="s">
        <v>1007</v>
      </c>
      <c r="F105" s="100">
        <v>45322</v>
      </c>
      <c r="G105" s="100">
        <v>45322</v>
      </c>
      <c r="H105" s="14">
        <v>1221</v>
      </c>
      <c r="J105" s="13" t="s">
        <v>255</v>
      </c>
      <c r="K105" s="22">
        <v>1300</v>
      </c>
      <c r="L105" s="22">
        <v>953.12</v>
      </c>
      <c r="M105" s="13" t="s">
        <v>253</v>
      </c>
      <c r="N105" s="22">
        <v>38</v>
      </c>
      <c r="O105" s="22">
        <v>10</v>
      </c>
    </row>
    <row r="106" spans="1:15" x14ac:dyDescent="0.25">
      <c r="A106" s="13" t="s">
        <v>1006</v>
      </c>
      <c r="B106" s="13" t="s">
        <v>1014</v>
      </c>
      <c r="D106" s="22">
        <v>434.7</v>
      </c>
      <c r="E106" s="13" t="s">
        <v>1006</v>
      </c>
      <c r="F106" s="100">
        <v>45233</v>
      </c>
      <c r="G106" s="100">
        <v>45274</v>
      </c>
      <c r="H106" s="14">
        <v>1222</v>
      </c>
      <c r="J106" s="13" t="s">
        <v>255</v>
      </c>
      <c r="K106" s="22">
        <v>1300</v>
      </c>
      <c r="L106" s="22">
        <v>953.12</v>
      </c>
      <c r="M106" s="13" t="s">
        <v>253</v>
      </c>
      <c r="N106" s="22">
        <v>13</v>
      </c>
      <c r="O106" s="22">
        <v>10</v>
      </c>
    </row>
    <row r="107" spans="1:15" x14ac:dyDescent="0.25">
      <c r="A107" s="13" t="s">
        <v>730</v>
      </c>
      <c r="B107" s="13" t="s">
        <v>774</v>
      </c>
      <c r="D107" s="22">
        <v>744.71</v>
      </c>
      <c r="E107" s="13" t="s">
        <v>730</v>
      </c>
      <c r="F107" s="100">
        <v>45344</v>
      </c>
      <c r="G107" s="100">
        <v>45344</v>
      </c>
      <c r="H107" s="14">
        <v>1223</v>
      </c>
      <c r="J107" s="13" t="s">
        <v>255</v>
      </c>
      <c r="K107" s="22">
        <v>1300</v>
      </c>
      <c r="L107" s="22">
        <v>953.12</v>
      </c>
      <c r="M107" s="13" t="s">
        <v>253</v>
      </c>
      <c r="N107" s="22">
        <v>23</v>
      </c>
      <c r="O107" s="22">
        <v>10</v>
      </c>
    </row>
    <row r="108" spans="1:15" x14ac:dyDescent="0.25">
      <c r="A108" s="13" t="s">
        <v>731</v>
      </c>
      <c r="B108" s="13" t="s">
        <v>775</v>
      </c>
      <c r="D108" s="22">
        <v>279.31</v>
      </c>
      <c r="E108" s="13" t="s">
        <v>731</v>
      </c>
      <c r="F108" s="100">
        <v>45344</v>
      </c>
      <c r="G108" s="100">
        <v>45344</v>
      </c>
      <c r="H108" s="14">
        <v>1224</v>
      </c>
      <c r="J108" s="13" t="s">
        <v>255</v>
      </c>
      <c r="K108" s="22">
        <v>580</v>
      </c>
      <c r="L108" s="22">
        <v>371.17</v>
      </c>
      <c r="M108" s="13" t="s">
        <v>253</v>
      </c>
      <c r="N108" s="22">
        <v>49</v>
      </c>
      <c r="O108" s="22">
        <v>10</v>
      </c>
    </row>
    <row r="109" spans="1:15" x14ac:dyDescent="0.25">
      <c r="A109" s="13" t="s">
        <v>1538</v>
      </c>
      <c r="B109" s="13" t="s">
        <v>1537</v>
      </c>
      <c r="D109" s="22">
        <v>624.6</v>
      </c>
      <c r="E109" s="13" t="s">
        <v>1538</v>
      </c>
      <c r="F109" s="100">
        <v>45098</v>
      </c>
      <c r="G109" s="100">
        <v>45212</v>
      </c>
      <c r="H109" s="14">
        <v>2448</v>
      </c>
      <c r="J109" s="13" t="s">
        <v>255</v>
      </c>
      <c r="K109" s="22">
        <v>3280</v>
      </c>
      <c r="L109" s="22">
        <v>2478.58</v>
      </c>
      <c r="M109" s="13" t="s">
        <v>253</v>
      </c>
      <c r="N109" s="22">
        <v>0</v>
      </c>
      <c r="O109" s="22">
        <v>3</v>
      </c>
    </row>
    <row r="110" spans="1:15" x14ac:dyDescent="0.25">
      <c r="A110" s="13" t="s">
        <v>1540</v>
      </c>
      <c r="B110" s="13" t="s">
        <v>1539</v>
      </c>
      <c r="D110" s="22">
        <v>484.4</v>
      </c>
      <c r="E110" s="13" t="s">
        <v>1540</v>
      </c>
      <c r="F110" s="100">
        <v>45015</v>
      </c>
      <c r="G110" s="100">
        <v>45212</v>
      </c>
      <c r="H110" s="14">
        <v>2447</v>
      </c>
      <c r="J110" s="13" t="s">
        <v>255</v>
      </c>
      <c r="K110" s="22">
        <v>2650</v>
      </c>
      <c r="L110" s="22">
        <v>1199.29</v>
      </c>
      <c r="M110" s="13" t="s">
        <v>253</v>
      </c>
      <c r="N110" s="22">
        <v>0</v>
      </c>
      <c r="O110" s="22">
        <v>3</v>
      </c>
    </row>
    <row r="111" spans="1:15" x14ac:dyDescent="0.25">
      <c r="A111" s="13" t="s">
        <v>1143</v>
      </c>
      <c r="B111" s="13" t="s">
        <v>1047</v>
      </c>
      <c r="D111" s="22">
        <v>3576.16</v>
      </c>
      <c r="E111" s="13" t="s">
        <v>1143</v>
      </c>
      <c r="F111" s="100">
        <v>45344</v>
      </c>
      <c r="G111" s="100">
        <v>45344</v>
      </c>
      <c r="H111" s="14">
        <v>1225</v>
      </c>
      <c r="J111" s="13" t="s">
        <v>255</v>
      </c>
      <c r="K111" s="22">
        <v>5750</v>
      </c>
      <c r="L111" s="22">
        <v>4112.59</v>
      </c>
      <c r="M111" s="13" t="s">
        <v>253</v>
      </c>
      <c r="N111" s="22">
        <v>6</v>
      </c>
      <c r="O111" s="22">
        <v>5</v>
      </c>
    </row>
    <row r="112" spans="1:15" x14ac:dyDescent="0.25">
      <c r="A112" s="13" t="s">
        <v>1144</v>
      </c>
      <c r="B112" s="13" t="s">
        <v>1026</v>
      </c>
      <c r="D112" s="22">
        <v>872.18</v>
      </c>
      <c r="E112" s="13" t="s">
        <v>1144</v>
      </c>
      <c r="F112" s="100">
        <v>45322</v>
      </c>
      <c r="G112" s="100">
        <v>45322</v>
      </c>
      <c r="H112" s="14">
        <v>1226</v>
      </c>
      <c r="J112" s="13" t="s">
        <v>255</v>
      </c>
      <c r="K112" s="22">
        <v>1400</v>
      </c>
      <c r="L112" s="22">
        <v>1018.7</v>
      </c>
      <c r="M112" s="13" t="s">
        <v>253</v>
      </c>
      <c r="N112" s="22">
        <v>7</v>
      </c>
      <c r="O112" s="22">
        <v>0</v>
      </c>
    </row>
    <row r="113" spans="1:15" x14ac:dyDescent="0.25">
      <c r="A113" s="13" t="s">
        <v>1146</v>
      </c>
      <c r="B113" s="13" t="s">
        <v>1145</v>
      </c>
      <c r="D113" s="22">
        <v>96.4</v>
      </c>
      <c r="E113" s="13" t="s">
        <v>1146</v>
      </c>
      <c r="F113" s="100">
        <v>44489</v>
      </c>
      <c r="G113" s="100">
        <v>45139</v>
      </c>
      <c r="H113" s="14">
        <v>1227</v>
      </c>
      <c r="J113" s="13" t="s">
        <v>255</v>
      </c>
      <c r="K113" s="22">
        <v>1400</v>
      </c>
      <c r="L113" s="22">
        <v>1018.7</v>
      </c>
      <c r="M113" s="13" t="s">
        <v>253</v>
      </c>
      <c r="N113" s="22">
        <v>0</v>
      </c>
      <c r="O113" s="22">
        <v>0</v>
      </c>
    </row>
    <row r="114" spans="1:15" x14ac:dyDescent="0.25">
      <c r="A114" s="13" t="s">
        <v>1040</v>
      </c>
      <c r="B114" s="13" t="s">
        <v>1029</v>
      </c>
      <c r="D114" s="22">
        <v>132.69999999999999</v>
      </c>
      <c r="E114" s="13" t="s">
        <v>1040</v>
      </c>
      <c r="F114" s="100">
        <v>44944</v>
      </c>
      <c r="G114" s="100">
        <v>45219</v>
      </c>
      <c r="H114" s="14">
        <v>1228</v>
      </c>
      <c r="J114" s="13" t="s">
        <v>255</v>
      </c>
      <c r="K114" s="22">
        <v>1000</v>
      </c>
      <c r="L114" s="22">
        <v>670.07</v>
      </c>
      <c r="M114" s="13" t="s">
        <v>253</v>
      </c>
      <c r="N114" s="22">
        <v>0</v>
      </c>
      <c r="O114" s="22">
        <v>10</v>
      </c>
    </row>
    <row r="115" spans="1:15" x14ac:dyDescent="0.25">
      <c r="A115" s="13" t="s">
        <v>726</v>
      </c>
      <c r="B115" s="13" t="s">
        <v>776</v>
      </c>
      <c r="D115" s="22">
        <v>413</v>
      </c>
      <c r="E115" s="13" t="s">
        <v>726</v>
      </c>
      <c r="F115" s="100">
        <v>45294</v>
      </c>
      <c r="G115" s="100">
        <v>45294</v>
      </c>
      <c r="H115" s="14">
        <v>1229</v>
      </c>
      <c r="J115" s="13" t="s">
        <v>255</v>
      </c>
      <c r="K115" s="22">
        <v>1000</v>
      </c>
      <c r="L115" s="22">
        <v>675.68</v>
      </c>
      <c r="M115" s="13" t="s">
        <v>253</v>
      </c>
      <c r="N115" s="22">
        <v>28</v>
      </c>
      <c r="O115" s="22">
        <v>20</v>
      </c>
    </row>
    <row r="116" spans="1:15" x14ac:dyDescent="0.25">
      <c r="A116" s="13" t="s">
        <v>965</v>
      </c>
      <c r="B116" s="13" t="s">
        <v>966</v>
      </c>
      <c r="D116" s="22">
        <v>3362.67</v>
      </c>
      <c r="E116" s="13" t="s">
        <v>965</v>
      </c>
      <c r="F116" s="100">
        <v>45322</v>
      </c>
      <c r="G116" s="100">
        <v>45322</v>
      </c>
      <c r="H116" s="14">
        <v>1230</v>
      </c>
      <c r="J116" s="13" t="s">
        <v>255</v>
      </c>
      <c r="K116" s="22">
        <v>5750</v>
      </c>
      <c r="L116" s="22">
        <v>4112.59</v>
      </c>
      <c r="M116" s="13" t="s">
        <v>253</v>
      </c>
      <c r="N116" s="22">
        <v>2</v>
      </c>
      <c r="O116" s="22">
        <v>5</v>
      </c>
    </row>
    <row r="117" spans="1:15" x14ac:dyDescent="0.25">
      <c r="A117" s="13" t="s">
        <v>727</v>
      </c>
      <c r="B117" s="13" t="s">
        <v>777</v>
      </c>
      <c r="D117" s="22">
        <v>326.89999999999998</v>
      </c>
      <c r="E117" s="13" t="s">
        <v>727</v>
      </c>
      <c r="F117" s="100">
        <v>45265</v>
      </c>
      <c r="G117" s="100">
        <v>45265</v>
      </c>
      <c r="H117" s="14">
        <v>1231</v>
      </c>
      <c r="J117" s="13" t="s">
        <v>255</v>
      </c>
      <c r="K117" s="22">
        <v>1000</v>
      </c>
      <c r="L117" s="22">
        <v>675.68</v>
      </c>
      <c r="M117" s="13" t="s">
        <v>253</v>
      </c>
      <c r="N117" s="22">
        <v>15</v>
      </c>
      <c r="O117" s="22">
        <v>20</v>
      </c>
    </row>
    <row r="118" spans="1:15" x14ac:dyDescent="0.25">
      <c r="A118" s="13" t="s">
        <v>1403</v>
      </c>
      <c r="B118" s="13" t="s">
        <v>1402</v>
      </c>
      <c r="D118" s="22">
        <v>186.14</v>
      </c>
      <c r="E118" s="13" t="s">
        <v>1403</v>
      </c>
      <c r="F118" s="100">
        <v>44881</v>
      </c>
      <c r="G118" s="100">
        <v>45212</v>
      </c>
      <c r="H118" s="14">
        <v>2422</v>
      </c>
      <c r="J118" s="13" t="s">
        <v>255</v>
      </c>
      <c r="K118" s="22">
        <v>1160</v>
      </c>
      <c r="L118" s="22">
        <v>875.48</v>
      </c>
      <c r="M118" s="13" t="s">
        <v>253</v>
      </c>
      <c r="N118" s="22">
        <v>0</v>
      </c>
    </row>
    <row r="119" spans="1:15" x14ac:dyDescent="0.25">
      <c r="A119" s="13" t="s">
        <v>779</v>
      </c>
      <c r="B119" s="13" t="s">
        <v>778</v>
      </c>
      <c r="D119" s="22">
        <v>661.82</v>
      </c>
      <c r="E119" s="13" t="s">
        <v>779</v>
      </c>
      <c r="F119" s="100">
        <v>45322</v>
      </c>
      <c r="G119" s="100">
        <v>45322</v>
      </c>
      <c r="H119" s="14">
        <v>1232</v>
      </c>
      <c r="J119" s="13" t="s">
        <v>255</v>
      </c>
      <c r="K119" s="22">
        <v>1150</v>
      </c>
      <c r="L119" s="22">
        <v>875.38</v>
      </c>
      <c r="M119" s="13" t="s">
        <v>253</v>
      </c>
      <c r="N119" s="22">
        <v>26</v>
      </c>
      <c r="O119" s="22">
        <v>10</v>
      </c>
    </row>
    <row r="120" spans="1:15" x14ac:dyDescent="0.25">
      <c r="A120" s="13" t="s">
        <v>781</v>
      </c>
      <c r="B120" s="13" t="s">
        <v>780</v>
      </c>
      <c r="D120" s="22">
        <v>734.1</v>
      </c>
      <c r="E120" s="13" t="s">
        <v>781</v>
      </c>
      <c r="F120" s="100">
        <v>45322</v>
      </c>
      <c r="G120" s="100">
        <v>45322</v>
      </c>
      <c r="H120" s="14">
        <v>1233</v>
      </c>
      <c r="J120" s="13" t="s">
        <v>255</v>
      </c>
      <c r="K120" s="22">
        <v>1150</v>
      </c>
      <c r="L120" s="22">
        <v>875.38</v>
      </c>
      <c r="M120" s="13" t="s">
        <v>253</v>
      </c>
      <c r="N120" s="22">
        <v>14</v>
      </c>
      <c r="O120" s="22">
        <v>10</v>
      </c>
    </row>
    <row r="121" spans="1:15" x14ac:dyDescent="0.25">
      <c r="A121" s="13" t="s">
        <v>1147</v>
      </c>
      <c r="B121" s="13" t="s">
        <v>987</v>
      </c>
      <c r="E121" s="13" t="s">
        <v>1147</v>
      </c>
      <c r="G121" s="100">
        <v>45352</v>
      </c>
      <c r="H121" s="14">
        <v>1234</v>
      </c>
      <c r="K121" s="22">
        <v>1</v>
      </c>
      <c r="L121" s="22">
        <v>0.7</v>
      </c>
      <c r="M121" s="13" t="s">
        <v>253</v>
      </c>
      <c r="N121" s="22">
        <v>-1092686</v>
      </c>
      <c r="O121" s="22">
        <v>20000</v>
      </c>
    </row>
    <row r="122" spans="1:15" x14ac:dyDescent="0.25">
      <c r="A122" s="13" t="s">
        <v>9</v>
      </c>
      <c r="B122" s="13" t="s">
        <v>650</v>
      </c>
      <c r="E122" s="13" t="s">
        <v>9</v>
      </c>
      <c r="G122" s="100">
        <v>44770</v>
      </c>
      <c r="H122" s="14">
        <v>1243</v>
      </c>
      <c r="J122" s="13" t="s">
        <v>4</v>
      </c>
      <c r="K122" s="22">
        <v>2250</v>
      </c>
      <c r="L122" s="22">
        <v>1640.65</v>
      </c>
      <c r="M122" s="13" t="s">
        <v>2</v>
      </c>
      <c r="N122" s="22">
        <v>0</v>
      </c>
      <c r="O122" s="22">
        <v>0</v>
      </c>
    </row>
    <row r="123" spans="1:15" x14ac:dyDescent="0.25">
      <c r="A123" s="13" t="s">
        <v>10</v>
      </c>
      <c r="B123" s="13" t="s">
        <v>1482</v>
      </c>
      <c r="E123" s="13" t="s">
        <v>10</v>
      </c>
      <c r="G123" s="100">
        <v>44770</v>
      </c>
      <c r="H123" s="14">
        <v>1244</v>
      </c>
      <c r="J123" s="13" t="s">
        <v>4</v>
      </c>
      <c r="K123" s="22">
        <v>20745</v>
      </c>
      <c r="L123" s="22">
        <v>15959.05</v>
      </c>
      <c r="M123" s="13" t="s">
        <v>2</v>
      </c>
      <c r="N123" s="22">
        <v>0</v>
      </c>
      <c r="O123" s="22">
        <v>0</v>
      </c>
    </row>
    <row r="124" spans="1:15" x14ac:dyDescent="0.25">
      <c r="A124" s="13" t="s">
        <v>11</v>
      </c>
      <c r="B124" s="13" t="s">
        <v>1468</v>
      </c>
      <c r="D124" s="22">
        <v>1920</v>
      </c>
      <c r="E124" s="13" t="s">
        <v>11</v>
      </c>
      <c r="F124" s="100">
        <v>44677</v>
      </c>
      <c r="G124" s="100">
        <v>44697</v>
      </c>
      <c r="H124" s="14">
        <v>1245</v>
      </c>
      <c r="J124" s="13" t="s">
        <v>4</v>
      </c>
      <c r="K124" s="22">
        <v>5700</v>
      </c>
      <c r="L124" s="22">
        <v>4161</v>
      </c>
      <c r="M124" s="13" t="s">
        <v>2</v>
      </c>
      <c r="N124" s="22">
        <v>0</v>
      </c>
      <c r="O124" s="22">
        <v>0</v>
      </c>
    </row>
    <row r="125" spans="1:15" x14ac:dyDescent="0.25">
      <c r="A125" s="13" t="s">
        <v>12</v>
      </c>
      <c r="B125" s="13" t="s">
        <v>651</v>
      </c>
      <c r="E125" s="13" t="s">
        <v>12</v>
      </c>
      <c r="H125" s="14">
        <v>1246</v>
      </c>
      <c r="J125" s="13" t="s">
        <v>4</v>
      </c>
      <c r="K125" s="22">
        <v>2400</v>
      </c>
      <c r="L125" s="22">
        <v>1805</v>
      </c>
      <c r="M125" s="13" t="s">
        <v>2</v>
      </c>
      <c r="N125" s="22">
        <v>0</v>
      </c>
      <c r="O125" s="22">
        <v>0</v>
      </c>
    </row>
    <row r="126" spans="1:15" x14ac:dyDescent="0.25">
      <c r="A126" s="13" t="s">
        <v>13</v>
      </c>
      <c r="B126" s="13" t="s">
        <v>955</v>
      </c>
      <c r="E126" s="13" t="s">
        <v>13</v>
      </c>
      <c r="H126" s="14">
        <v>1247</v>
      </c>
      <c r="J126" s="13" t="s">
        <v>4</v>
      </c>
      <c r="K126" s="22">
        <v>6105</v>
      </c>
      <c r="L126" s="22">
        <v>4578.05</v>
      </c>
      <c r="M126" s="13" t="s">
        <v>2</v>
      </c>
      <c r="N126" s="22">
        <v>0</v>
      </c>
      <c r="O126" s="22">
        <v>0</v>
      </c>
    </row>
    <row r="127" spans="1:15" x14ac:dyDescent="0.25">
      <c r="A127" s="13" t="s">
        <v>14</v>
      </c>
      <c r="B127" s="13" t="s">
        <v>652</v>
      </c>
      <c r="E127" s="13" t="s">
        <v>14</v>
      </c>
      <c r="G127" s="100">
        <v>44697</v>
      </c>
      <c r="H127" s="14">
        <v>1248</v>
      </c>
      <c r="J127" s="13" t="s">
        <v>4</v>
      </c>
      <c r="K127" s="22">
        <v>2400</v>
      </c>
      <c r="L127" s="22">
        <v>1805</v>
      </c>
      <c r="M127" s="13" t="s">
        <v>2</v>
      </c>
      <c r="N127" s="22">
        <v>0</v>
      </c>
      <c r="O127" s="22">
        <v>0</v>
      </c>
    </row>
    <row r="128" spans="1:15" x14ac:dyDescent="0.25">
      <c r="A128" s="13" t="s">
        <v>15</v>
      </c>
      <c r="B128" s="13" t="s">
        <v>782</v>
      </c>
      <c r="E128" s="13" t="s">
        <v>15</v>
      </c>
      <c r="H128" s="14">
        <v>1249</v>
      </c>
      <c r="J128" s="13" t="s">
        <v>4</v>
      </c>
      <c r="K128" s="22">
        <v>6090</v>
      </c>
      <c r="L128" s="22">
        <v>4578.05</v>
      </c>
      <c r="M128" s="13" t="s">
        <v>2</v>
      </c>
      <c r="N128" s="22">
        <v>0</v>
      </c>
      <c r="O128" s="22">
        <v>0</v>
      </c>
    </row>
    <row r="129" spans="1:15" x14ac:dyDescent="0.25">
      <c r="A129" s="13" t="s">
        <v>353</v>
      </c>
      <c r="B129" s="13" t="s">
        <v>836</v>
      </c>
      <c r="E129" s="13" t="s">
        <v>353</v>
      </c>
      <c r="H129" s="14">
        <v>1250</v>
      </c>
      <c r="J129" s="13" t="s">
        <v>4</v>
      </c>
      <c r="K129" s="22">
        <v>12510</v>
      </c>
      <c r="L129" s="22">
        <v>9622.5499999999993</v>
      </c>
      <c r="M129" s="13" t="s">
        <v>3</v>
      </c>
      <c r="N129" s="22">
        <v>0</v>
      </c>
      <c r="O129" s="22">
        <v>0</v>
      </c>
    </row>
    <row r="130" spans="1:15" x14ac:dyDescent="0.25">
      <c r="A130" s="13" t="s">
        <v>350</v>
      </c>
      <c r="B130" s="13" t="s">
        <v>837</v>
      </c>
      <c r="E130" s="13" t="s">
        <v>350</v>
      </c>
      <c r="H130" s="14">
        <v>1251</v>
      </c>
      <c r="J130" s="13" t="s">
        <v>4</v>
      </c>
      <c r="K130" s="22">
        <v>12510</v>
      </c>
      <c r="L130" s="22">
        <v>9622.5499999999993</v>
      </c>
      <c r="M130" s="13" t="s">
        <v>3</v>
      </c>
      <c r="N130" s="22">
        <v>0</v>
      </c>
      <c r="O130" s="22">
        <v>0</v>
      </c>
    </row>
    <row r="131" spans="1:15" x14ac:dyDescent="0.25">
      <c r="A131" s="13" t="s">
        <v>351</v>
      </c>
      <c r="B131" s="13" t="s">
        <v>838</v>
      </c>
      <c r="E131" s="13" t="s">
        <v>351</v>
      </c>
      <c r="H131" s="14">
        <v>1252</v>
      </c>
      <c r="J131" s="13" t="s">
        <v>4</v>
      </c>
      <c r="K131" s="22">
        <v>13760</v>
      </c>
      <c r="L131" s="22">
        <v>10584.9</v>
      </c>
      <c r="M131" s="13" t="s">
        <v>3</v>
      </c>
      <c r="N131" s="22">
        <v>0</v>
      </c>
      <c r="O131" s="22">
        <v>0</v>
      </c>
    </row>
    <row r="132" spans="1:15" x14ac:dyDescent="0.25">
      <c r="A132" s="13" t="s">
        <v>352</v>
      </c>
      <c r="B132" s="13" t="s">
        <v>839</v>
      </c>
      <c r="E132" s="13" t="s">
        <v>352</v>
      </c>
      <c r="H132" s="14">
        <v>1253</v>
      </c>
      <c r="J132" s="13" t="s">
        <v>4</v>
      </c>
      <c r="K132" s="22">
        <v>13760</v>
      </c>
      <c r="L132" s="22">
        <v>10584.9</v>
      </c>
      <c r="M132" s="13" t="s">
        <v>3</v>
      </c>
      <c r="N132" s="22">
        <v>0</v>
      </c>
      <c r="O132" s="22">
        <v>0</v>
      </c>
    </row>
    <row r="133" spans="1:15" x14ac:dyDescent="0.25">
      <c r="A133" s="13" t="s">
        <v>1582</v>
      </c>
      <c r="B133" s="13" t="s">
        <v>1581</v>
      </c>
      <c r="D133" s="22">
        <v>9745.1</v>
      </c>
      <c r="E133" s="13" t="s">
        <v>1582</v>
      </c>
      <c r="F133" s="100">
        <v>45237</v>
      </c>
      <c r="G133" s="100">
        <v>45237</v>
      </c>
      <c r="H133" s="14">
        <v>2465</v>
      </c>
      <c r="J133" s="13" t="s">
        <v>1583</v>
      </c>
      <c r="K133" s="22">
        <v>12680</v>
      </c>
      <c r="L133" s="22">
        <v>9745.1</v>
      </c>
      <c r="M133" s="13" t="s">
        <v>3</v>
      </c>
      <c r="N133" s="22">
        <v>0</v>
      </c>
    </row>
    <row r="134" spans="1:15" x14ac:dyDescent="0.25">
      <c r="A134" s="13" t="s">
        <v>1562</v>
      </c>
      <c r="B134" s="13" t="s">
        <v>1561</v>
      </c>
      <c r="D134" s="22">
        <v>5755.49</v>
      </c>
      <c r="E134" s="13" t="s">
        <v>1562</v>
      </c>
      <c r="F134" s="100">
        <v>45355</v>
      </c>
      <c r="G134" s="100">
        <v>45355</v>
      </c>
      <c r="H134" s="14">
        <v>2458</v>
      </c>
      <c r="J134" s="13" t="s">
        <v>1563</v>
      </c>
      <c r="K134" s="22">
        <v>8800</v>
      </c>
      <c r="L134" s="22">
        <v>5875</v>
      </c>
      <c r="M134" s="13" t="s">
        <v>252</v>
      </c>
      <c r="N134" s="22">
        <v>14</v>
      </c>
      <c r="O134" s="22">
        <v>4</v>
      </c>
    </row>
    <row r="135" spans="1:15" x14ac:dyDescent="0.25">
      <c r="A135" s="13" t="s">
        <v>1565</v>
      </c>
      <c r="B135" s="13" t="s">
        <v>1564</v>
      </c>
      <c r="D135" s="22">
        <v>3608.92</v>
      </c>
      <c r="E135" s="13" t="s">
        <v>1565</v>
      </c>
      <c r="F135" s="100">
        <v>45355</v>
      </c>
      <c r="G135" s="100">
        <v>45355</v>
      </c>
      <c r="H135" s="14">
        <v>2459</v>
      </c>
      <c r="J135" s="13" t="s">
        <v>1563</v>
      </c>
      <c r="K135" s="22">
        <v>6800</v>
      </c>
      <c r="L135" s="22">
        <v>4535</v>
      </c>
      <c r="M135" s="13" t="s">
        <v>252</v>
      </c>
      <c r="N135" s="22">
        <v>15</v>
      </c>
      <c r="O135" s="22">
        <v>4</v>
      </c>
    </row>
    <row r="136" spans="1:15" x14ac:dyDescent="0.25">
      <c r="A136" s="13" t="s">
        <v>1155</v>
      </c>
      <c r="B136" s="13" t="s">
        <v>1154</v>
      </c>
      <c r="D136" s="22">
        <v>4411.66</v>
      </c>
      <c r="E136" s="13" t="s">
        <v>1155</v>
      </c>
      <c r="F136" s="100">
        <v>45350</v>
      </c>
      <c r="G136" s="100">
        <v>45350</v>
      </c>
      <c r="H136" s="14">
        <v>1260</v>
      </c>
      <c r="J136" s="13" t="s">
        <v>1153</v>
      </c>
      <c r="K136" s="22">
        <v>6600</v>
      </c>
      <c r="L136" s="22">
        <v>4411.66</v>
      </c>
      <c r="M136" s="13" t="s">
        <v>253</v>
      </c>
      <c r="N136" s="22">
        <v>4</v>
      </c>
      <c r="O136" s="22">
        <v>2</v>
      </c>
    </row>
    <row r="137" spans="1:15" x14ac:dyDescent="0.25">
      <c r="A137" s="13" t="s">
        <v>1505</v>
      </c>
      <c r="B137" s="13" t="s">
        <v>1504</v>
      </c>
      <c r="D137" s="22">
        <v>988.8</v>
      </c>
      <c r="E137" s="13" t="s">
        <v>1505</v>
      </c>
      <c r="F137" s="100">
        <v>45343</v>
      </c>
      <c r="G137" s="100">
        <v>45356</v>
      </c>
      <c r="H137" s="14">
        <v>1263</v>
      </c>
      <c r="J137" s="13" t="s">
        <v>254</v>
      </c>
      <c r="K137" s="22">
        <v>1480</v>
      </c>
      <c r="L137" s="22">
        <v>991</v>
      </c>
      <c r="M137" s="13" t="s">
        <v>253</v>
      </c>
      <c r="N137" s="22">
        <v>1</v>
      </c>
      <c r="O137" s="22">
        <v>2</v>
      </c>
    </row>
    <row r="138" spans="1:15" x14ac:dyDescent="0.25">
      <c r="A138" s="13" t="s">
        <v>1507</v>
      </c>
      <c r="B138" s="13" t="s">
        <v>1506</v>
      </c>
      <c r="D138" s="22">
        <v>717.05</v>
      </c>
      <c r="E138" s="13" t="s">
        <v>1507</v>
      </c>
      <c r="F138" s="100">
        <v>45343</v>
      </c>
      <c r="G138" s="100">
        <v>45356</v>
      </c>
      <c r="H138" s="14">
        <v>1262</v>
      </c>
      <c r="J138" s="13" t="s">
        <v>254</v>
      </c>
      <c r="K138" s="22">
        <v>1350</v>
      </c>
      <c r="L138" s="22">
        <v>907.5</v>
      </c>
      <c r="M138" s="13" t="s">
        <v>253</v>
      </c>
      <c r="N138" s="22">
        <v>4</v>
      </c>
      <c r="O138" s="22">
        <v>2</v>
      </c>
    </row>
    <row r="139" spans="1:15" x14ac:dyDescent="0.25">
      <c r="A139" s="13" t="s">
        <v>1508</v>
      </c>
      <c r="B139" s="13" t="s">
        <v>1019</v>
      </c>
      <c r="D139" s="22">
        <v>988.8</v>
      </c>
      <c r="E139" s="13" t="s">
        <v>1508</v>
      </c>
      <c r="F139" s="100">
        <v>45343</v>
      </c>
      <c r="G139" s="100">
        <v>45356</v>
      </c>
      <c r="H139" s="14">
        <v>1264</v>
      </c>
      <c r="J139" s="13" t="s">
        <v>254</v>
      </c>
      <c r="K139" s="22">
        <v>1480</v>
      </c>
      <c r="L139" s="22">
        <v>991</v>
      </c>
      <c r="M139" s="13" t="s">
        <v>253</v>
      </c>
      <c r="N139" s="22">
        <v>0</v>
      </c>
      <c r="O139" s="22">
        <v>2</v>
      </c>
    </row>
    <row r="140" spans="1:15" x14ac:dyDescent="0.25">
      <c r="A140" s="13" t="s">
        <v>1510</v>
      </c>
      <c r="B140" s="13" t="s">
        <v>1509</v>
      </c>
      <c r="D140" s="22">
        <v>988.8</v>
      </c>
      <c r="E140" s="13" t="s">
        <v>1510</v>
      </c>
      <c r="F140" s="100">
        <v>45343</v>
      </c>
      <c r="G140" s="100">
        <v>45356</v>
      </c>
      <c r="H140" s="14">
        <v>1261</v>
      </c>
      <c r="J140" s="13" t="s">
        <v>254</v>
      </c>
      <c r="K140" s="22">
        <v>1480</v>
      </c>
      <c r="L140" s="22">
        <v>991</v>
      </c>
      <c r="M140" s="13" t="s">
        <v>253</v>
      </c>
      <c r="N140" s="22">
        <v>6</v>
      </c>
      <c r="O140" s="22">
        <v>2</v>
      </c>
    </row>
    <row r="141" spans="1:15" x14ac:dyDescent="0.25">
      <c r="A141" s="13" t="s">
        <v>1110</v>
      </c>
      <c r="B141" s="13" t="s">
        <v>1308</v>
      </c>
      <c r="D141" s="22">
        <v>2275</v>
      </c>
      <c r="E141" s="13" t="s">
        <v>1110</v>
      </c>
      <c r="F141" s="100">
        <v>44622</v>
      </c>
      <c r="G141" s="100">
        <v>44835</v>
      </c>
      <c r="H141" s="14">
        <v>1287</v>
      </c>
      <c r="J141" s="13" t="s">
        <v>249</v>
      </c>
      <c r="K141" s="22">
        <v>24895</v>
      </c>
      <c r="L141" s="22">
        <v>18719.423999999999</v>
      </c>
      <c r="M141" s="13" t="s">
        <v>2</v>
      </c>
      <c r="N141" s="22">
        <v>0</v>
      </c>
      <c r="O141" s="22">
        <v>0</v>
      </c>
    </row>
    <row r="142" spans="1:15" x14ac:dyDescent="0.25">
      <c r="A142" s="13" t="s">
        <v>1109</v>
      </c>
      <c r="B142" s="13" t="s">
        <v>1339</v>
      </c>
      <c r="D142" s="22">
        <v>384.63</v>
      </c>
      <c r="E142" s="13" t="s">
        <v>1109</v>
      </c>
      <c r="F142" s="100">
        <v>44557</v>
      </c>
      <c r="G142" s="100">
        <v>45030</v>
      </c>
      <c r="H142" s="14">
        <v>1288</v>
      </c>
      <c r="J142" s="13" t="s">
        <v>249</v>
      </c>
      <c r="K142" s="22">
        <v>4600</v>
      </c>
      <c r="L142" s="22">
        <v>3457.7280000000001</v>
      </c>
      <c r="M142" s="13" t="s">
        <v>2</v>
      </c>
      <c r="N142" s="22">
        <v>0</v>
      </c>
      <c r="O142" s="22">
        <v>0</v>
      </c>
    </row>
    <row r="143" spans="1:15" x14ac:dyDescent="0.25">
      <c r="A143" s="13" t="s">
        <v>1103</v>
      </c>
      <c r="B143" s="13" t="s">
        <v>1217</v>
      </c>
      <c r="E143" s="13" t="s">
        <v>1103</v>
      </c>
      <c r="H143" s="14">
        <v>1289</v>
      </c>
      <c r="J143" s="13" t="s">
        <v>249</v>
      </c>
      <c r="K143" s="22">
        <v>73940</v>
      </c>
      <c r="L143" s="22">
        <v>55595.232000000004</v>
      </c>
      <c r="M143" s="13" t="s">
        <v>3</v>
      </c>
      <c r="N143" s="22">
        <v>0</v>
      </c>
      <c r="O143" s="22">
        <v>0</v>
      </c>
    </row>
    <row r="144" spans="1:15" x14ac:dyDescent="0.25">
      <c r="A144" s="13" t="s">
        <v>1102</v>
      </c>
      <c r="B144" s="13" t="s">
        <v>1218</v>
      </c>
      <c r="E144" s="13" t="s">
        <v>1102</v>
      </c>
      <c r="H144" s="14">
        <v>1290</v>
      </c>
      <c r="J144" s="13" t="s">
        <v>249</v>
      </c>
      <c r="K144" s="22">
        <v>22005</v>
      </c>
      <c r="L144" s="22">
        <v>16546.752</v>
      </c>
      <c r="M144" s="13" t="s">
        <v>3</v>
      </c>
      <c r="N144" s="22">
        <v>0</v>
      </c>
      <c r="O144" s="22">
        <v>0</v>
      </c>
    </row>
    <row r="145" spans="1:15" x14ac:dyDescent="0.25">
      <c r="A145" s="13" t="s">
        <v>1108</v>
      </c>
      <c r="B145" s="13" t="s">
        <v>1219</v>
      </c>
      <c r="E145" s="13" t="s">
        <v>1108</v>
      </c>
      <c r="H145" s="14">
        <v>1291</v>
      </c>
      <c r="J145" s="13" t="s">
        <v>249</v>
      </c>
      <c r="K145" s="22">
        <v>74530</v>
      </c>
      <c r="L145" s="22">
        <v>56039.040000000001</v>
      </c>
      <c r="M145" s="13" t="s">
        <v>3</v>
      </c>
      <c r="N145" s="22">
        <v>0</v>
      </c>
      <c r="O145" s="22">
        <v>0</v>
      </c>
    </row>
    <row r="146" spans="1:15" x14ac:dyDescent="0.25">
      <c r="A146" s="13" t="s">
        <v>1094</v>
      </c>
      <c r="B146" s="13" t="s">
        <v>1220</v>
      </c>
      <c r="E146" s="13" t="s">
        <v>1094</v>
      </c>
      <c r="H146" s="14">
        <v>1292</v>
      </c>
      <c r="J146" s="13" t="s">
        <v>249</v>
      </c>
      <c r="K146" s="22">
        <v>78595</v>
      </c>
      <c r="L146" s="22">
        <v>59092.703999999998</v>
      </c>
      <c r="M146" s="13" t="s">
        <v>3</v>
      </c>
      <c r="N146" s="22">
        <v>0</v>
      </c>
      <c r="O146" s="22">
        <v>0</v>
      </c>
    </row>
    <row r="147" spans="1:15" x14ac:dyDescent="0.25">
      <c r="A147" s="13" t="s">
        <v>1093</v>
      </c>
      <c r="B147" s="13" t="s">
        <v>1221</v>
      </c>
      <c r="E147" s="13" t="s">
        <v>1093</v>
      </c>
      <c r="H147" s="14">
        <v>1293</v>
      </c>
      <c r="J147" s="13" t="s">
        <v>249</v>
      </c>
      <c r="K147" s="22">
        <v>8440</v>
      </c>
      <c r="L147" s="22">
        <v>6345.7920000000004</v>
      </c>
      <c r="M147" s="13" t="s">
        <v>3</v>
      </c>
      <c r="N147" s="22">
        <v>0</v>
      </c>
      <c r="O147" s="22">
        <v>0</v>
      </c>
    </row>
    <row r="148" spans="1:15" x14ac:dyDescent="0.25">
      <c r="A148" s="13" t="s">
        <v>1101</v>
      </c>
      <c r="B148" s="13" t="s">
        <v>1222</v>
      </c>
      <c r="E148" s="13" t="s">
        <v>1101</v>
      </c>
      <c r="H148" s="14">
        <v>1294</v>
      </c>
      <c r="J148" s="13" t="s">
        <v>249</v>
      </c>
      <c r="K148" s="22">
        <v>69755</v>
      </c>
      <c r="L148" s="22">
        <v>52448.832000000002</v>
      </c>
      <c r="M148" s="13" t="s">
        <v>3</v>
      </c>
      <c r="N148" s="22">
        <v>0</v>
      </c>
      <c r="O148" s="22">
        <v>0</v>
      </c>
    </row>
    <row r="149" spans="1:15" x14ac:dyDescent="0.25">
      <c r="A149" s="13" t="s">
        <v>1100</v>
      </c>
      <c r="B149" s="13" t="s">
        <v>1439</v>
      </c>
      <c r="E149" s="13" t="s">
        <v>1100</v>
      </c>
      <c r="G149" s="100">
        <v>44835</v>
      </c>
      <c r="H149" s="14">
        <v>1295</v>
      </c>
      <c r="J149" s="13" t="s">
        <v>249</v>
      </c>
      <c r="K149" s="22">
        <v>2925</v>
      </c>
      <c r="L149" s="22">
        <v>2199.1680000000001</v>
      </c>
      <c r="M149" s="13" t="s">
        <v>3</v>
      </c>
      <c r="N149" s="22">
        <v>0</v>
      </c>
      <c r="O149" s="22">
        <v>0</v>
      </c>
    </row>
    <row r="150" spans="1:15" x14ac:dyDescent="0.25">
      <c r="A150" s="13" t="s">
        <v>1107</v>
      </c>
      <c r="B150" s="13" t="s">
        <v>1223</v>
      </c>
      <c r="E150" s="13" t="s">
        <v>1107</v>
      </c>
      <c r="H150" s="14">
        <v>1296</v>
      </c>
      <c r="J150" s="13" t="s">
        <v>249</v>
      </c>
      <c r="K150" s="22">
        <v>59610</v>
      </c>
      <c r="L150" s="22">
        <v>44817.983999999997</v>
      </c>
      <c r="M150" s="13" t="s">
        <v>3</v>
      </c>
      <c r="N150" s="22">
        <v>0</v>
      </c>
      <c r="O150" s="22">
        <v>0</v>
      </c>
    </row>
    <row r="151" spans="1:15" x14ac:dyDescent="0.25">
      <c r="A151" s="13" t="s">
        <v>1092</v>
      </c>
      <c r="B151" s="13" t="s">
        <v>1224</v>
      </c>
      <c r="E151" s="13" t="s">
        <v>1092</v>
      </c>
      <c r="H151" s="14">
        <v>1297</v>
      </c>
      <c r="J151" s="13" t="s">
        <v>249</v>
      </c>
      <c r="K151" s="22">
        <v>60030</v>
      </c>
      <c r="L151" s="22">
        <v>45135.936000000002</v>
      </c>
      <c r="M151" s="13" t="s">
        <v>3</v>
      </c>
      <c r="N151" s="22">
        <v>0</v>
      </c>
      <c r="O151" s="22">
        <v>0</v>
      </c>
    </row>
    <row r="152" spans="1:15" x14ac:dyDescent="0.25">
      <c r="A152" s="13" t="s">
        <v>1090</v>
      </c>
      <c r="B152" s="13" t="s">
        <v>1225</v>
      </c>
      <c r="E152" s="13" t="s">
        <v>1090</v>
      </c>
      <c r="H152" s="14">
        <v>1298</v>
      </c>
      <c r="J152" s="13" t="s">
        <v>249</v>
      </c>
      <c r="K152" s="22">
        <v>8440</v>
      </c>
      <c r="L152" s="22">
        <v>6345.7920000000004</v>
      </c>
      <c r="M152" s="13" t="s">
        <v>3</v>
      </c>
      <c r="N152" s="22">
        <v>0</v>
      </c>
      <c r="O152" s="22">
        <v>0</v>
      </c>
    </row>
    <row r="153" spans="1:15" x14ac:dyDescent="0.25">
      <c r="A153" s="13" t="s">
        <v>1091</v>
      </c>
      <c r="B153" s="13" t="s">
        <v>1267</v>
      </c>
      <c r="E153" s="13" t="s">
        <v>1091</v>
      </c>
      <c r="G153" s="100">
        <v>44835</v>
      </c>
      <c r="H153" s="14">
        <v>1299</v>
      </c>
      <c r="J153" s="13" t="s">
        <v>249</v>
      </c>
      <c r="K153" s="22">
        <v>23225</v>
      </c>
      <c r="L153" s="22">
        <v>17460.864000000001</v>
      </c>
      <c r="M153" s="13" t="s">
        <v>3</v>
      </c>
      <c r="N153" s="22">
        <v>0</v>
      </c>
      <c r="O153" s="22">
        <v>0</v>
      </c>
    </row>
    <row r="154" spans="1:15" x14ac:dyDescent="0.25">
      <c r="A154" s="13" t="s">
        <v>1099</v>
      </c>
      <c r="B154" s="13" t="s">
        <v>1440</v>
      </c>
      <c r="D154" s="22">
        <v>5176.08</v>
      </c>
      <c r="E154" s="13" t="s">
        <v>1099</v>
      </c>
      <c r="F154" s="100">
        <v>44578</v>
      </c>
      <c r="G154" s="100">
        <v>44578</v>
      </c>
      <c r="H154" s="14">
        <v>1300</v>
      </c>
      <c r="J154" s="13" t="s">
        <v>249</v>
      </c>
      <c r="K154" s="22">
        <v>55750</v>
      </c>
      <c r="L154" s="22">
        <v>41916.671999999999</v>
      </c>
      <c r="M154" s="13" t="s">
        <v>3</v>
      </c>
      <c r="N154" s="22">
        <v>0</v>
      </c>
      <c r="O154" s="22">
        <v>0</v>
      </c>
    </row>
    <row r="155" spans="1:15" x14ac:dyDescent="0.25">
      <c r="A155" s="13" t="s">
        <v>1018</v>
      </c>
      <c r="B155" s="13" t="s">
        <v>1404</v>
      </c>
      <c r="D155" s="22">
        <v>15864.48</v>
      </c>
      <c r="E155" s="13" t="s">
        <v>1018</v>
      </c>
      <c r="F155" s="100">
        <v>45345</v>
      </c>
      <c r="G155" s="100">
        <v>45345</v>
      </c>
      <c r="H155" s="14">
        <v>1301</v>
      </c>
      <c r="J155" s="13" t="s">
        <v>249</v>
      </c>
      <c r="K155" s="22">
        <v>21100</v>
      </c>
      <c r="L155" s="22">
        <v>15864.48</v>
      </c>
      <c r="M155" s="13" t="s">
        <v>3</v>
      </c>
      <c r="N155" s="22">
        <v>1</v>
      </c>
      <c r="O155" s="22">
        <v>0</v>
      </c>
    </row>
    <row r="156" spans="1:15" x14ac:dyDescent="0.25">
      <c r="A156" s="13" t="s">
        <v>1098</v>
      </c>
      <c r="B156" s="13" t="s">
        <v>1375</v>
      </c>
      <c r="D156" s="22">
        <v>203.84</v>
      </c>
      <c r="E156" s="13" t="s">
        <v>1098</v>
      </c>
      <c r="F156" s="100">
        <v>44406</v>
      </c>
      <c r="G156" s="100">
        <v>44835</v>
      </c>
      <c r="H156" s="14">
        <v>1302</v>
      </c>
      <c r="J156" s="13" t="s">
        <v>249</v>
      </c>
      <c r="K156" s="22">
        <v>2925</v>
      </c>
      <c r="L156" s="22">
        <v>2199.1680000000001</v>
      </c>
      <c r="M156" s="13" t="s">
        <v>3</v>
      </c>
      <c r="N156" s="22">
        <v>0</v>
      </c>
      <c r="O156" s="22">
        <v>0</v>
      </c>
    </row>
    <row r="157" spans="1:15" x14ac:dyDescent="0.25">
      <c r="A157" s="13" t="s">
        <v>1105</v>
      </c>
      <c r="B157" s="13" t="s">
        <v>1226</v>
      </c>
      <c r="E157" s="13" t="s">
        <v>1105</v>
      </c>
      <c r="H157" s="14">
        <v>1303</v>
      </c>
      <c r="J157" s="13" t="s">
        <v>249</v>
      </c>
      <c r="K157" s="22">
        <v>76055</v>
      </c>
      <c r="L157" s="22">
        <v>57184.991999999998</v>
      </c>
      <c r="M157" s="13" t="s">
        <v>3</v>
      </c>
      <c r="N157" s="22">
        <v>0</v>
      </c>
      <c r="O157" s="22">
        <v>0</v>
      </c>
    </row>
    <row r="158" spans="1:15" x14ac:dyDescent="0.25">
      <c r="A158" s="13" t="s">
        <v>1104</v>
      </c>
      <c r="B158" s="13" t="s">
        <v>1227</v>
      </c>
      <c r="E158" s="13" t="s">
        <v>1104</v>
      </c>
      <c r="H158" s="14">
        <v>1304</v>
      </c>
      <c r="J158" s="13" t="s">
        <v>249</v>
      </c>
      <c r="K158" s="22">
        <v>23225</v>
      </c>
      <c r="L158" s="22">
        <v>17460.864000000001</v>
      </c>
      <c r="M158" s="13" t="s">
        <v>3</v>
      </c>
      <c r="N158" s="22">
        <v>0</v>
      </c>
      <c r="O158" s="22">
        <v>0</v>
      </c>
    </row>
    <row r="159" spans="1:15" x14ac:dyDescent="0.25">
      <c r="A159" s="13" t="s">
        <v>1106</v>
      </c>
      <c r="B159" s="13" t="s">
        <v>1268</v>
      </c>
      <c r="E159" s="13" t="s">
        <v>1106</v>
      </c>
      <c r="H159" s="14">
        <v>1305</v>
      </c>
      <c r="J159" s="13" t="s">
        <v>249</v>
      </c>
      <c r="K159" s="22">
        <v>22005</v>
      </c>
      <c r="L159" s="22">
        <v>16546.752</v>
      </c>
      <c r="M159" s="13" t="s">
        <v>3</v>
      </c>
      <c r="N159" s="22">
        <v>0</v>
      </c>
      <c r="O159" s="22">
        <v>0</v>
      </c>
    </row>
    <row r="160" spans="1:15" x14ac:dyDescent="0.25">
      <c r="A160" s="13" t="s">
        <v>1088</v>
      </c>
      <c r="B160" s="13" t="s">
        <v>1228</v>
      </c>
      <c r="E160" s="13" t="s">
        <v>1088</v>
      </c>
      <c r="H160" s="14">
        <v>1306</v>
      </c>
      <c r="J160" s="13" t="s">
        <v>249</v>
      </c>
      <c r="K160" s="22">
        <v>8440</v>
      </c>
      <c r="L160" s="22">
        <v>6345.7920000000004</v>
      </c>
      <c r="M160" s="13" t="s">
        <v>3</v>
      </c>
      <c r="N160" s="22">
        <v>0</v>
      </c>
      <c r="O160" s="22">
        <v>0</v>
      </c>
    </row>
    <row r="161" spans="1:15" x14ac:dyDescent="0.25">
      <c r="A161" s="13" t="s">
        <v>1089</v>
      </c>
      <c r="B161" s="13" t="s">
        <v>1229</v>
      </c>
      <c r="E161" s="13" t="s">
        <v>1089</v>
      </c>
      <c r="H161" s="14">
        <v>1307</v>
      </c>
      <c r="J161" s="13" t="s">
        <v>249</v>
      </c>
      <c r="K161" s="22">
        <v>23225</v>
      </c>
      <c r="L161" s="22">
        <v>17460.864000000001</v>
      </c>
      <c r="M161" s="13" t="s">
        <v>3</v>
      </c>
      <c r="N161" s="22">
        <v>0</v>
      </c>
      <c r="O161" s="22">
        <v>0</v>
      </c>
    </row>
    <row r="162" spans="1:15" x14ac:dyDescent="0.25">
      <c r="A162" s="13" t="s">
        <v>1095</v>
      </c>
      <c r="B162" s="13" t="s">
        <v>1269</v>
      </c>
      <c r="E162" s="13" t="s">
        <v>1095</v>
      </c>
      <c r="G162" s="100">
        <v>45030</v>
      </c>
      <c r="H162" s="14">
        <v>1308</v>
      </c>
      <c r="J162" s="13" t="s">
        <v>249</v>
      </c>
      <c r="K162" s="22">
        <v>2925</v>
      </c>
      <c r="L162" s="22">
        <v>2199.1680000000001</v>
      </c>
      <c r="M162" s="13" t="s">
        <v>3</v>
      </c>
      <c r="N162" s="22">
        <v>0</v>
      </c>
      <c r="O162" s="22">
        <v>0</v>
      </c>
    </row>
    <row r="163" spans="1:15" x14ac:dyDescent="0.25">
      <c r="A163" s="13" t="s">
        <v>1096</v>
      </c>
      <c r="B163" s="13" t="s">
        <v>1270</v>
      </c>
      <c r="D163" s="22">
        <v>15864.48</v>
      </c>
      <c r="E163" s="13" t="s">
        <v>1096</v>
      </c>
      <c r="F163" s="100">
        <v>45345</v>
      </c>
      <c r="G163" s="100">
        <v>45345</v>
      </c>
      <c r="H163" s="14">
        <v>1309</v>
      </c>
      <c r="J163" s="13" t="s">
        <v>249</v>
      </c>
      <c r="K163" s="22">
        <v>21100</v>
      </c>
      <c r="L163" s="22">
        <v>15864.48</v>
      </c>
      <c r="M163" s="13" t="s">
        <v>3</v>
      </c>
      <c r="N163" s="22">
        <v>1</v>
      </c>
      <c r="O163" s="22">
        <v>0</v>
      </c>
    </row>
    <row r="164" spans="1:15" x14ac:dyDescent="0.25">
      <c r="A164" s="13" t="s">
        <v>1097</v>
      </c>
      <c r="B164" s="13" t="s">
        <v>1230</v>
      </c>
      <c r="E164" s="13" t="s">
        <v>1097</v>
      </c>
      <c r="H164" s="14">
        <v>1310</v>
      </c>
      <c r="J164" s="13" t="s">
        <v>249</v>
      </c>
      <c r="K164" s="22">
        <v>45230</v>
      </c>
      <c r="L164" s="22">
        <v>34007.616000000002</v>
      </c>
      <c r="M164" s="13" t="s">
        <v>3</v>
      </c>
      <c r="N164" s="22">
        <v>0</v>
      </c>
      <c r="O164" s="22">
        <v>0</v>
      </c>
    </row>
    <row r="165" spans="1:15" x14ac:dyDescent="0.25">
      <c r="A165" s="13" t="s">
        <v>1116</v>
      </c>
      <c r="B165" s="13" t="s">
        <v>1231</v>
      </c>
      <c r="E165" s="13" t="s">
        <v>1116</v>
      </c>
      <c r="H165" s="14">
        <v>1311</v>
      </c>
      <c r="J165" s="13" t="s">
        <v>249</v>
      </c>
      <c r="K165" s="22">
        <v>23645</v>
      </c>
      <c r="L165" s="22">
        <v>17778.815999999999</v>
      </c>
      <c r="M165" s="13" t="s">
        <v>2</v>
      </c>
      <c r="N165" s="22">
        <v>0</v>
      </c>
      <c r="O165" s="22">
        <v>0</v>
      </c>
    </row>
    <row r="166" spans="1:15" x14ac:dyDescent="0.25">
      <c r="A166" s="13" t="s">
        <v>1117</v>
      </c>
      <c r="B166" s="13" t="s">
        <v>1232</v>
      </c>
      <c r="E166" s="13" t="s">
        <v>1117</v>
      </c>
      <c r="H166" s="14">
        <v>1312</v>
      </c>
      <c r="J166" s="13" t="s">
        <v>249</v>
      </c>
      <c r="K166" s="22">
        <v>66760</v>
      </c>
      <c r="L166" s="22">
        <v>50196.671999999999</v>
      </c>
      <c r="M166" s="13" t="s">
        <v>2</v>
      </c>
      <c r="N166" s="22">
        <v>0</v>
      </c>
      <c r="O166" s="22">
        <v>0</v>
      </c>
    </row>
    <row r="167" spans="1:15" x14ac:dyDescent="0.25">
      <c r="A167" s="13" t="s">
        <v>1112</v>
      </c>
      <c r="B167" s="13" t="s">
        <v>1323</v>
      </c>
      <c r="D167" s="22">
        <v>16546.75</v>
      </c>
      <c r="E167" s="13" t="s">
        <v>1112</v>
      </c>
      <c r="F167" s="100">
        <v>45345</v>
      </c>
      <c r="G167" s="100">
        <v>45345</v>
      </c>
      <c r="H167" s="14">
        <v>1313</v>
      </c>
      <c r="J167" s="13" t="s">
        <v>249</v>
      </c>
      <c r="K167" s="22">
        <v>21925</v>
      </c>
      <c r="L167" s="22">
        <v>16546.752</v>
      </c>
      <c r="M167" s="13" t="s">
        <v>2</v>
      </c>
      <c r="N167" s="22">
        <v>1</v>
      </c>
      <c r="O167" s="22">
        <v>1</v>
      </c>
    </row>
    <row r="168" spans="1:15" x14ac:dyDescent="0.25">
      <c r="A168" s="13" t="s">
        <v>1111</v>
      </c>
      <c r="B168" s="13" t="s">
        <v>1340</v>
      </c>
      <c r="D168" s="22">
        <v>254.8</v>
      </c>
      <c r="E168" s="13" t="s">
        <v>1111</v>
      </c>
      <c r="F168" s="100">
        <v>44344</v>
      </c>
      <c r="G168" s="100">
        <v>44344</v>
      </c>
      <c r="H168" s="14">
        <v>1314</v>
      </c>
      <c r="J168" s="13" t="s">
        <v>249</v>
      </c>
      <c r="K168" s="22">
        <v>4230</v>
      </c>
      <c r="L168" s="22">
        <v>3179.52</v>
      </c>
      <c r="M168" s="13" t="s">
        <v>2</v>
      </c>
      <c r="N168" s="22">
        <v>0</v>
      </c>
      <c r="O168" s="22">
        <v>0</v>
      </c>
    </row>
    <row r="169" spans="1:15" x14ac:dyDescent="0.25">
      <c r="A169" s="13" t="s">
        <v>1113</v>
      </c>
      <c r="B169" s="13" t="s">
        <v>1233</v>
      </c>
      <c r="E169" s="13" t="s">
        <v>1113</v>
      </c>
      <c r="H169" s="14">
        <v>1315</v>
      </c>
      <c r="J169" s="13" t="s">
        <v>249</v>
      </c>
      <c r="K169" s="22">
        <v>64630</v>
      </c>
      <c r="L169" s="22">
        <v>48593.663999999997</v>
      </c>
      <c r="M169" s="13" t="s">
        <v>2</v>
      </c>
      <c r="N169" s="22">
        <v>0</v>
      </c>
      <c r="O169" s="22">
        <v>0</v>
      </c>
    </row>
    <row r="170" spans="1:15" x14ac:dyDescent="0.25">
      <c r="A170" s="13" t="s">
        <v>1115</v>
      </c>
      <c r="B170" s="13" t="s">
        <v>1476</v>
      </c>
      <c r="D170" s="22">
        <v>18096.77</v>
      </c>
      <c r="E170" s="13" t="s">
        <v>1115</v>
      </c>
      <c r="F170" s="100">
        <v>45345</v>
      </c>
      <c r="G170" s="100">
        <v>45345</v>
      </c>
      <c r="H170" s="14">
        <v>1316</v>
      </c>
      <c r="J170" s="13" t="s">
        <v>249</v>
      </c>
      <c r="K170" s="22">
        <v>23980</v>
      </c>
      <c r="L170" s="22">
        <v>18096.768</v>
      </c>
      <c r="M170" s="13" t="s">
        <v>2</v>
      </c>
      <c r="N170" s="22">
        <v>1</v>
      </c>
      <c r="O170" s="22">
        <v>1</v>
      </c>
    </row>
    <row r="171" spans="1:15" x14ac:dyDescent="0.25">
      <c r="A171" s="13" t="s">
        <v>1114</v>
      </c>
      <c r="B171" s="13" t="s">
        <v>1511</v>
      </c>
      <c r="D171" s="22">
        <v>799.44</v>
      </c>
      <c r="E171" s="13" t="s">
        <v>1114</v>
      </c>
      <c r="F171" s="100">
        <v>44951</v>
      </c>
      <c r="G171" s="100">
        <v>45030</v>
      </c>
      <c r="H171" s="14">
        <v>1317</v>
      </c>
      <c r="J171" s="13" t="s">
        <v>249</v>
      </c>
      <c r="K171" s="22">
        <v>4600</v>
      </c>
      <c r="L171" s="22">
        <v>3457.7280000000001</v>
      </c>
      <c r="M171" s="13" t="s">
        <v>2</v>
      </c>
      <c r="N171" s="22">
        <v>0</v>
      </c>
      <c r="O171" s="22">
        <v>0</v>
      </c>
    </row>
    <row r="172" spans="1:15" x14ac:dyDescent="0.25">
      <c r="A172" s="13" t="s">
        <v>1406</v>
      </c>
      <c r="B172" s="13" t="s">
        <v>1405</v>
      </c>
      <c r="D172" s="22">
        <v>15442.25</v>
      </c>
      <c r="E172" s="13" t="s">
        <v>1406</v>
      </c>
      <c r="F172" s="100">
        <v>45343</v>
      </c>
      <c r="G172" s="100">
        <v>45343</v>
      </c>
      <c r="H172" s="14">
        <v>2420</v>
      </c>
      <c r="J172" s="13" t="s">
        <v>250</v>
      </c>
      <c r="K172" s="22">
        <v>23280</v>
      </c>
      <c r="L172" s="22">
        <v>17442.95</v>
      </c>
      <c r="M172" s="13" t="s">
        <v>2</v>
      </c>
      <c r="N172" s="22">
        <v>1</v>
      </c>
      <c r="O172" s="22">
        <v>1</v>
      </c>
    </row>
    <row r="173" spans="1:15" x14ac:dyDescent="0.25">
      <c r="A173" s="13" t="s">
        <v>1560</v>
      </c>
      <c r="B173" s="13" t="s">
        <v>1559</v>
      </c>
      <c r="D173" s="22">
        <v>32543.200000000001</v>
      </c>
      <c r="E173" s="13" t="s">
        <v>1560</v>
      </c>
      <c r="F173" s="100">
        <v>45351</v>
      </c>
      <c r="G173" s="100">
        <v>45351</v>
      </c>
      <c r="H173" s="14">
        <v>2457</v>
      </c>
      <c r="J173" s="13" t="s">
        <v>250</v>
      </c>
      <c r="K173" s="22">
        <v>48525</v>
      </c>
      <c r="L173" s="22">
        <v>36761.199999999997</v>
      </c>
      <c r="M173" s="13" t="s">
        <v>2</v>
      </c>
      <c r="N173" s="22">
        <v>1</v>
      </c>
      <c r="O173" s="22">
        <v>1</v>
      </c>
    </row>
    <row r="174" spans="1:15" x14ac:dyDescent="0.25">
      <c r="A174" s="13" t="s">
        <v>1488</v>
      </c>
      <c r="B174" s="13" t="s">
        <v>1487</v>
      </c>
      <c r="D174" s="22">
        <v>1850.76</v>
      </c>
      <c r="E174" s="13" t="s">
        <v>1488</v>
      </c>
      <c r="F174" s="100">
        <v>44966</v>
      </c>
      <c r="G174" s="100">
        <v>45131</v>
      </c>
      <c r="H174" s="14">
        <v>2435</v>
      </c>
      <c r="J174" s="13" t="s">
        <v>250</v>
      </c>
      <c r="K174" s="22">
        <v>9875</v>
      </c>
      <c r="L174" s="22">
        <v>7395.75</v>
      </c>
      <c r="M174" s="13" t="s">
        <v>3</v>
      </c>
      <c r="N174" s="22">
        <v>0</v>
      </c>
      <c r="O174" s="22">
        <v>1</v>
      </c>
    </row>
    <row r="175" spans="1:15" x14ac:dyDescent="0.25">
      <c r="A175" s="13" t="s">
        <v>1300</v>
      </c>
      <c r="B175" s="13" t="s">
        <v>1376</v>
      </c>
      <c r="D175" s="22">
        <v>36379.86</v>
      </c>
      <c r="E175" s="13" t="s">
        <v>1300</v>
      </c>
      <c r="F175" s="100">
        <v>45351</v>
      </c>
      <c r="G175" s="100">
        <v>45351</v>
      </c>
      <c r="H175" s="14">
        <v>1321</v>
      </c>
      <c r="J175" s="13" t="s">
        <v>250</v>
      </c>
      <c r="K175" s="22">
        <v>53240</v>
      </c>
      <c r="L175" s="22">
        <v>40861.4</v>
      </c>
      <c r="M175" s="13" t="s">
        <v>3</v>
      </c>
      <c r="N175" s="22">
        <v>6</v>
      </c>
      <c r="O175" s="22">
        <v>2</v>
      </c>
    </row>
    <row r="176" spans="1:15" x14ac:dyDescent="0.25">
      <c r="A176" s="13" t="s">
        <v>1301</v>
      </c>
      <c r="B176" s="13" t="s">
        <v>1240</v>
      </c>
      <c r="D176" s="22">
        <v>8594.61</v>
      </c>
      <c r="E176" s="13" t="s">
        <v>1301</v>
      </c>
      <c r="F176" s="100">
        <v>45351</v>
      </c>
      <c r="G176" s="100">
        <v>45351</v>
      </c>
      <c r="H176" s="14">
        <v>1322</v>
      </c>
      <c r="J176" s="13" t="s">
        <v>250</v>
      </c>
      <c r="K176" s="22">
        <v>13665</v>
      </c>
      <c r="L176" s="22">
        <v>10243.85</v>
      </c>
      <c r="M176" s="13" t="s">
        <v>3</v>
      </c>
      <c r="N176" s="22">
        <v>9</v>
      </c>
      <c r="O176" s="22">
        <v>3</v>
      </c>
    </row>
    <row r="177" spans="1:15" x14ac:dyDescent="0.25">
      <c r="A177" s="13" t="s">
        <v>1293</v>
      </c>
      <c r="B177" s="13" t="s">
        <v>1295</v>
      </c>
      <c r="D177" s="22">
        <v>10018.700000000001</v>
      </c>
      <c r="E177" s="13" t="s">
        <v>1293</v>
      </c>
      <c r="F177" s="100">
        <v>45351</v>
      </c>
      <c r="G177" s="100">
        <v>45351</v>
      </c>
      <c r="H177" s="14">
        <v>1751</v>
      </c>
      <c r="J177" s="13" t="s">
        <v>250</v>
      </c>
      <c r="K177" s="22">
        <v>14970</v>
      </c>
      <c r="L177" s="22">
        <v>11268.9</v>
      </c>
      <c r="M177" s="13" t="s">
        <v>3</v>
      </c>
      <c r="N177" s="22">
        <v>4</v>
      </c>
      <c r="O177" s="22">
        <v>1</v>
      </c>
    </row>
    <row r="178" spans="1:15" x14ac:dyDescent="0.25">
      <c r="A178" s="13" t="s">
        <v>1577</v>
      </c>
      <c r="B178" s="13" t="s">
        <v>1576</v>
      </c>
      <c r="D178" s="22">
        <v>41361.1</v>
      </c>
      <c r="E178" s="13" t="s">
        <v>1577</v>
      </c>
      <c r="F178" s="100">
        <v>45336</v>
      </c>
      <c r="G178" s="100">
        <v>45336</v>
      </c>
      <c r="H178" s="14">
        <v>2464</v>
      </c>
      <c r="J178" s="13" t="s">
        <v>250</v>
      </c>
      <c r="K178" s="22">
        <v>61410</v>
      </c>
      <c r="L178" s="22">
        <v>46521.5</v>
      </c>
      <c r="M178" s="13" t="s">
        <v>3</v>
      </c>
      <c r="N178" s="22">
        <v>2</v>
      </c>
      <c r="O178" s="22">
        <v>1</v>
      </c>
    </row>
    <row r="179" spans="1:15" x14ac:dyDescent="0.25">
      <c r="A179" s="13" t="s">
        <v>1475</v>
      </c>
      <c r="B179" s="13" t="s">
        <v>1477</v>
      </c>
      <c r="D179" s="22">
        <v>10018.700000000001</v>
      </c>
      <c r="E179" s="13" t="s">
        <v>1475</v>
      </c>
      <c r="F179" s="100">
        <v>45351</v>
      </c>
      <c r="G179" s="100">
        <v>45351</v>
      </c>
      <c r="H179" s="14">
        <v>2432</v>
      </c>
      <c r="J179" s="13" t="s">
        <v>250</v>
      </c>
      <c r="K179" s="22">
        <v>14970</v>
      </c>
      <c r="L179" s="22">
        <v>11268.9</v>
      </c>
      <c r="M179" s="13" t="s">
        <v>3</v>
      </c>
      <c r="N179" s="22">
        <v>2</v>
      </c>
      <c r="O179" s="22">
        <v>1</v>
      </c>
    </row>
    <row r="180" spans="1:15" x14ac:dyDescent="0.25">
      <c r="A180" s="13" t="s">
        <v>1567</v>
      </c>
      <c r="B180" s="13" t="s">
        <v>1566</v>
      </c>
      <c r="D180" s="22">
        <v>5286.4</v>
      </c>
      <c r="E180" s="13" t="s">
        <v>1567</v>
      </c>
      <c r="F180" s="100">
        <v>45339</v>
      </c>
      <c r="G180" s="100">
        <v>45339</v>
      </c>
      <c r="H180" s="14">
        <v>2460</v>
      </c>
      <c r="J180" s="13" t="s">
        <v>1568</v>
      </c>
      <c r="K180" s="22">
        <v>7950</v>
      </c>
      <c r="L180" s="22">
        <v>5286.4</v>
      </c>
      <c r="M180" s="13" t="s">
        <v>252</v>
      </c>
      <c r="N180" s="22">
        <v>4</v>
      </c>
      <c r="O180" s="22">
        <v>1</v>
      </c>
    </row>
    <row r="181" spans="1:15" x14ac:dyDescent="0.25">
      <c r="A181" s="13" t="s">
        <v>1570</v>
      </c>
      <c r="B181" s="13" t="s">
        <v>1569</v>
      </c>
      <c r="D181" s="22">
        <v>5669</v>
      </c>
      <c r="E181" s="13" t="s">
        <v>1570</v>
      </c>
      <c r="F181" s="100">
        <v>45339</v>
      </c>
      <c r="G181" s="100">
        <v>45339</v>
      </c>
      <c r="H181" s="14">
        <v>2461</v>
      </c>
      <c r="J181" s="13" t="s">
        <v>1571</v>
      </c>
      <c r="K181" s="22">
        <v>8200</v>
      </c>
      <c r="L181" s="22">
        <v>5449</v>
      </c>
      <c r="M181" s="13" t="s">
        <v>252</v>
      </c>
      <c r="N181" s="22">
        <v>3</v>
      </c>
      <c r="O181" s="22">
        <v>1</v>
      </c>
    </row>
    <row r="182" spans="1:15" x14ac:dyDescent="0.25">
      <c r="A182" s="13" t="s">
        <v>1041</v>
      </c>
      <c r="B182" s="13" t="s">
        <v>1156</v>
      </c>
      <c r="E182" s="13" t="s">
        <v>1041</v>
      </c>
      <c r="G182" s="100">
        <v>44211</v>
      </c>
      <c r="H182" s="14">
        <v>1326</v>
      </c>
      <c r="J182" s="13" t="s">
        <v>5</v>
      </c>
      <c r="K182" s="22">
        <v>6485</v>
      </c>
      <c r="L182" s="22">
        <v>4875.2004999999999</v>
      </c>
      <c r="M182" s="13" t="s">
        <v>3</v>
      </c>
      <c r="N182" s="22">
        <v>0</v>
      </c>
      <c r="O182" s="22">
        <v>0</v>
      </c>
    </row>
    <row r="183" spans="1:15" x14ac:dyDescent="0.25">
      <c r="A183" s="13" t="s">
        <v>354</v>
      </c>
      <c r="B183" s="13" t="s">
        <v>653</v>
      </c>
      <c r="E183" s="13" t="s">
        <v>354</v>
      </c>
      <c r="G183" s="100">
        <v>44641</v>
      </c>
      <c r="H183" s="14">
        <v>1327</v>
      </c>
      <c r="J183" s="13" t="s">
        <v>5</v>
      </c>
      <c r="K183" s="22">
        <v>8340</v>
      </c>
      <c r="L183" s="22">
        <v>6270</v>
      </c>
      <c r="M183" s="13" t="s">
        <v>3</v>
      </c>
      <c r="N183" s="22">
        <v>0</v>
      </c>
      <c r="O183" s="22">
        <v>0</v>
      </c>
    </row>
    <row r="184" spans="1:15" x14ac:dyDescent="0.25">
      <c r="A184" s="13" t="s">
        <v>355</v>
      </c>
      <c r="B184" s="13" t="s">
        <v>844</v>
      </c>
      <c r="E184" s="13" t="s">
        <v>355</v>
      </c>
      <c r="H184" s="14">
        <v>1328</v>
      </c>
      <c r="J184" s="13" t="s">
        <v>5</v>
      </c>
      <c r="K184" s="22">
        <v>8900</v>
      </c>
      <c r="L184" s="22">
        <v>6692.75</v>
      </c>
      <c r="M184" s="13" t="s">
        <v>3</v>
      </c>
      <c r="N184" s="22">
        <v>0</v>
      </c>
      <c r="O184" s="22">
        <v>0</v>
      </c>
    </row>
    <row r="185" spans="1:15" x14ac:dyDescent="0.25">
      <c r="A185" s="13" t="s">
        <v>487</v>
      </c>
      <c r="B185" s="13" t="s">
        <v>1248</v>
      </c>
      <c r="D185" s="22">
        <v>30569.08</v>
      </c>
      <c r="E185" s="13" t="s">
        <v>487</v>
      </c>
      <c r="F185" s="100">
        <v>45355</v>
      </c>
      <c r="G185" s="100">
        <v>45355</v>
      </c>
      <c r="H185" s="14">
        <v>1329</v>
      </c>
      <c r="J185" s="13" t="s">
        <v>356</v>
      </c>
      <c r="K185" s="22">
        <v>40655</v>
      </c>
      <c r="L185" s="22">
        <v>30569.08</v>
      </c>
      <c r="M185" s="13" t="s">
        <v>2</v>
      </c>
      <c r="N185" s="22">
        <v>3</v>
      </c>
      <c r="O185" s="22">
        <v>4</v>
      </c>
    </row>
    <row r="186" spans="1:15" x14ac:dyDescent="0.25">
      <c r="A186" s="13" t="s">
        <v>486</v>
      </c>
      <c r="B186" s="13" t="s">
        <v>654</v>
      </c>
      <c r="D186" s="22">
        <v>33815.26</v>
      </c>
      <c r="E186" s="13" t="s">
        <v>486</v>
      </c>
      <c r="F186" s="100">
        <v>45355</v>
      </c>
      <c r="G186" s="100">
        <v>45355</v>
      </c>
      <c r="H186" s="14">
        <v>1330</v>
      </c>
      <c r="J186" s="13" t="s">
        <v>356</v>
      </c>
      <c r="K186" s="22">
        <v>44975</v>
      </c>
      <c r="L186" s="22">
        <v>33815.26</v>
      </c>
      <c r="M186" s="13" t="s">
        <v>2</v>
      </c>
      <c r="N186" s="22">
        <v>1</v>
      </c>
      <c r="O186" s="22">
        <v>1</v>
      </c>
    </row>
    <row r="187" spans="1:15" x14ac:dyDescent="0.25">
      <c r="A187" s="13" t="s">
        <v>485</v>
      </c>
      <c r="B187" s="13" t="s">
        <v>1489</v>
      </c>
      <c r="D187" s="22">
        <v>6825.25</v>
      </c>
      <c r="E187" s="13" t="s">
        <v>485</v>
      </c>
      <c r="F187" s="100">
        <v>44797</v>
      </c>
      <c r="G187" s="100">
        <v>45178</v>
      </c>
      <c r="H187" s="14">
        <v>1331</v>
      </c>
      <c r="J187" s="13" t="s">
        <v>356</v>
      </c>
      <c r="K187" s="22">
        <v>48825</v>
      </c>
      <c r="L187" s="22">
        <v>36709.43</v>
      </c>
      <c r="M187" s="13" t="s">
        <v>3</v>
      </c>
      <c r="N187" s="22">
        <v>0</v>
      </c>
      <c r="O187" s="22">
        <v>0</v>
      </c>
    </row>
    <row r="188" spans="1:15" x14ac:dyDescent="0.25">
      <c r="A188" s="13" t="s">
        <v>482</v>
      </c>
      <c r="B188" s="13" t="s">
        <v>956</v>
      </c>
      <c r="E188" s="13" t="s">
        <v>482</v>
      </c>
      <c r="H188" s="14">
        <v>1332</v>
      </c>
      <c r="J188" s="13" t="s">
        <v>356</v>
      </c>
      <c r="K188" s="22">
        <v>1075</v>
      </c>
      <c r="L188" s="22">
        <v>767</v>
      </c>
      <c r="M188" s="13" t="s">
        <v>3</v>
      </c>
      <c r="N188" s="22">
        <v>0</v>
      </c>
      <c r="O188" s="22">
        <v>0</v>
      </c>
    </row>
    <row r="189" spans="1:15" x14ac:dyDescent="0.25">
      <c r="A189" s="13" t="s">
        <v>483</v>
      </c>
      <c r="B189" s="13" t="s">
        <v>1557</v>
      </c>
      <c r="D189" s="22">
        <v>46992.59</v>
      </c>
      <c r="E189" s="13" t="s">
        <v>483</v>
      </c>
      <c r="F189" s="100">
        <v>45355</v>
      </c>
      <c r="G189" s="100">
        <v>45355</v>
      </c>
      <c r="H189" s="14">
        <v>1333</v>
      </c>
      <c r="J189" s="13" t="s">
        <v>356</v>
      </c>
      <c r="K189" s="22">
        <v>62500</v>
      </c>
      <c r="L189" s="22">
        <v>46992.59</v>
      </c>
      <c r="M189" s="13" t="s">
        <v>3</v>
      </c>
      <c r="N189" s="22">
        <v>2</v>
      </c>
      <c r="O189" s="22">
        <v>2</v>
      </c>
    </row>
    <row r="190" spans="1:15" x14ac:dyDescent="0.25">
      <c r="A190" s="13" t="s">
        <v>488</v>
      </c>
      <c r="B190" s="13" t="s">
        <v>1324</v>
      </c>
      <c r="D190" s="22">
        <v>34537.57</v>
      </c>
      <c r="E190" s="13" t="s">
        <v>488</v>
      </c>
      <c r="F190" s="100">
        <v>45355</v>
      </c>
      <c r="G190" s="100">
        <v>45355</v>
      </c>
      <c r="H190" s="14">
        <v>1334</v>
      </c>
      <c r="J190" s="13" t="s">
        <v>356</v>
      </c>
      <c r="K190" s="22">
        <v>48825</v>
      </c>
      <c r="L190" s="22">
        <v>36709.43</v>
      </c>
      <c r="M190" s="13" t="s">
        <v>3</v>
      </c>
      <c r="N190" s="22">
        <v>3</v>
      </c>
      <c r="O190" s="22">
        <v>2</v>
      </c>
    </row>
    <row r="191" spans="1:15" x14ac:dyDescent="0.25">
      <c r="A191" s="13" t="s">
        <v>484</v>
      </c>
      <c r="B191" s="13" t="s">
        <v>957</v>
      </c>
      <c r="E191" s="13" t="s">
        <v>484</v>
      </c>
      <c r="H191" s="14">
        <v>1335</v>
      </c>
      <c r="J191" s="13" t="s">
        <v>356</v>
      </c>
      <c r="K191" s="22">
        <v>54705</v>
      </c>
      <c r="L191" s="22">
        <v>41132.639999999999</v>
      </c>
      <c r="M191" s="13" t="s">
        <v>3</v>
      </c>
      <c r="N191" s="22">
        <v>0</v>
      </c>
      <c r="O191" s="22">
        <v>0</v>
      </c>
    </row>
    <row r="192" spans="1:15" x14ac:dyDescent="0.25">
      <c r="A192" s="13" t="s">
        <v>17</v>
      </c>
      <c r="B192" s="13" t="s">
        <v>712</v>
      </c>
      <c r="D192" s="22">
        <v>865.14</v>
      </c>
      <c r="E192" s="13" t="s">
        <v>17</v>
      </c>
      <c r="F192" s="100">
        <v>45349</v>
      </c>
      <c r="G192" s="100">
        <v>45349</v>
      </c>
      <c r="H192" s="14">
        <v>1337</v>
      </c>
      <c r="K192" s="22">
        <v>1300</v>
      </c>
      <c r="L192" s="22">
        <v>868</v>
      </c>
      <c r="M192" s="13" t="s">
        <v>252</v>
      </c>
      <c r="N192" s="22">
        <v>41</v>
      </c>
      <c r="O192" s="22">
        <v>12</v>
      </c>
    </row>
    <row r="193" spans="1:15" x14ac:dyDescent="0.25">
      <c r="A193" s="13" t="s">
        <v>26</v>
      </c>
      <c r="B193" s="13" t="s">
        <v>713</v>
      </c>
      <c r="D193" s="22">
        <v>1493.87</v>
      </c>
      <c r="E193" s="13" t="s">
        <v>26</v>
      </c>
      <c r="F193" s="100">
        <v>45341</v>
      </c>
      <c r="G193" s="100">
        <v>45341</v>
      </c>
      <c r="H193" s="14">
        <v>1338</v>
      </c>
      <c r="K193" s="22">
        <v>2260</v>
      </c>
      <c r="L193" s="22">
        <v>1499.76</v>
      </c>
      <c r="M193" s="13" t="s">
        <v>252</v>
      </c>
      <c r="N193" s="22">
        <v>16</v>
      </c>
      <c r="O193" s="22">
        <v>12</v>
      </c>
    </row>
    <row r="194" spans="1:15" x14ac:dyDescent="0.25">
      <c r="A194" s="13" t="s">
        <v>1004</v>
      </c>
      <c r="B194" s="13" t="s">
        <v>1005</v>
      </c>
      <c r="D194" s="22">
        <v>2104.5</v>
      </c>
      <c r="E194" s="13" t="s">
        <v>1004</v>
      </c>
      <c r="F194" s="100">
        <v>45349</v>
      </c>
      <c r="G194" s="100">
        <v>45349</v>
      </c>
      <c r="H194" s="14">
        <v>1339</v>
      </c>
      <c r="K194" s="22">
        <v>3030</v>
      </c>
      <c r="L194" s="22">
        <v>2104.5</v>
      </c>
      <c r="M194" s="13" t="s">
        <v>252</v>
      </c>
      <c r="N194" s="22">
        <v>7</v>
      </c>
      <c r="O194" s="22">
        <v>12</v>
      </c>
    </row>
    <row r="195" spans="1:15" x14ac:dyDescent="0.25">
      <c r="A195" s="13" t="s">
        <v>1003</v>
      </c>
      <c r="B195" s="13" t="s">
        <v>714</v>
      </c>
      <c r="D195" s="22">
        <v>2173.61</v>
      </c>
      <c r="E195" s="13" t="s">
        <v>1003</v>
      </c>
      <c r="F195" s="100">
        <v>45349</v>
      </c>
      <c r="G195" s="100">
        <v>45349</v>
      </c>
      <c r="H195" s="14">
        <v>1340</v>
      </c>
      <c r="K195" s="22">
        <v>3260</v>
      </c>
      <c r="L195" s="22">
        <v>2173.61</v>
      </c>
      <c r="M195" s="13" t="s">
        <v>252</v>
      </c>
      <c r="N195" s="22">
        <v>17</v>
      </c>
      <c r="O195" s="22">
        <v>12</v>
      </c>
    </row>
    <row r="196" spans="1:15" x14ac:dyDescent="0.25">
      <c r="A196" s="13" t="s">
        <v>1002</v>
      </c>
      <c r="B196" s="13" t="s">
        <v>946</v>
      </c>
      <c r="D196" s="22">
        <v>2136.02</v>
      </c>
      <c r="E196" s="13" t="s">
        <v>1002</v>
      </c>
      <c r="F196" s="100">
        <v>45349</v>
      </c>
      <c r="G196" s="100">
        <v>45349</v>
      </c>
      <c r="H196" s="14">
        <v>1341</v>
      </c>
      <c r="K196" s="22">
        <v>3260</v>
      </c>
      <c r="L196" s="22">
        <v>2173.61</v>
      </c>
      <c r="M196" s="13" t="s">
        <v>252</v>
      </c>
      <c r="N196" s="22">
        <v>7</v>
      </c>
      <c r="O196" s="22">
        <v>6</v>
      </c>
    </row>
    <row r="197" spans="1:15" x14ac:dyDescent="0.25">
      <c r="A197" s="13" t="s">
        <v>1588</v>
      </c>
      <c r="B197" s="13" t="s">
        <v>1587</v>
      </c>
      <c r="D197" s="22">
        <v>1050</v>
      </c>
      <c r="E197" s="13" t="s">
        <v>1588</v>
      </c>
      <c r="F197" s="100">
        <v>45280</v>
      </c>
      <c r="G197" s="100">
        <v>45280</v>
      </c>
      <c r="H197" s="14">
        <v>2467</v>
      </c>
      <c r="J197" s="13" t="s">
        <v>1409</v>
      </c>
      <c r="K197" s="22">
        <v>1600</v>
      </c>
      <c r="L197" s="22">
        <v>1050</v>
      </c>
      <c r="M197" s="13" t="s">
        <v>252</v>
      </c>
      <c r="N197" s="22">
        <v>0</v>
      </c>
      <c r="O197" s="22">
        <v>6</v>
      </c>
    </row>
    <row r="198" spans="1:15" x14ac:dyDescent="0.25">
      <c r="A198" s="13" t="s">
        <v>1551</v>
      </c>
      <c r="B198" s="13" t="s">
        <v>1550</v>
      </c>
      <c r="D198" s="22">
        <v>785</v>
      </c>
      <c r="E198" s="13" t="s">
        <v>1551</v>
      </c>
      <c r="F198" s="100">
        <v>45093</v>
      </c>
      <c r="G198" s="100">
        <v>45230</v>
      </c>
      <c r="H198" s="14">
        <v>2456</v>
      </c>
      <c r="J198" s="13" t="s">
        <v>1552</v>
      </c>
      <c r="K198" s="22">
        <v>2080</v>
      </c>
      <c r="L198" s="22">
        <v>1387.5</v>
      </c>
      <c r="M198" s="13" t="s">
        <v>252</v>
      </c>
      <c r="N198" s="22">
        <v>0</v>
      </c>
      <c r="O198" s="22">
        <v>2</v>
      </c>
    </row>
    <row r="199" spans="1:15" x14ac:dyDescent="0.25">
      <c r="A199" s="13" t="s">
        <v>1408</v>
      </c>
      <c r="B199" s="13" t="s">
        <v>1407</v>
      </c>
      <c r="D199" s="22">
        <v>2451.06</v>
      </c>
      <c r="E199" s="13" t="s">
        <v>1408</v>
      </c>
      <c r="F199" s="100">
        <v>45356</v>
      </c>
      <c r="G199" s="100">
        <v>45356</v>
      </c>
      <c r="H199" s="14">
        <v>2423</v>
      </c>
      <c r="J199" s="13" t="s">
        <v>1409</v>
      </c>
      <c r="K199" s="22">
        <v>3700</v>
      </c>
      <c r="L199" s="22">
        <v>2460.25</v>
      </c>
      <c r="M199" s="13" t="s">
        <v>252</v>
      </c>
      <c r="N199" s="22">
        <v>9</v>
      </c>
      <c r="O199" s="22">
        <v>2</v>
      </c>
    </row>
    <row r="200" spans="1:15" x14ac:dyDescent="0.25">
      <c r="A200" s="13" t="s">
        <v>1411</v>
      </c>
      <c r="B200" s="13" t="s">
        <v>1410</v>
      </c>
      <c r="D200" s="22">
        <v>3144.05</v>
      </c>
      <c r="E200" s="13" t="s">
        <v>1411</v>
      </c>
      <c r="F200" s="100">
        <v>45356</v>
      </c>
      <c r="G200" s="100">
        <v>45356</v>
      </c>
      <c r="H200" s="14">
        <v>2424</v>
      </c>
      <c r="J200" s="13" t="s">
        <v>1409</v>
      </c>
      <c r="K200" s="22">
        <v>4950</v>
      </c>
      <c r="L200" s="22">
        <v>3304</v>
      </c>
      <c r="M200" s="13" t="s">
        <v>252</v>
      </c>
      <c r="N200" s="22">
        <v>10</v>
      </c>
      <c r="O200" s="22">
        <v>2</v>
      </c>
    </row>
    <row r="201" spans="1:15" x14ac:dyDescent="0.25">
      <c r="A201" s="13" t="s">
        <v>1590</v>
      </c>
      <c r="B201" s="13" t="s">
        <v>1589</v>
      </c>
      <c r="D201" s="22">
        <v>1504.06</v>
      </c>
      <c r="E201" s="13" t="s">
        <v>1590</v>
      </c>
      <c r="F201" s="100">
        <v>45356</v>
      </c>
      <c r="G201" s="100">
        <v>45356</v>
      </c>
      <c r="H201" s="14">
        <v>2469</v>
      </c>
      <c r="J201" s="13" t="s">
        <v>1409</v>
      </c>
      <c r="K201" s="22">
        <v>2800</v>
      </c>
      <c r="L201" s="22">
        <v>1845.75</v>
      </c>
      <c r="M201" s="13" t="s">
        <v>252</v>
      </c>
      <c r="N201" s="22">
        <v>18</v>
      </c>
      <c r="O201" s="22">
        <v>2</v>
      </c>
    </row>
    <row r="202" spans="1:15" x14ac:dyDescent="0.25">
      <c r="A202" s="13" t="s">
        <v>23</v>
      </c>
      <c r="B202" s="13" t="s">
        <v>1157</v>
      </c>
      <c r="D202" s="22">
        <v>574.04999999999995</v>
      </c>
      <c r="E202" s="13" t="s">
        <v>23</v>
      </c>
      <c r="F202" s="100">
        <v>45341</v>
      </c>
      <c r="G202" s="100">
        <v>45341</v>
      </c>
      <c r="H202" s="14">
        <v>1342</v>
      </c>
      <c r="K202" s="22">
        <v>860</v>
      </c>
      <c r="L202" s="22">
        <v>575.69000000000005</v>
      </c>
      <c r="M202" s="13" t="s">
        <v>252</v>
      </c>
      <c r="N202" s="22">
        <v>17</v>
      </c>
      <c r="O202" s="22">
        <v>20</v>
      </c>
    </row>
    <row r="203" spans="1:15" x14ac:dyDescent="0.25">
      <c r="A203" s="13" t="s">
        <v>1592</v>
      </c>
      <c r="B203" s="13" t="s">
        <v>1591</v>
      </c>
      <c r="D203" s="22">
        <v>1195.2</v>
      </c>
      <c r="E203" s="13" t="s">
        <v>1592</v>
      </c>
      <c r="F203" s="100">
        <v>45329</v>
      </c>
      <c r="G203" s="100">
        <v>45329</v>
      </c>
      <c r="H203" s="14">
        <v>2468</v>
      </c>
      <c r="J203" s="13" t="s">
        <v>1409</v>
      </c>
      <c r="K203" s="22">
        <v>1800</v>
      </c>
      <c r="L203" s="22">
        <v>1195.2</v>
      </c>
      <c r="M203" s="13" t="s">
        <v>252</v>
      </c>
      <c r="N203" s="22">
        <v>0</v>
      </c>
      <c r="O203" s="22">
        <v>5</v>
      </c>
    </row>
    <row r="204" spans="1:15" x14ac:dyDescent="0.25">
      <c r="A204" s="13" t="s">
        <v>1554</v>
      </c>
      <c r="B204" s="13" t="s">
        <v>1553</v>
      </c>
      <c r="D204" s="22">
        <v>1629.34</v>
      </c>
      <c r="E204" s="13" t="s">
        <v>1554</v>
      </c>
      <c r="F204" s="100">
        <v>45356</v>
      </c>
      <c r="G204" s="100">
        <v>45356</v>
      </c>
      <c r="H204" s="14">
        <v>2455</v>
      </c>
      <c r="J204" s="13" t="s">
        <v>1409</v>
      </c>
      <c r="K204" s="22">
        <v>2400</v>
      </c>
      <c r="L204" s="22">
        <v>1635.4</v>
      </c>
      <c r="M204" s="13" t="s">
        <v>252</v>
      </c>
      <c r="N204" s="22">
        <v>10</v>
      </c>
      <c r="O204" s="22">
        <v>2</v>
      </c>
    </row>
    <row r="205" spans="1:15" x14ac:dyDescent="0.25">
      <c r="A205" s="13" t="s">
        <v>1519</v>
      </c>
      <c r="B205" s="13" t="s">
        <v>1512</v>
      </c>
      <c r="D205" s="22">
        <v>2672.73</v>
      </c>
      <c r="E205" s="13" t="s">
        <v>1519</v>
      </c>
      <c r="F205" s="100">
        <v>45356</v>
      </c>
      <c r="G205" s="100">
        <v>45356</v>
      </c>
      <c r="H205" s="14">
        <v>2438</v>
      </c>
      <c r="J205" s="13" t="s">
        <v>1513</v>
      </c>
      <c r="K205" s="22">
        <v>4050</v>
      </c>
      <c r="L205" s="22">
        <v>2900</v>
      </c>
      <c r="M205" s="13" t="s">
        <v>252</v>
      </c>
      <c r="N205" s="22">
        <v>11</v>
      </c>
      <c r="O205" s="22">
        <v>2</v>
      </c>
    </row>
    <row r="206" spans="1:15" x14ac:dyDescent="0.25">
      <c r="A206" s="13" t="s">
        <v>1521</v>
      </c>
      <c r="B206" s="13" t="s">
        <v>1520</v>
      </c>
      <c r="D206" s="22">
        <v>8100</v>
      </c>
      <c r="E206" s="13" t="s">
        <v>1521</v>
      </c>
      <c r="F206" s="100">
        <v>45356</v>
      </c>
      <c r="G206" s="100">
        <v>45356</v>
      </c>
      <c r="H206" s="14">
        <v>2440</v>
      </c>
      <c r="J206" s="13" t="s">
        <v>1513</v>
      </c>
      <c r="K206" s="22">
        <v>12150</v>
      </c>
      <c r="L206" s="22">
        <v>8100</v>
      </c>
      <c r="M206" s="13" t="s">
        <v>252</v>
      </c>
      <c r="N206" s="22">
        <v>1</v>
      </c>
      <c r="O206" s="22">
        <v>2</v>
      </c>
    </row>
    <row r="207" spans="1:15" x14ac:dyDescent="0.25">
      <c r="A207" s="13" t="s">
        <v>1549</v>
      </c>
      <c r="B207" s="13" t="s">
        <v>1548</v>
      </c>
      <c r="D207" s="22">
        <v>4370</v>
      </c>
      <c r="E207" s="13" t="s">
        <v>1549</v>
      </c>
      <c r="F207" s="100">
        <v>45356</v>
      </c>
      <c r="G207" s="100">
        <v>45356</v>
      </c>
      <c r="H207" s="14">
        <v>2454</v>
      </c>
      <c r="J207" s="13" t="s">
        <v>1513</v>
      </c>
      <c r="K207" s="22">
        <v>6550</v>
      </c>
      <c r="L207" s="22">
        <v>4370</v>
      </c>
      <c r="M207" s="13" t="s">
        <v>252</v>
      </c>
      <c r="N207" s="22">
        <v>2</v>
      </c>
      <c r="O207" s="22">
        <v>2</v>
      </c>
    </row>
    <row r="208" spans="1:15" x14ac:dyDescent="0.25">
      <c r="A208" s="13" t="s">
        <v>1158</v>
      </c>
      <c r="B208" s="13" t="s">
        <v>1249</v>
      </c>
      <c r="D208" s="22">
        <v>6076.77</v>
      </c>
      <c r="E208" s="13" t="s">
        <v>1158</v>
      </c>
      <c r="F208" s="100">
        <v>45339</v>
      </c>
      <c r="G208" s="100">
        <v>45339</v>
      </c>
      <c r="H208" s="14">
        <v>1345</v>
      </c>
      <c r="K208" s="22">
        <v>9000</v>
      </c>
      <c r="L208" s="22">
        <v>5930</v>
      </c>
      <c r="M208" s="13" t="s">
        <v>252</v>
      </c>
      <c r="N208" s="22">
        <v>4</v>
      </c>
      <c r="O208" s="22">
        <v>0</v>
      </c>
    </row>
    <row r="209" spans="1:15" x14ac:dyDescent="0.25">
      <c r="A209" s="13" t="s">
        <v>18</v>
      </c>
      <c r="B209" s="13" t="s">
        <v>715</v>
      </c>
      <c r="D209" s="22">
        <v>3121.07</v>
      </c>
      <c r="E209" s="13" t="s">
        <v>18</v>
      </c>
      <c r="F209" s="100">
        <v>45350</v>
      </c>
      <c r="G209" s="100">
        <v>45350</v>
      </c>
      <c r="H209" s="14">
        <v>1346</v>
      </c>
      <c r="K209" s="22">
        <v>4700</v>
      </c>
      <c r="L209" s="22">
        <v>3151.6</v>
      </c>
      <c r="M209" s="13" t="s">
        <v>252</v>
      </c>
      <c r="N209" s="22">
        <v>15</v>
      </c>
      <c r="O209" s="22">
        <v>8</v>
      </c>
    </row>
    <row r="210" spans="1:15" x14ac:dyDescent="0.25">
      <c r="A210" s="13" t="s">
        <v>1573</v>
      </c>
      <c r="B210" s="13" t="s">
        <v>1572</v>
      </c>
      <c r="D210" s="22">
        <v>812.45</v>
      </c>
      <c r="E210" s="13" t="s">
        <v>1573</v>
      </c>
      <c r="F210" s="100">
        <v>45356</v>
      </c>
      <c r="G210" s="100">
        <v>45356</v>
      </c>
      <c r="H210" s="14">
        <v>2462</v>
      </c>
      <c r="J210" s="13" t="s">
        <v>20</v>
      </c>
      <c r="K210" s="22">
        <v>1270</v>
      </c>
      <c r="L210" s="22">
        <v>851.60480700000005</v>
      </c>
      <c r="M210" s="13" t="s">
        <v>2</v>
      </c>
      <c r="N210" s="22">
        <v>53</v>
      </c>
      <c r="O210" s="22">
        <v>4</v>
      </c>
    </row>
    <row r="211" spans="1:15" x14ac:dyDescent="0.25">
      <c r="A211" s="13" t="s">
        <v>1575</v>
      </c>
      <c r="B211" s="13" t="s">
        <v>1574</v>
      </c>
      <c r="D211" s="22">
        <v>801.38</v>
      </c>
      <c r="E211" s="13" t="s">
        <v>1575</v>
      </c>
      <c r="F211" s="100">
        <v>45356</v>
      </c>
      <c r="G211" s="100">
        <v>45356</v>
      </c>
      <c r="H211" s="14">
        <v>2463</v>
      </c>
      <c r="J211" s="13" t="s">
        <v>20</v>
      </c>
      <c r="K211" s="22">
        <v>1270</v>
      </c>
      <c r="L211" s="22">
        <v>851.60480700000005</v>
      </c>
      <c r="M211" s="13" t="s">
        <v>2</v>
      </c>
      <c r="N211" s="22">
        <v>31</v>
      </c>
      <c r="O211" s="22">
        <v>4</v>
      </c>
    </row>
    <row r="212" spans="1:15" x14ac:dyDescent="0.25">
      <c r="A212" s="13" t="s">
        <v>1604</v>
      </c>
      <c r="B212" s="13" t="s">
        <v>1603</v>
      </c>
      <c r="D212" s="22">
        <v>978.86</v>
      </c>
      <c r="E212" s="13" t="s">
        <v>1604</v>
      </c>
      <c r="F212" s="100">
        <v>45356</v>
      </c>
      <c r="G212" s="100">
        <v>45356</v>
      </c>
      <c r="H212" s="14">
        <v>2471</v>
      </c>
      <c r="J212" s="13" t="s">
        <v>19</v>
      </c>
      <c r="K212" s="22">
        <v>1450</v>
      </c>
      <c r="L212" s="22">
        <v>978.86</v>
      </c>
      <c r="M212" s="13" t="s">
        <v>3</v>
      </c>
      <c r="N212" s="22">
        <v>24</v>
      </c>
      <c r="O212" s="22">
        <v>4</v>
      </c>
    </row>
    <row r="213" spans="1:15" x14ac:dyDescent="0.25">
      <c r="A213" s="13" t="s">
        <v>783</v>
      </c>
      <c r="B213" s="13" t="s">
        <v>716</v>
      </c>
      <c r="D213" s="22">
        <v>55.1</v>
      </c>
      <c r="E213" s="13" t="s">
        <v>783</v>
      </c>
      <c r="F213" s="100">
        <v>44566</v>
      </c>
      <c r="G213" s="100">
        <v>45316</v>
      </c>
      <c r="H213" s="14">
        <v>1348</v>
      </c>
      <c r="J213" s="13" t="s">
        <v>5</v>
      </c>
      <c r="K213" s="22">
        <v>500</v>
      </c>
      <c r="L213" s="22">
        <v>335.35</v>
      </c>
      <c r="M213" s="13" t="s">
        <v>3</v>
      </c>
      <c r="N213" s="22">
        <v>0</v>
      </c>
      <c r="O213" s="22">
        <v>12</v>
      </c>
    </row>
    <row r="214" spans="1:15" x14ac:dyDescent="0.25">
      <c r="A214" s="13" t="s">
        <v>614</v>
      </c>
      <c r="B214" s="13" t="s">
        <v>845</v>
      </c>
      <c r="D214" s="22">
        <v>264.68</v>
      </c>
      <c r="E214" s="13" t="s">
        <v>614</v>
      </c>
      <c r="F214" s="100">
        <v>45343</v>
      </c>
      <c r="G214" s="100">
        <v>45343</v>
      </c>
      <c r="H214" s="14">
        <v>1349</v>
      </c>
      <c r="J214" s="13" t="s">
        <v>5</v>
      </c>
      <c r="K214" s="22">
        <v>500</v>
      </c>
      <c r="L214" s="22">
        <v>335.35</v>
      </c>
      <c r="M214" s="13" t="s">
        <v>3</v>
      </c>
      <c r="N214" s="22">
        <v>6</v>
      </c>
      <c r="O214" s="22">
        <v>24</v>
      </c>
    </row>
    <row r="215" spans="1:15" x14ac:dyDescent="0.25">
      <c r="A215" s="13" t="s">
        <v>616</v>
      </c>
      <c r="B215" s="13" t="s">
        <v>846</v>
      </c>
      <c r="D215" s="22">
        <v>285.95</v>
      </c>
      <c r="E215" s="13" t="s">
        <v>616</v>
      </c>
      <c r="F215" s="100">
        <v>45288</v>
      </c>
      <c r="G215" s="100">
        <v>45316</v>
      </c>
      <c r="H215" s="14">
        <v>1350</v>
      </c>
      <c r="J215" s="13" t="s">
        <v>5</v>
      </c>
      <c r="K215" s="22">
        <v>500</v>
      </c>
      <c r="L215" s="22">
        <v>335.35</v>
      </c>
      <c r="M215" s="13" t="s">
        <v>3</v>
      </c>
      <c r="N215" s="22">
        <v>14</v>
      </c>
      <c r="O215" s="22">
        <v>24</v>
      </c>
    </row>
    <row r="216" spans="1:15" x14ac:dyDescent="0.25">
      <c r="A216" s="13" t="s">
        <v>615</v>
      </c>
      <c r="B216" s="13" t="s">
        <v>784</v>
      </c>
      <c r="D216" s="22">
        <v>285.75</v>
      </c>
      <c r="E216" s="13" t="s">
        <v>615</v>
      </c>
      <c r="F216" s="100">
        <v>45316</v>
      </c>
      <c r="G216" s="100">
        <v>45316</v>
      </c>
      <c r="H216" s="14">
        <v>1351</v>
      </c>
      <c r="J216" s="13" t="s">
        <v>5</v>
      </c>
      <c r="K216" s="22">
        <v>500</v>
      </c>
      <c r="L216" s="22">
        <v>335.35</v>
      </c>
      <c r="M216" s="13" t="s">
        <v>3</v>
      </c>
      <c r="N216" s="22">
        <v>12</v>
      </c>
      <c r="O216" s="22">
        <v>24</v>
      </c>
    </row>
    <row r="217" spans="1:15" x14ac:dyDescent="0.25">
      <c r="A217" s="13" t="s">
        <v>617</v>
      </c>
      <c r="B217" s="13" t="s">
        <v>785</v>
      </c>
      <c r="D217" s="22">
        <v>301.52999999999997</v>
      </c>
      <c r="E217" s="13" t="s">
        <v>617</v>
      </c>
      <c r="F217" s="100">
        <v>45288</v>
      </c>
      <c r="G217" s="100">
        <v>45316</v>
      </c>
      <c r="H217" s="14">
        <v>1352</v>
      </c>
      <c r="J217" s="13" t="s">
        <v>5</v>
      </c>
      <c r="K217" s="22">
        <v>500</v>
      </c>
      <c r="L217" s="22">
        <v>335.35</v>
      </c>
      <c r="M217" s="13" t="s">
        <v>3</v>
      </c>
      <c r="N217" s="22">
        <v>8</v>
      </c>
      <c r="O217" s="22">
        <v>24</v>
      </c>
    </row>
    <row r="218" spans="1:15" x14ac:dyDescent="0.25">
      <c r="A218" s="13" t="s">
        <v>280</v>
      </c>
      <c r="B218" s="13" t="s">
        <v>1377</v>
      </c>
      <c r="D218" s="22">
        <v>910.1</v>
      </c>
      <c r="E218" s="13" t="s">
        <v>280</v>
      </c>
      <c r="F218" s="100">
        <v>44545</v>
      </c>
      <c r="G218" s="100">
        <v>44635</v>
      </c>
      <c r="H218" s="14">
        <v>1366</v>
      </c>
      <c r="J218" s="13" t="s">
        <v>1</v>
      </c>
      <c r="K218" s="22">
        <v>12345</v>
      </c>
      <c r="L218" s="22">
        <v>9282.1600839999992</v>
      </c>
      <c r="M218" s="13" t="s">
        <v>2</v>
      </c>
      <c r="N218" s="22">
        <v>0</v>
      </c>
      <c r="O218" s="22">
        <v>0</v>
      </c>
    </row>
    <row r="219" spans="1:15" x14ac:dyDescent="0.25">
      <c r="A219" s="13" t="s">
        <v>281</v>
      </c>
      <c r="B219" s="13" t="s">
        <v>1159</v>
      </c>
      <c r="D219" s="22">
        <v>82099.95</v>
      </c>
      <c r="E219" s="13" t="s">
        <v>281</v>
      </c>
      <c r="F219" s="100">
        <v>45336</v>
      </c>
      <c r="G219" s="100">
        <v>45336</v>
      </c>
      <c r="H219" s="14">
        <v>1367</v>
      </c>
      <c r="J219" s="13" t="s">
        <v>1</v>
      </c>
      <c r="K219" s="22">
        <v>126180</v>
      </c>
      <c r="L219" s="22">
        <v>94872.139517999996</v>
      </c>
      <c r="M219" s="13" t="s">
        <v>2</v>
      </c>
      <c r="N219" s="22">
        <v>1</v>
      </c>
      <c r="O219" s="22">
        <v>1</v>
      </c>
    </row>
    <row r="220" spans="1:15" x14ac:dyDescent="0.25">
      <c r="A220" s="13" t="s">
        <v>282</v>
      </c>
      <c r="B220" s="13" t="s">
        <v>1160</v>
      </c>
      <c r="D220" s="22">
        <v>18515.580000000002</v>
      </c>
      <c r="E220" s="13" t="s">
        <v>282</v>
      </c>
      <c r="F220" s="100">
        <v>45343</v>
      </c>
      <c r="G220" s="100">
        <v>45343</v>
      </c>
      <c r="H220" s="14">
        <v>1368</v>
      </c>
      <c r="J220" s="13" t="s">
        <v>1</v>
      </c>
      <c r="K220" s="22">
        <v>33120</v>
      </c>
      <c r="L220" s="22">
        <v>24900.494610000002</v>
      </c>
      <c r="M220" s="13" t="s">
        <v>2</v>
      </c>
      <c r="N220" s="22">
        <v>2</v>
      </c>
      <c r="O220" s="22">
        <v>1</v>
      </c>
    </row>
    <row r="221" spans="1:15" x14ac:dyDescent="0.25">
      <c r="A221" s="13" t="s">
        <v>283</v>
      </c>
      <c r="B221" s="13" t="s">
        <v>1250</v>
      </c>
      <c r="D221" s="22">
        <v>17436.78</v>
      </c>
      <c r="E221" s="13" t="s">
        <v>283</v>
      </c>
      <c r="F221" s="100">
        <v>45153</v>
      </c>
      <c r="G221" s="100">
        <v>45230</v>
      </c>
      <c r="H221" s="14">
        <v>1369</v>
      </c>
      <c r="J221" s="13" t="s">
        <v>1</v>
      </c>
      <c r="K221" s="22">
        <v>72130</v>
      </c>
      <c r="L221" s="22">
        <v>54233.752838</v>
      </c>
      <c r="M221" s="13" t="s">
        <v>2</v>
      </c>
      <c r="N221" s="22">
        <v>0</v>
      </c>
      <c r="O221" s="22">
        <v>0</v>
      </c>
    </row>
    <row r="222" spans="1:15" x14ac:dyDescent="0.25">
      <c r="A222" s="13" t="s">
        <v>516</v>
      </c>
      <c r="B222" s="13" t="s">
        <v>1341</v>
      </c>
      <c r="D222" s="22">
        <v>1101.05</v>
      </c>
      <c r="E222" s="13" t="s">
        <v>516</v>
      </c>
      <c r="F222" s="100">
        <v>44715</v>
      </c>
      <c r="G222" s="100">
        <v>45111</v>
      </c>
      <c r="H222" s="14">
        <v>1370</v>
      </c>
      <c r="J222" s="13" t="s">
        <v>1</v>
      </c>
      <c r="K222" s="22">
        <v>0</v>
      </c>
      <c r="L222" s="22">
        <v>0</v>
      </c>
      <c r="M222" s="13" t="s">
        <v>2</v>
      </c>
      <c r="N222" s="22">
        <v>0</v>
      </c>
      <c r="O222" s="22">
        <v>0</v>
      </c>
    </row>
    <row r="223" spans="1:15" x14ac:dyDescent="0.25">
      <c r="A223" s="13" t="s">
        <v>517</v>
      </c>
      <c r="B223" s="13" t="s">
        <v>655</v>
      </c>
      <c r="D223" s="22">
        <v>1539.29</v>
      </c>
      <c r="E223" s="13" t="s">
        <v>517</v>
      </c>
      <c r="F223" s="100">
        <v>44238</v>
      </c>
      <c r="G223" s="100">
        <v>45111</v>
      </c>
      <c r="H223" s="14">
        <v>1371</v>
      </c>
      <c r="J223" s="13" t="s">
        <v>1</v>
      </c>
      <c r="K223" s="22">
        <v>36495</v>
      </c>
      <c r="L223" s="22">
        <v>27439.215469999999</v>
      </c>
      <c r="M223" s="13" t="s">
        <v>2</v>
      </c>
      <c r="N223" s="22">
        <v>0</v>
      </c>
      <c r="O223" s="22">
        <v>0</v>
      </c>
    </row>
    <row r="224" spans="1:15" x14ac:dyDescent="0.25">
      <c r="A224" s="13" t="s">
        <v>279</v>
      </c>
      <c r="B224" s="13" t="s">
        <v>958</v>
      </c>
      <c r="E224" s="13" t="s">
        <v>279</v>
      </c>
      <c r="H224" s="14">
        <v>1372</v>
      </c>
      <c r="J224" s="13" t="s">
        <v>1</v>
      </c>
      <c r="K224" s="22">
        <v>79345</v>
      </c>
      <c r="L224" s="22">
        <v>59659.289534000003</v>
      </c>
      <c r="M224" s="13" t="s">
        <v>2</v>
      </c>
      <c r="N224" s="22">
        <v>0</v>
      </c>
      <c r="O224" s="22">
        <v>0</v>
      </c>
    </row>
    <row r="225" spans="1:15" x14ac:dyDescent="0.25">
      <c r="A225" s="13" t="s">
        <v>287</v>
      </c>
      <c r="B225" s="13" t="s">
        <v>1241</v>
      </c>
      <c r="D225" s="22">
        <v>2411.42</v>
      </c>
      <c r="E225" s="13" t="s">
        <v>287</v>
      </c>
      <c r="F225" s="100">
        <v>45077</v>
      </c>
      <c r="G225" s="100">
        <v>45215</v>
      </c>
      <c r="H225" s="14">
        <v>1373</v>
      </c>
      <c r="J225" s="13" t="s">
        <v>1</v>
      </c>
      <c r="K225" s="22">
        <v>13465</v>
      </c>
      <c r="L225" s="22">
        <v>10125.31105</v>
      </c>
      <c r="M225" s="13" t="s">
        <v>2</v>
      </c>
      <c r="N225" s="22">
        <v>0</v>
      </c>
      <c r="O225" s="22">
        <v>0</v>
      </c>
    </row>
    <row r="226" spans="1:15" x14ac:dyDescent="0.25">
      <c r="A226" s="13" t="s">
        <v>288</v>
      </c>
      <c r="B226" s="13" t="s">
        <v>1413</v>
      </c>
      <c r="D226" s="22">
        <v>6531.01</v>
      </c>
      <c r="E226" s="13" t="s">
        <v>288</v>
      </c>
      <c r="F226" s="100">
        <v>45077</v>
      </c>
      <c r="G226" s="100">
        <v>45215</v>
      </c>
      <c r="H226" s="14">
        <v>1374</v>
      </c>
      <c r="J226" s="13" t="s">
        <v>1</v>
      </c>
      <c r="K226" s="22">
        <v>35645</v>
      </c>
      <c r="L226" s="22">
        <v>27417.851608000001</v>
      </c>
      <c r="M226" s="13" t="s">
        <v>2</v>
      </c>
      <c r="N226" s="22">
        <v>0</v>
      </c>
      <c r="O226" s="22">
        <v>0</v>
      </c>
    </row>
    <row r="227" spans="1:15" x14ac:dyDescent="0.25">
      <c r="A227" s="13" t="s">
        <v>289</v>
      </c>
      <c r="B227" s="13" t="s">
        <v>1368</v>
      </c>
      <c r="D227" s="22">
        <v>10949.36</v>
      </c>
      <c r="E227" s="13" t="s">
        <v>289</v>
      </c>
      <c r="F227" s="100">
        <v>44966</v>
      </c>
      <c r="G227" s="100">
        <v>45111</v>
      </c>
      <c r="H227" s="14">
        <v>1375</v>
      </c>
      <c r="J227" s="13" t="s">
        <v>1</v>
      </c>
      <c r="K227" s="22">
        <v>79620</v>
      </c>
      <c r="L227" s="22">
        <v>59866.354657999997</v>
      </c>
      <c r="M227" s="13" t="s">
        <v>2</v>
      </c>
      <c r="N227" s="22">
        <v>0</v>
      </c>
      <c r="O227" s="22">
        <v>0</v>
      </c>
    </row>
    <row r="228" spans="1:15" x14ac:dyDescent="0.25">
      <c r="A228" s="13" t="s">
        <v>1387</v>
      </c>
      <c r="B228" s="13" t="s">
        <v>1414</v>
      </c>
      <c r="D228" s="22">
        <v>1174</v>
      </c>
      <c r="E228" s="13" t="s">
        <v>1387</v>
      </c>
      <c r="F228" s="100">
        <v>44803</v>
      </c>
      <c r="G228" s="100">
        <v>44803</v>
      </c>
      <c r="H228" s="14">
        <v>2417</v>
      </c>
      <c r="J228" s="13" t="s">
        <v>1</v>
      </c>
      <c r="K228" s="22">
        <v>2460</v>
      </c>
      <c r="L228" s="22">
        <v>1847.76</v>
      </c>
      <c r="M228" s="13" t="s">
        <v>2</v>
      </c>
      <c r="N228" s="22">
        <v>0</v>
      </c>
      <c r="O228" s="22">
        <v>0</v>
      </c>
    </row>
    <row r="229" spans="1:15" x14ac:dyDescent="0.25">
      <c r="A229" s="13" t="s">
        <v>305</v>
      </c>
      <c r="B229" s="13" t="s">
        <v>1369</v>
      </c>
      <c r="D229" s="22">
        <v>9505.2999999999993</v>
      </c>
      <c r="E229" s="13" t="s">
        <v>305</v>
      </c>
      <c r="F229" s="100">
        <v>45351</v>
      </c>
      <c r="G229" s="100">
        <v>45351</v>
      </c>
      <c r="H229" s="14">
        <v>1376</v>
      </c>
      <c r="J229" s="13" t="s">
        <v>1</v>
      </c>
      <c r="K229" s="22">
        <v>14235</v>
      </c>
      <c r="L229" s="22">
        <v>10702.852736000001</v>
      </c>
      <c r="M229" s="13" t="s">
        <v>2</v>
      </c>
      <c r="N229" s="22">
        <v>2</v>
      </c>
      <c r="O229" s="22">
        <v>0</v>
      </c>
    </row>
    <row r="230" spans="1:15" x14ac:dyDescent="0.25">
      <c r="A230" s="13" t="s">
        <v>306</v>
      </c>
      <c r="B230" s="13" t="s">
        <v>1309</v>
      </c>
      <c r="D230" s="22">
        <v>22507.87</v>
      </c>
      <c r="E230" s="13" t="s">
        <v>306</v>
      </c>
      <c r="F230" s="100">
        <v>45329</v>
      </c>
      <c r="G230" s="100">
        <v>45350</v>
      </c>
      <c r="H230" s="14">
        <v>1377</v>
      </c>
      <c r="J230" s="13" t="s">
        <v>1</v>
      </c>
      <c r="K230" s="22">
        <v>38090</v>
      </c>
      <c r="L230" s="22">
        <v>28637</v>
      </c>
      <c r="M230" s="13" t="s">
        <v>2</v>
      </c>
      <c r="N230" s="22">
        <v>0</v>
      </c>
      <c r="O230" s="22">
        <v>1</v>
      </c>
    </row>
    <row r="231" spans="1:15" x14ac:dyDescent="0.25">
      <c r="A231" s="13" t="s">
        <v>307</v>
      </c>
      <c r="B231" s="13" t="s">
        <v>959</v>
      </c>
      <c r="E231" s="13" t="s">
        <v>307</v>
      </c>
      <c r="H231" s="14">
        <v>1378</v>
      </c>
      <c r="J231" s="13" t="s">
        <v>1</v>
      </c>
      <c r="K231" s="22">
        <v>82165</v>
      </c>
      <c r="L231" s="22">
        <v>61777.907273999997</v>
      </c>
      <c r="M231" s="13" t="s">
        <v>2</v>
      </c>
      <c r="N231" s="22">
        <v>0</v>
      </c>
      <c r="O231" s="22">
        <v>0</v>
      </c>
    </row>
    <row r="232" spans="1:15" x14ac:dyDescent="0.25">
      <c r="A232" s="13" t="s">
        <v>290</v>
      </c>
      <c r="B232" s="13" t="s">
        <v>960</v>
      </c>
      <c r="E232" s="13" t="s">
        <v>290</v>
      </c>
      <c r="G232" s="100">
        <v>44697</v>
      </c>
      <c r="H232" s="14">
        <v>1379</v>
      </c>
      <c r="J232" s="13" t="s">
        <v>1</v>
      </c>
      <c r="K232" s="22">
        <v>14910</v>
      </c>
      <c r="L232" s="22">
        <v>11211.597948000001</v>
      </c>
      <c r="M232" s="13" t="s">
        <v>2</v>
      </c>
      <c r="N232" s="22">
        <v>0</v>
      </c>
      <c r="O232" s="22">
        <v>0</v>
      </c>
    </row>
    <row r="233" spans="1:15" x14ac:dyDescent="0.25">
      <c r="A233" s="13" t="s">
        <v>291</v>
      </c>
      <c r="B233" s="13" t="s">
        <v>961</v>
      </c>
      <c r="E233" s="13" t="s">
        <v>291</v>
      </c>
      <c r="H233" s="14">
        <v>1380</v>
      </c>
      <c r="J233" s="13" t="s">
        <v>1</v>
      </c>
      <c r="K233" s="22">
        <v>40035</v>
      </c>
      <c r="L233" s="22">
        <v>30100.872383999998</v>
      </c>
      <c r="M233" s="13" t="s">
        <v>2</v>
      </c>
      <c r="N233" s="22">
        <v>0</v>
      </c>
      <c r="O233" s="22">
        <v>0</v>
      </c>
    </row>
    <row r="234" spans="1:15" x14ac:dyDescent="0.25">
      <c r="A234" s="13" t="s">
        <v>292</v>
      </c>
      <c r="B234" s="13" t="s">
        <v>962</v>
      </c>
      <c r="E234" s="13" t="s">
        <v>292</v>
      </c>
      <c r="H234" s="14">
        <v>1381</v>
      </c>
      <c r="J234" s="13" t="s">
        <v>1</v>
      </c>
      <c r="K234" s="22">
        <v>0</v>
      </c>
      <c r="L234" s="22">
        <v>0</v>
      </c>
      <c r="M234" s="13" t="s">
        <v>2</v>
      </c>
      <c r="N234" s="22">
        <v>0</v>
      </c>
      <c r="O234" s="22">
        <v>0</v>
      </c>
    </row>
    <row r="235" spans="1:15" x14ac:dyDescent="0.25">
      <c r="A235" s="13" t="s">
        <v>284</v>
      </c>
      <c r="B235" s="13" t="s">
        <v>1313</v>
      </c>
      <c r="D235" s="22">
        <v>2541.4</v>
      </c>
      <c r="E235" s="13" t="s">
        <v>284</v>
      </c>
      <c r="F235" s="100">
        <v>45051</v>
      </c>
      <c r="G235" s="100">
        <v>45215</v>
      </c>
      <c r="H235" s="14">
        <v>1382</v>
      </c>
      <c r="J235" s="13" t="s">
        <v>1</v>
      </c>
      <c r="K235" s="22">
        <v>14190</v>
      </c>
      <c r="L235" s="22">
        <v>10670.093702</v>
      </c>
      <c r="M235" s="13" t="s">
        <v>2</v>
      </c>
      <c r="N235" s="22">
        <v>0</v>
      </c>
      <c r="O235" s="22">
        <v>0</v>
      </c>
    </row>
    <row r="236" spans="1:15" x14ac:dyDescent="0.25">
      <c r="A236" s="13" t="s">
        <v>285</v>
      </c>
      <c r="B236" s="13" t="s">
        <v>963</v>
      </c>
      <c r="D236" s="22">
        <v>6820.07</v>
      </c>
      <c r="E236" s="13" t="s">
        <v>285</v>
      </c>
      <c r="F236" s="100">
        <v>45070</v>
      </c>
      <c r="G236" s="100">
        <v>45070</v>
      </c>
      <c r="H236" s="14">
        <v>1383</v>
      </c>
      <c r="J236" s="13" t="s">
        <v>1</v>
      </c>
      <c r="K236" s="22">
        <v>38080</v>
      </c>
      <c r="L236" s="22">
        <v>28632.755462000001</v>
      </c>
      <c r="M236" s="13" t="s">
        <v>2</v>
      </c>
      <c r="N236" s="22">
        <v>0</v>
      </c>
      <c r="O236" s="22">
        <v>0</v>
      </c>
    </row>
    <row r="237" spans="1:15" x14ac:dyDescent="0.25">
      <c r="A237" s="13" t="s">
        <v>286</v>
      </c>
      <c r="B237" s="13" t="s">
        <v>964</v>
      </c>
      <c r="E237" s="13" t="s">
        <v>286</v>
      </c>
      <c r="H237" s="14">
        <v>1384</v>
      </c>
      <c r="J237" s="13" t="s">
        <v>1</v>
      </c>
      <c r="K237" s="22">
        <v>83045</v>
      </c>
      <c r="L237" s="22">
        <v>62439.002432000001</v>
      </c>
      <c r="M237" s="13" t="s">
        <v>2</v>
      </c>
      <c r="N237" s="22">
        <v>0</v>
      </c>
      <c r="O237" s="22">
        <v>0</v>
      </c>
    </row>
    <row r="238" spans="1:15" x14ac:dyDescent="0.25">
      <c r="A238" s="13" t="s">
        <v>293</v>
      </c>
      <c r="B238" s="13" t="s">
        <v>1284</v>
      </c>
      <c r="D238" s="22">
        <v>524.29999999999995</v>
      </c>
      <c r="E238" s="13" t="s">
        <v>293</v>
      </c>
      <c r="F238" s="100">
        <v>44238</v>
      </c>
      <c r="G238" s="100">
        <v>44697</v>
      </c>
      <c r="H238" s="14">
        <v>1385</v>
      </c>
      <c r="J238" s="13" t="s">
        <v>1</v>
      </c>
      <c r="K238" s="22">
        <v>14200</v>
      </c>
      <c r="L238" s="22">
        <v>10675.866366</v>
      </c>
      <c r="M238" s="13" t="s">
        <v>2</v>
      </c>
      <c r="N238" s="22">
        <v>0</v>
      </c>
      <c r="O238" s="22">
        <v>0</v>
      </c>
    </row>
    <row r="239" spans="1:15" x14ac:dyDescent="0.25">
      <c r="A239" s="13" t="s">
        <v>294</v>
      </c>
      <c r="B239" s="13" t="s">
        <v>1161</v>
      </c>
      <c r="D239" s="22">
        <v>94786.42</v>
      </c>
      <c r="E239" s="13" t="s">
        <v>294</v>
      </c>
      <c r="F239" s="100">
        <v>45349</v>
      </c>
      <c r="G239" s="100">
        <v>45355</v>
      </c>
      <c r="H239" s="14">
        <v>1386</v>
      </c>
      <c r="J239" s="13" t="s">
        <v>1</v>
      </c>
      <c r="K239" s="22">
        <v>135155</v>
      </c>
      <c r="L239" s="22">
        <v>101621.835242</v>
      </c>
      <c r="M239" s="13" t="s">
        <v>2</v>
      </c>
      <c r="N239" s="22">
        <v>1</v>
      </c>
      <c r="O239" s="22">
        <v>1</v>
      </c>
    </row>
    <row r="240" spans="1:15" x14ac:dyDescent="0.25">
      <c r="A240" s="13" t="s">
        <v>295</v>
      </c>
      <c r="B240" s="13" t="s">
        <v>1342</v>
      </c>
      <c r="D240" s="22">
        <v>14553.05</v>
      </c>
      <c r="E240" s="13" t="s">
        <v>295</v>
      </c>
      <c r="F240" s="100">
        <v>45258</v>
      </c>
      <c r="G240" s="100">
        <v>45258</v>
      </c>
      <c r="H240" s="14">
        <v>1387</v>
      </c>
      <c r="J240" s="13" t="s">
        <v>1</v>
      </c>
      <c r="K240" s="22">
        <v>38035</v>
      </c>
      <c r="L240" s="22">
        <v>28599.604353999999</v>
      </c>
      <c r="M240" s="13" t="s">
        <v>2</v>
      </c>
      <c r="N240" s="22">
        <v>0</v>
      </c>
      <c r="O240" s="22">
        <v>0</v>
      </c>
    </row>
    <row r="241" spans="1:15" x14ac:dyDescent="0.25">
      <c r="A241" s="13" t="s">
        <v>296</v>
      </c>
      <c r="B241" s="13" t="s">
        <v>1317</v>
      </c>
      <c r="D241" s="22">
        <v>3099.97</v>
      </c>
      <c r="E241" s="13" t="s">
        <v>296</v>
      </c>
      <c r="F241" s="100">
        <v>44238</v>
      </c>
      <c r="G241" s="100">
        <v>44239</v>
      </c>
      <c r="H241" s="14">
        <v>1388</v>
      </c>
      <c r="J241" s="13" t="s">
        <v>1</v>
      </c>
      <c r="K241" s="22">
        <v>78970</v>
      </c>
      <c r="L241" s="22">
        <v>59376.070291999997</v>
      </c>
      <c r="M241" s="13" t="s">
        <v>2</v>
      </c>
      <c r="N241" s="22">
        <v>0</v>
      </c>
      <c r="O241" s="22">
        <v>0</v>
      </c>
    </row>
    <row r="242" spans="1:15" x14ac:dyDescent="0.25">
      <c r="A242" s="13" t="s">
        <v>1163</v>
      </c>
      <c r="B242" s="13" t="s">
        <v>1162</v>
      </c>
      <c r="E242" s="13" t="s">
        <v>1163</v>
      </c>
      <c r="H242" s="14">
        <v>1389</v>
      </c>
      <c r="J242" s="13" t="s">
        <v>1</v>
      </c>
      <c r="K242" s="22">
        <v>455</v>
      </c>
      <c r="L242" s="22">
        <v>351.31</v>
      </c>
      <c r="M242" s="13" t="s">
        <v>2</v>
      </c>
      <c r="N242" s="22">
        <v>0</v>
      </c>
      <c r="O242" s="22">
        <v>0</v>
      </c>
    </row>
    <row r="243" spans="1:15" x14ac:dyDescent="0.25">
      <c r="A243" s="13" t="s">
        <v>1165</v>
      </c>
      <c r="B243" s="13" t="s">
        <v>1164</v>
      </c>
      <c r="E243" s="13" t="s">
        <v>1165</v>
      </c>
      <c r="H243" s="14">
        <v>1390</v>
      </c>
      <c r="J243" s="13" t="s">
        <v>1</v>
      </c>
      <c r="K243" s="22">
        <v>1320</v>
      </c>
      <c r="L243" s="22">
        <v>1016.96</v>
      </c>
      <c r="M243" s="13" t="s">
        <v>2</v>
      </c>
      <c r="N243" s="22">
        <v>0</v>
      </c>
      <c r="O243" s="22">
        <v>0</v>
      </c>
    </row>
    <row r="244" spans="1:15" x14ac:dyDescent="0.25">
      <c r="A244" s="13" t="s">
        <v>1167</v>
      </c>
      <c r="B244" s="13" t="s">
        <v>1166</v>
      </c>
      <c r="E244" s="13" t="s">
        <v>1167</v>
      </c>
      <c r="H244" s="14">
        <v>1391</v>
      </c>
      <c r="J244" s="13" t="s">
        <v>1</v>
      </c>
      <c r="K244" s="22">
        <v>480</v>
      </c>
      <c r="L244" s="22">
        <v>369.8</v>
      </c>
      <c r="M244" s="13" t="s">
        <v>2</v>
      </c>
      <c r="N244" s="22">
        <v>0</v>
      </c>
      <c r="O244" s="22">
        <v>0</v>
      </c>
    </row>
    <row r="245" spans="1:15" x14ac:dyDescent="0.25">
      <c r="A245" s="13" t="s">
        <v>1169</v>
      </c>
      <c r="B245" s="13" t="s">
        <v>1168</v>
      </c>
      <c r="E245" s="13" t="s">
        <v>1169</v>
      </c>
      <c r="H245" s="14">
        <v>1392</v>
      </c>
      <c r="J245" s="13" t="s">
        <v>1</v>
      </c>
      <c r="K245" s="22">
        <v>1320</v>
      </c>
      <c r="L245" s="22">
        <v>1016.96</v>
      </c>
      <c r="M245" s="13" t="s">
        <v>2</v>
      </c>
      <c r="N245" s="22">
        <v>0</v>
      </c>
      <c r="O245" s="22">
        <v>0</v>
      </c>
    </row>
    <row r="246" spans="1:15" x14ac:dyDescent="0.25">
      <c r="A246" s="13" t="s">
        <v>308</v>
      </c>
      <c r="B246" s="13" t="s">
        <v>1578</v>
      </c>
      <c r="D246" s="22">
        <v>66319.48</v>
      </c>
      <c r="E246" s="13" t="s">
        <v>308</v>
      </c>
      <c r="F246" s="100">
        <v>45349</v>
      </c>
      <c r="G246" s="100">
        <v>45349</v>
      </c>
      <c r="H246" s="14">
        <v>1393</v>
      </c>
      <c r="J246" s="13" t="s">
        <v>1</v>
      </c>
      <c r="K246" s="22">
        <v>86215</v>
      </c>
      <c r="L246" s="22">
        <v>66319.483940000006</v>
      </c>
      <c r="M246" s="13" t="s">
        <v>3</v>
      </c>
      <c r="N246" s="22">
        <v>1</v>
      </c>
      <c r="O246" s="22">
        <v>1</v>
      </c>
    </row>
    <row r="247" spans="1:15" x14ac:dyDescent="0.25">
      <c r="A247" s="13" t="s">
        <v>309</v>
      </c>
      <c r="B247" s="13" t="s">
        <v>1343</v>
      </c>
      <c r="D247" s="22">
        <v>2796.8</v>
      </c>
      <c r="E247" s="13" t="s">
        <v>309</v>
      </c>
      <c r="F247" s="100">
        <v>44846</v>
      </c>
      <c r="G247" s="100">
        <v>45080</v>
      </c>
      <c r="H247" s="14">
        <v>1394</v>
      </c>
      <c r="J247" s="13" t="s">
        <v>1</v>
      </c>
      <c r="K247" s="22">
        <v>25460</v>
      </c>
      <c r="L247" s="22">
        <v>19141.845170000001</v>
      </c>
      <c r="M247" s="13" t="s">
        <v>3</v>
      </c>
      <c r="N247" s="22">
        <v>0</v>
      </c>
      <c r="O247" s="22">
        <v>0</v>
      </c>
    </row>
    <row r="248" spans="1:15" x14ac:dyDescent="0.25">
      <c r="A248" s="13" t="s">
        <v>311</v>
      </c>
      <c r="B248" s="13" t="s">
        <v>847</v>
      </c>
      <c r="E248" s="13" t="s">
        <v>311</v>
      </c>
      <c r="H248" s="14">
        <v>1395</v>
      </c>
      <c r="J248" s="13" t="s">
        <v>1</v>
      </c>
      <c r="K248" s="22">
        <v>10130</v>
      </c>
      <c r="L248" s="22">
        <v>7617.5974040000001</v>
      </c>
      <c r="M248" s="13" t="s">
        <v>3</v>
      </c>
      <c r="N248" s="22">
        <v>0</v>
      </c>
      <c r="O248" s="22">
        <v>0</v>
      </c>
    </row>
    <row r="249" spans="1:15" x14ac:dyDescent="0.25">
      <c r="A249" s="13" t="s">
        <v>310</v>
      </c>
      <c r="B249" s="13" t="s">
        <v>1441</v>
      </c>
      <c r="D249" s="22">
        <v>17944.349999999999</v>
      </c>
      <c r="E249" s="13" t="s">
        <v>310</v>
      </c>
      <c r="F249" s="100">
        <v>45356</v>
      </c>
      <c r="G249" s="100">
        <v>45356</v>
      </c>
      <c r="H249" s="14">
        <v>1396</v>
      </c>
      <c r="J249" s="13" t="s">
        <v>1</v>
      </c>
      <c r="K249" s="22">
        <v>26645</v>
      </c>
      <c r="L249" s="22">
        <v>20035.198292000001</v>
      </c>
      <c r="M249" s="13" t="s">
        <v>3</v>
      </c>
      <c r="N249" s="22">
        <v>3</v>
      </c>
      <c r="O249" s="22">
        <v>1</v>
      </c>
    </row>
    <row r="250" spans="1:15" x14ac:dyDescent="0.25">
      <c r="A250" s="13" t="s">
        <v>312</v>
      </c>
      <c r="B250" s="13" t="s">
        <v>1469</v>
      </c>
      <c r="D250" s="22">
        <v>5901.4</v>
      </c>
      <c r="E250" s="13" t="s">
        <v>312</v>
      </c>
      <c r="F250" s="100">
        <v>44757</v>
      </c>
      <c r="G250" s="100">
        <v>44757</v>
      </c>
      <c r="H250" s="14">
        <v>1397</v>
      </c>
      <c r="J250" s="13" t="s">
        <v>1</v>
      </c>
      <c r="K250" s="22">
        <v>55865</v>
      </c>
      <c r="L250" s="22">
        <v>42004.606072000002</v>
      </c>
      <c r="M250" s="13" t="s">
        <v>3</v>
      </c>
      <c r="N250" s="22">
        <v>0</v>
      </c>
      <c r="O250" s="22">
        <v>0</v>
      </c>
    </row>
    <row r="251" spans="1:15" x14ac:dyDescent="0.25">
      <c r="A251" s="13" t="s">
        <v>313</v>
      </c>
      <c r="B251" s="13" t="s">
        <v>1344</v>
      </c>
      <c r="D251" s="22">
        <v>450.3</v>
      </c>
      <c r="E251" s="13" t="s">
        <v>313</v>
      </c>
      <c r="F251" s="100">
        <v>44385</v>
      </c>
      <c r="G251" s="100">
        <v>44609</v>
      </c>
      <c r="H251" s="14">
        <v>1398</v>
      </c>
      <c r="J251" s="13" t="s">
        <v>1</v>
      </c>
      <c r="K251" s="22">
        <v>0</v>
      </c>
      <c r="L251" s="22">
        <v>0</v>
      </c>
      <c r="M251" s="13" t="s">
        <v>3</v>
      </c>
      <c r="N251" s="22">
        <v>0</v>
      </c>
      <c r="O251" s="22">
        <v>0</v>
      </c>
    </row>
    <row r="252" spans="1:15" x14ac:dyDescent="0.25">
      <c r="A252" s="13" t="s">
        <v>314</v>
      </c>
      <c r="B252" s="13" t="s">
        <v>1285</v>
      </c>
      <c r="D252" s="22">
        <v>47254.080000000002</v>
      </c>
      <c r="E252" s="13" t="s">
        <v>314</v>
      </c>
      <c r="F252" s="100">
        <v>45356</v>
      </c>
      <c r="G252" s="100">
        <v>45356</v>
      </c>
      <c r="H252" s="14">
        <v>1399</v>
      </c>
      <c r="J252" s="13" t="s">
        <v>1</v>
      </c>
      <c r="K252" s="22">
        <v>78210</v>
      </c>
      <c r="L252" s="22">
        <v>60162.829338000003</v>
      </c>
      <c r="M252" s="13" t="s">
        <v>3</v>
      </c>
      <c r="N252" s="22">
        <v>2</v>
      </c>
      <c r="O252" s="22">
        <v>2</v>
      </c>
    </row>
    <row r="253" spans="1:15" x14ac:dyDescent="0.25">
      <c r="A253" s="13" t="s">
        <v>315</v>
      </c>
      <c r="B253" s="13" t="s">
        <v>1325</v>
      </c>
      <c r="D253" s="22">
        <v>17396.060000000001</v>
      </c>
      <c r="E253" s="13" t="s">
        <v>315</v>
      </c>
      <c r="F253" s="100">
        <v>45356</v>
      </c>
      <c r="G253" s="100">
        <v>45356</v>
      </c>
      <c r="H253" s="14">
        <v>1400</v>
      </c>
      <c r="J253" s="13" t="s">
        <v>1</v>
      </c>
      <c r="K253" s="22">
        <v>23015</v>
      </c>
      <c r="L253" s="22">
        <v>17396.056435999999</v>
      </c>
      <c r="M253" s="13" t="s">
        <v>3</v>
      </c>
      <c r="N253" s="22">
        <v>1</v>
      </c>
      <c r="O253" s="22">
        <v>1</v>
      </c>
    </row>
    <row r="254" spans="1:15" x14ac:dyDescent="0.25">
      <c r="A254" s="13" t="s">
        <v>518</v>
      </c>
      <c r="B254" s="13" t="s">
        <v>1370</v>
      </c>
      <c r="D254" s="22">
        <v>22940.6</v>
      </c>
      <c r="E254" s="13" t="s">
        <v>518</v>
      </c>
      <c r="F254" s="100">
        <v>45189</v>
      </c>
      <c r="G254" s="100">
        <v>45286</v>
      </c>
      <c r="H254" s="14">
        <v>1401</v>
      </c>
      <c r="J254" s="13" t="s">
        <v>1</v>
      </c>
      <c r="K254" s="22">
        <v>78210</v>
      </c>
      <c r="L254" s="22">
        <v>60162.829338000003</v>
      </c>
      <c r="M254" s="13" t="s">
        <v>3</v>
      </c>
      <c r="N254" s="22">
        <v>1</v>
      </c>
      <c r="O254" s="22">
        <v>1</v>
      </c>
    </row>
    <row r="255" spans="1:15" x14ac:dyDescent="0.25">
      <c r="A255" s="13" t="s">
        <v>316</v>
      </c>
      <c r="B255" s="13" t="s">
        <v>1303</v>
      </c>
      <c r="D255" s="22">
        <v>549.1</v>
      </c>
      <c r="E255" s="13" t="s">
        <v>316</v>
      </c>
      <c r="F255" s="100">
        <v>44495</v>
      </c>
      <c r="G255" s="100">
        <v>44635</v>
      </c>
      <c r="H255" s="14">
        <v>1402</v>
      </c>
      <c r="J255" s="13" t="s">
        <v>1</v>
      </c>
      <c r="K255" s="22">
        <v>8930</v>
      </c>
      <c r="L255" s="22">
        <v>6765.4370779999999</v>
      </c>
      <c r="M255" s="13" t="s">
        <v>3</v>
      </c>
      <c r="N255" s="22">
        <v>0</v>
      </c>
      <c r="O255" s="22">
        <v>0</v>
      </c>
    </row>
    <row r="256" spans="1:15" x14ac:dyDescent="0.25">
      <c r="A256" s="13" t="s">
        <v>317</v>
      </c>
      <c r="B256" s="13" t="s">
        <v>1296</v>
      </c>
      <c r="D256" s="22">
        <v>18205.07</v>
      </c>
      <c r="E256" s="13" t="s">
        <v>317</v>
      </c>
      <c r="F256" s="100">
        <v>45356</v>
      </c>
      <c r="G256" s="100">
        <v>45356</v>
      </c>
      <c r="H256" s="14">
        <v>1403</v>
      </c>
      <c r="J256" s="13" t="s">
        <v>1</v>
      </c>
      <c r="K256" s="22">
        <v>24215</v>
      </c>
      <c r="L256" s="22">
        <v>18205.071938000001</v>
      </c>
      <c r="M256" s="13" t="s">
        <v>3</v>
      </c>
      <c r="N256" s="22">
        <v>2</v>
      </c>
      <c r="O256" s="22">
        <v>2</v>
      </c>
    </row>
    <row r="257" spans="1:15" x14ac:dyDescent="0.25">
      <c r="A257" s="13" t="s">
        <v>318</v>
      </c>
      <c r="B257" s="13" t="s">
        <v>1304</v>
      </c>
      <c r="D257" s="22">
        <v>28011.72</v>
      </c>
      <c r="E257" s="13" t="s">
        <v>318</v>
      </c>
      <c r="F257" s="100">
        <v>45343</v>
      </c>
      <c r="G257" s="100">
        <v>45343</v>
      </c>
      <c r="H257" s="14">
        <v>1404</v>
      </c>
      <c r="J257" s="13" t="s">
        <v>1</v>
      </c>
      <c r="K257" s="22">
        <v>50260</v>
      </c>
      <c r="L257" s="22">
        <v>38075.123656000003</v>
      </c>
      <c r="M257" s="13" t="s">
        <v>3</v>
      </c>
      <c r="N257" s="22">
        <v>2</v>
      </c>
      <c r="O257" s="22">
        <v>3</v>
      </c>
    </row>
    <row r="258" spans="1:15" x14ac:dyDescent="0.25">
      <c r="A258" s="13" t="s">
        <v>319</v>
      </c>
      <c r="B258" s="13" t="s">
        <v>848</v>
      </c>
      <c r="E258" s="13" t="s">
        <v>319</v>
      </c>
      <c r="H258" s="14">
        <v>1405</v>
      </c>
      <c r="J258" s="13" t="s">
        <v>1</v>
      </c>
      <c r="K258" s="22">
        <v>0</v>
      </c>
      <c r="L258" s="22">
        <v>0</v>
      </c>
      <c r="M258" s="13" t="s">
        <v>3</v>
      </c>
      <c r="N258" s="22">
        <v>0</v>
      </c>
      <c r="O258" s="22">
        <v>0</v>
      </c>
    </row>
    <row r="259" spans="1:15" x14ac:dyDescent="0.25">
      <c r="A259" s="13" t="s">
        <v>320</v>
      </c>
      <c r="B259" s="13" t="s">
        <v>656</v>
      </c>
      <c r="E259" s="13" t="s">
        <v>320</v>
      </c>
      <c r="H259" s="14">
        <v>1406</v>
      </c>
      <c r="J259" s="13" t="s">
        <v>1</v>
      </c>
      <c r="K259" s="22">
        <v>0</v>
      </c>
      <c r="L259" s="22">
        <v>0</v>
      </c>
      <c r="M259" s="13" t="s">
        <v>3</v>
      </c>
      <c r="N259" s="22">
        <v>0</v>
      </c>
      <c r="O259" s="22">
        <v>0</v>
      </c>
    </row>
    <row r="260" spans="1:15" x14ac:dyDescent="0.25">
      <c r="A260" s="13" t="s">
        <v>321</v>
      </c>
      <c r="B260" s="13" t="s">
        <v>849</v>
      </c>
      <c r="E260" s="13" t="s">
        <v>321</v>
      </c>
      <c r="H260" s="14">
        <v>1407</v>
      </c>
      <c r="J260" s="13" t="s">
        <v>1</v>
      </c>
      <c r="K260" s="22">
        <v>0</v>
      </c>
      <c r="L260" s="22">
        <v>0</v>
      </c>
      <c r="M260" s="13" t="s">
        <v>3</v>
      </c>
      <c r="N260" s="22">
        <v>0</v>
      </c>
      <c r="O260" s="22">
        <v>0</v>
      </c>
    </row>
    <row r="261" spans="1:15" x14ac:dyDescent="0.25">
      <c r="A261" s="13" t="s">
        <v>322</v>
      </c>
      <c r="B261" s="13" t="s">
        <v>1345</v>
      </c>
      <c r="D261" s="22">
        <v>815.1</v>
      </c>
      <c r="E261" s="13" t="s">
        <v>322</v>
      </c>
      <c r="F261" s="100">
        <v>44711</v>
      </c>
      <c r="G261" s="100">
        <v>45027</v>
      </c>
      <c r="H261" s="14">
        <v>1408</v>
      </c>
      <c r="J261" s="13" t="s">
        <v>1</v>
      </c>
      <c r="K261" s="22">
        <v>0</v>
      </c>
      <c r="L261" s="22">
        <v>0</v>
      </c>
      <c r="M261" s="13" t="s">
        <v>3</v>
      </c>
      <c r="N261" s="22">
        <v>0</v>
      </c>
      <c r="O261" s="22">
        <v>0</v>
      </c>
    </row>
    <row r="262" spans="1:15" x14ac:dyDescent="0.25">
      <c r="A262" s="13" t="s">
        <v>323</v>
      </c>
      <c r="B262" s="13" t="s">
        <v>1456</v>
      </c>
      <c r="D262" s="22">
        <v>4817.0200000000004</v>
      </c>
      <c r="E262" s="13" t="s">
        <v>323</v>
      </c>
      <c r="F262" s="100">
        <v>45051</v>
      </c>
      <c r="G262" s="100">
        <v>45278</v>
      </c>
      <c r="H262" s="14">
        <v>1409</v>
      </c>
      <c r="J262" s="13" t="s">
        <v>1</v>
      </c>
      <c r="K262" s="22">
        <v>27640</v>
      </c>
      <c r="L262" s="22">
        <v>20782.666518000002</v>
      </c>
      <c r="M262" s="13" t="s">
        <v>3</v>
      </c>
      <c r="N262" s="22">
        <v>0</v>
      </c>
      <c r="O262" s="22">
        <v>0</v>
      </c>
    </row>
    <row r="263" spans="1:15" x14ac:dyDescent="0.25">
      <c r="A263" s="13" t="s">
        <v>324</v>
      </c>
      <c r="B263" s="13" t="s">
        <v>850</v>
      </c>
      <c r="E263" s="13" t="s">
        <v>324</v>
      </c>
      <c r="H263" s="14">
        <v>1410</v>
      </c>
      <c r="J263" s="13" t="s">
        <v>1</v>
      </c>
      <c r="K263" s="22">
        <v>57895</v>
      </c>
      <c r="L263" s="22">
        <v>43531.492383999997</v>
      </c>
      <c r="M263" s="13" t="s">
        <v>3</v>
      </c>
      <c r="N263" s="22">
        <v>0</v>
      </c>
      <c r="O263" s="22">
        <v>0</v>
      </c>
    </row>
    <row r="264" spans="1:15" x14ac:dyDescent="0.25">
      <c r="A264" s="13" t="s">
        <v>325</v>
      </c>
      <c r="B264" s="13" t="s">
        <v>1326</v>
      </c>
      <c r="D264" s="22">
        <v>687.8</v>
      </c>
      <c r="E264" s="13" t="s">
        <v>325</v>
      </c>
      <c r="F264" s="100">
        <v>44608</v>
      </c>
      <c r="G264" s="100">
        <v>44608</v>
      </c>
      <c r="H264" s="14">
        <v>1411</v>
      </c>
      <c r="J264" s="13" t="s">
        <v>1</v>
      </c>
      <c r="K264" s="22">
        <v>9460</v>
      </c>
      <c r="L264" s="22">
        <v>7111.3381079999999</v>
      </c>
      <c r="M264" s="13" t="s">
        <v>3</v>
      </c>
      <c r="N264" s="22">
        <v>0</v>
      </c>
      <c r="O264" s="22">
        <v>0</v>
      </c>
    </row>
    <row r="265" spans="1:15" x14ac:dyDescent="0.25">
      <c r="A265" s="13" t="s">
        <v>326</v>
      </c>
      <c r="B265" s="13" t="s">
        <v>1318</v>
      </c>
      <c r="D265" s="22">
        <v>12106.57</v>
      </c>
      <c r="E265" s="13" t="s">
        <v>326</v>
      </c>
      <c r="F265" s="100">
        <v>44963</v>
      </c>
      <c r="G265" s="100">
        <v>45278</v>
      </c>
      <c r="H265" s="14">
        <v>1412</v>
      </c>
      <c r="J265" s="13" t="s">
        <v>1</v>
      </c>
      <c r="K265" s="22">
        <v>87380</v>
      </c>
      <c r="L265" s="22">
        <v>66198.333073999995</v>
      </c>
      <c r="M265" s="13" t="s">
        <v>3</v>
      </c>
      <c r="N265" s="22">
        <v>0</v>
      </c>
      <c r="O265" s="22">
        <v>0</v>
      </c>
    </row>
    <row r="266" spans="1:15" x14ac:dyDescent="0.25">
      <c r="A266" s="13" t="s">
        <v>327</v>
      </c>
      <c r="B266" s="13" t="s">
        <v>1327</v>
      </c>
      <c r="D266" s="22">
        <v>3381.47</v>
      </c>
      <c r="E266" s="13" t="s">
        <v>327</v>
      </c>
      <c r="F266" s="100">
        <v>44958</v>
      </c>
      <c r="G266" s="100">
        <v>45030</v>
      </c>
      <c r="H266" s="14">
        <v>1413</v>
      </c>
      <c r="J266" s="13" t="s">
        <v>1</v>
      </c>
      <c r="K266" s="22">
        <v>25500</v>
      </c>
      <c r="L266" s="22">
        <v>19171.242377999999</v>
      </c>
      <c r="M266" s="13" t="s">
        <v>3</v>
      </c>
      <c r="N266" s="22">
        <v>0</v>
      </c>
      <c r="O266" s="22">
        <v>0</v>
      </c>
    </row>
    <row r="267" spans="1:15" x14ac:dyDescent="0.25">
      <c r="A267" s="13" t="s">
        <v>297</v>
      </c>
      <c r="B267" s="13" t="s">
        <v>1242</v>
      </c>
      <c r="D267" s="22">
        <v>623.46</v>
      </c>
      <c r="E267" s="13" t="s">
        <v>297</v>
      </c>
      <c r="F267" s="100">
        <v>44558</v>
      </c>
      <c r="G267" s="100">
        <v>45030</v>
      </c>
      <c r="H267" s="14">
        <v>1414</v>
      </c>
      <c r="J267" s="13" t="s">
        <v>1</v>
      </c>
      <c r="K267" s="22">
        <v>9900</v>
      </c>
      <c r="L267" s="22">
        <v>7442.0566980000003</v>
      </c>
      <c r="M267" s="13" t="s">
        <v>3</v>
      </c>
      <c r="N267" s="22">
        <v>0</v>
      </c>
      <c r="O267" s="22">
        <v>0</v>
      </c>
    </row>
    <row r="268" spans="1:15" x14ac:dyDescent="0.25">
      <c r="A268" s="13" t="s">
        <v>298</v>
      </c>
      <c r="B268" s="13" t="s">
        <v>1371</v>
      </c>
      <c r="D268" s="22">
        <v>1862</v>
      </c>
      <c r="E268" s="13" t="s">
        <v>298</v>
      </c>
      <c r="F268" s="100">
        <v>44558</v>
      </c>
      <c r="G268" s="100">
        <v>45030</v>
      </c>
      <c r="H268" s="14">
        <v>1415</v>
      </c>
      <c r="J268" s="13" t="s">
        <v>1</v>
      </c>
      <c r="K268" s="22">
        <v>26725</v>
      </c>
      <c r="L268" s="22">
        <v>20092.899905999999</v>
      </c>
      <c r="M268" s="13" t="s">
        <v>3</v>
      </c>
      <c r="N268" s="22">
        <v>0</v>
      </c>
      <c r="O268" s="22">
        <v>0</v>
      </c>
    </row>
    <row r="269" spans="1:15" x14ac:dyDescent="0.25">
      <c r="A269" s="13" t="s">
        <v>299</v>
      </c>
      <c r="B269" s="13" t="s">
        <v>851</v>
      </c>
      <c r="E269" s="13" t="s">
        <v>299</v>
      </c>
      <c r="H269" s="14">
        <v>1416</v>
      </c>
      <c r="J269" s="13" t="s">
        <v>1</v>
      </c>
      <c r="K269" s="22">
        <v>55895</v>
      </c>
      <c r="L269" s="22">
        <v>42025.903198</v>
      </c>
      <c r="M269" s="13" t="s">
        <v>3</v>
      </c>
      <c r="N269" s="22">
        <v>0</v>
      </c>
      <c r="O269" s="22">
        <v>0</v>
      </c>
    </row>
    <row r="270" spans="1:15" x14ac:dyDescent="0.25">
      <c r="A270" s="13" t="s">
        <v>300</v>
      </c>
      <c r="B270" s="13" t="s">
        <v>1346</v>
      </c>
      <c r="D270" s="22">
        <v>770.45</v>
      </c>
      <c r="E270" s="13" t="s">
        <v>300</v>
      </c>
      <c r="F270" s="100">
        <v>44671</v>
      </c>
      <c r="G270" s="100">
        <v>44671</v>
      </c>
      <c r="H270" s="14">
        <v>1417</v>
      </c>
      <c r="J270" s="13" t="s">
        <v>1</v>
      </c>
      <c r="K270" s="22">
        <v>0</v>
      </c>
      <c r="L270" s="22">
        <v>0</v>
      </c>
      <c r="M270" s="13" t="s">
        <v>3</v>
      </c>
      <c r="N270" s="22">
        <v>0</v>
      </c>
      <c r="O270" s="22">
        <v>0</v>
      </c>
    </row>
    <row r="271" spans="1:15" x14ac:dyDescent="0.25">
      <c r="A271" s="13" t="s">
        <v>301</v>
      </c>
      <c r="B271" s="13" t="s">
        <v>1170</v>
      </c>
      <c r="D271" s="22">
        <v>20964.95</v>
      </c>
      <c r="E271" s="13" t="s">
        <v>301</v>
      </c>
      <c r="F271" s="100">
        <v>45356</v>
      </c>
      <c r="G271" s="100">
        <v>45356</v>
      </c>
      <c r="H271" s="14">
        <v>1418</v>
      </c>
      <c r="J271" s="13" t="s">
        <v>1</v>
      </c>
      <c r="K271" s="22">
        <v>27885</v>
      </c>
      <c r="L271" s="22">
        <v>20964.947560000001</v>
      </c>
      <c r="M271" s="13" t="s">
        <v>3</v>
      </c>
      <c r="N271" s="22">
        <v>1</v>
      </c>
      <c r="O271" s="22">
        <v>1</v>
      </c>
    </row>
    <row r="272" spans="1:15" x14ac:dyDescent="0.25">
      <c r="A272" s="13" t="s">
        <v>302</v>
      </c>
      <c r="B272" s="13" t="s">
        <v>852</v>
      </c>
      <c r="E272" s="13" t="s">
        <v>302</v>
      </c>
      <c r="H272" s="14">
        <v>1419</v>
      </c>
      <c r="J272" s="13" t="s">
        <v>1</v>
      </c>
      <c r="K272" s="22">
        <v>58255</v>
      </c>
      <c r="L272" s="22">
        <v>43802.532306000001</v>
      </c>
      <c r="M272" s="13" t="s">
        <v>3</v>
      </c>
      <c r="N272" s="22">
        <v>0</v>
      </c>
      <c r="O272" s="22">
        <v>0</v>
      </c>
    </row>
    <row r="273" spans="1:15" x14ac:dyDescent="0.25">
      <c r="A273" s="13" t="s">
        <v>303</v>
      </c>
      <c r="B273" s="13" t="s">
        <v>1328</v>
      </c>
      <c r="D273" s="22">
        <v>4922.8999999999996</v>
      </c>
      <c r="E273" s="13" t="s">
        <v>303</v>
      </c>
      <c r="F273" s="100">
        <v>44356</v>
      </c>
      <c r="G273" s="100">
        <v>44623</v>
      </c>
      <c r="H273" s="14">
        <v>1420</v>
      </c>
      <c r="J273" s="13" t="s">
        <v>1</v>
      </c>
      <c r="K273" s="22">
        <v>92410</v>
      </c>
      <c r="L273" s="22">
        <v>69482.269820000001</v>
      </c>
      <c r="M273" s="13" t="s">
        <v>3</v>
      </c>
      <c r="N273" s="22">
        <v>0</v>
      </c>
      <c r="O273" s="22">
        <v>0</v>
      </c>
    </row>
    <row r="274" spans="1:15" x14ac:dyDescent="0.25">
      <c r="A274" s="13" t="s">
        <v>304</v>
      </c>
      <c r="B274" s="13" t="s">
        <v>1347</v>
      </c>
      <c r="D274" s="22">
        <v>10990.55</v>
      </c>
      <c r="E274" s="13" t="s">
        <v>304</v>
      </c>
      <c r="F274" s="100">
        <v>45275</v>
      </c>
      <c r="G274" s="100">
        <v>45275</v>
      </c>
      <c r="H274" s="14">
        <v>1421</v>
      </c>
      <c r="J274" s="13" t="s">
        <v>1</v>
      </c>
      <c r="K274" s="22">
        <v>26715</v>
      </c>
      <c r="L274" s="22">
        <v>20086.826929999999</v>
      </c>
      <c r="M274" s="13" t="s">
        <v>3</v>
      </c>
      <c r="N274" s="22">
        <v>1</v>
      </c>
      <c r="O274" s="22">
        <v>1</v>
      </c>
    </row>
    <row r="275" spans="1:15" x14ac:dyDescent="0.25">
      <c r="A275" s="13" t="s">
        <v>331</v>
      </c>
      <c r="B275" s="13" t="s">
        <v>853</v>
      </c>
      <c r="E275" s="13" t="s">
        <v>331</v>
      </c>
      <c r="H275" s="14">
        <v>1422</v>
      </c>
      <c r="J275" s="13" t="s">
        <v>1</v>
      </c>
      <c r="K275" s="22">
        <v>96690</v>
      </c>
      <c r="L275" s="22">
        <v>74377.213606000005</v>
      </c>
      <c r="M275" s="13" t="s">
        <v>3</v>
      </c>
      <c r="N275" s="22">
        <v>0</v>
      </c>
      <c r="O275" s="22">
        <v>0</v>
      </c>
    </row>
    <row r="276" spans="1:15" x14ac:dyDescent="0.25">
      <c r="A276" s="13" t="s">
        <v>332</v>
      </c>
      <c r="B276" s="13" t="s">
        <v>1514</v>
      </c>
      <c r="D276" s="22">
        <v>2333.7399999999998</v>
      </c>
      <c r="E276" s="13" t="s">
        <v>332</v>
      </c>
      <c r="F276" s="100">
        <v>44915</v>
      </c>
      <c r="G276" s="100">
        <v>44918</v>
      </c>
      <c r="H276" s="14">
        <v>1423</v>
      </c>
      <c r="J276" s="13" t="s">
        <v>1</v>
      </c>
      <c r="K276" s="22">
        <v>26620</v>
      </c>
      <c r="L276" s="22">
        <v>20013.559143999999</v>
      </c>
      <c r="M276" s="13" t="s">
        <v>3</v>
      </c>
      <c r="N276" s="22">
        <v>0</v>
      </c>
      <c r="O276" s="22">
        <v>0</v>
      </c>
    </row>
    <row r="277" spans="1:15" x14ac:dyDescent="0.25">
      <c r="A277" s="13" t="s">
        <v>328</v>
      </c>
      <c r="B277" s="13" t="s">
        <v>854</v>
      </c>
      <c r="E277" s="13" t="s">
        <v>328</v>
      </c>
      <c r="H277" s="14">
        <v>1424</v>
      </c>
      <c r="J277" s="13" t="s">
        <v>1</v>
      </c>
      <c r="K277" s="22">
        <v>0</v>
      </c>
      <c r="L277" s="22">
        <v>0</v>
      </c>
      <c r="M277" s="13" t="s">
        <v>3</v>
      </c>
      <c r="N277" s="22">
        <v>0</v>
      </c>
      <c r="O277" s="22">
        <v>0</v>
      </c>
    </row>
    <row r="278" spans="1:15" x14ac:dyDescent="0.25">
      <c r="A278" s="13" t="s">
        <v>329</v>
      </c>
      <c r="B278" s="13" t="s">
        <v>1500</v>
      </c>
      <c r="D278" s="22">
        <v>5755.1</v>
      </c>
      <c r="E278" s="13" t="s">
        <v>329</v>
      </c>
      <c r="F278" s="100">
        <v>45120</v>
      </c>
      <c r="G278" s="100">
        <v>45120</v>
      </c>
      <c r="H278" s="14">
        <v>1425</v>
      </c>
      <c r="J278" s="13" t="s">
        <v>1</v>
      </c>
      <c r="K278" s="22">
        <v>27645</v>
      </c>
      <c r="L278" s="22">
        <v>20944.292767999999</v>
      </c>
      <c r="M278" s="13" t="s">
        <v>3</v>
      </c>
      <c r="N278" s="22">
        <v>1</v>
      </c>
      <c r="O278" s="22">
        <v>1</v>
      </c>
    </row>
    <row r="279" spans="1:15" x14ac:dyDescent="0.25">
      <c r="A279" s="13" t="s">
        <v>330</v>
      </c>
      <c r="B279" s="13" t="s">
        <v>855</v>
      </c>
      <c r="E279" s="13" t="s">
        <v>330</v>
      </c>
      <c r="H279" s="14">
        <v>1426</v>
      </c>
      <c r="J279" s="13" t="s">
        <v>1</v>
      </c>
      <c r="K279" s="22">
        <v>58415</v>
      </c>
      <c r="L279" s="22">
        <v>43920.463159999999</v>
      </c>
      <c r="M279" s="13" t="s">
        <v>3</v>
      </c>
      <c r="N279" s="22">
        <v>0</v>
      </c>
      <c r="O279" s="22">
        <v>0</v>
      </c>
    </row>
    <row r="280" spans="1:15" x14ac:dyDescent="0.25">
      <c r="A280" s="13" t="s">
        <v>1172</v>
      </c>
      <c r="B280" s="13" t="s">
        <v>1171</v>
      </c>
      <c r="E280" s="13" t="s">
        <v>1172</v>
      </c>
      <c r="H280" s="14">
        <v>1427</v>
      </c>
      <c r="J280" s="13" t="s">
        <v>1</v>
      </c>
      <c r="K280" s="22">
        <v>580</v>
      </c>
      <c r="L280" s="22">
        <v>447.51</v>
      </c>
      <c r="M280" s="13" t="s">
        <v>3</v>
      </c>
      <c r="N280" s="22">
        <v>0</v>
      </c>
      <c r="O280" s="22">
        <v>0</v>
      </c>
    </row>
    <row r="281" spans="1:15" x14ac:dyDescent="0.25">
      <c r="A281" s="13" t="s">
        <v>1174</v>
      </c>
      <c r="B281" s="13" t="s">
        <v>1173</v>
      </c>
      <c r="E281" s="13" t="s">
        <v>1174</v>
      </c>
      <c r="H281" s="14">
        <v>1428</v>
      </c>
      <c r="J281" s="13" t="s">
        <v>1</v>
      </c>
      <c r="K281" s="22">
        <v>2260</v>
      </c>
      <c r="L281" s="22">
        <v>1739</v>
      </c>
      <c r="M281" s="13" t="s">
        <v>3</v>
      </c>
      <c r="N281" s="22">
        <v>0</v>
      </c>
      <c r="O281" s="22">
        <v>0</v>
      </c>
    </row>
    <row r="282" spans="1:15" x14ac:dyDescent="0.25">
      <c r="A282" s="13" t="s">
        <v>1176</v>
      </c>
      <c r="B282" s="13" t="s">
        <v>1175</v>
      </c>
      <c r="E282" s="13" t="s">
        <v>1176</v>
      </c>
      <c r="G282" s="100">
        <v>45215</v>
      </c>
      <c r="H282" s="14">
        <v>1429</v>
      </c>
      <c r="J282" s="13" t="s">
        <v>1</v>
      </c>
      <c r="K282" s="22">
        <v>580</v>
      </c>
      <c r="L282" s="22">
        <v>447.52</v>
      </c>
      <c r="M282" s="13" t="s">
        <v>3</v>
      </c>
      <c r="N282" s="22">
        <v>0</v>
      </c>
      <c r="O282" s="22">
        <v>0</v>
      </c>
    </row>
    <row r="283" spans="1:15" x14ac:dyDescent="0.25">
      <c r="A283" s="13" t="s">
        <v>1178</v>
      </c>
      <c r="B283" s="13" t="s">
        <v>1177</v>
      </c>
      <c r="E283" s="13" t="s">
        <v>1178</v>
      </c>
      <c r="H283" s="14">
        <v>1430</v>
      </c>
      <c r="J283" s="13" t="s">
        <v>1</v>
      </c>
      <c r="K283" s="22">
        <v>2260</v>
      </c>
      <c r="L283" s="22">
        <v>1739</v>
      </c>
      <c r="M283" s="13" t="s">
        <v>3</v>
      </c>
      <c r="N283" s="22">
        <v>0</v>
      </c>
      <c r="O283" s="22">
        <v>0</v>
      </c>
    </row>
    <row r="284" spans="1:15" x14ac:dyDescent="0.25">
      <c r="A284" s="13" t="s">
        <v>1180</v>
      </c>
      <c r="B284" s="13" t="s">
        <v>1179</v>
      </c>
      <c r="E284" s="13" t="s">
        <v>1180</v>
      </c>
      <c r="H284" s="14">
        <v>1431</v>
      </c>
      <c r="J284" s="13" t="s">
        <v>1</v>
      </c>
      <c r="K284" s="22">
        <v>560</v>
      </c>
      <c r="L284" s="22">
        <v>430.81</v>
      </c>
      <c r="M284" s="13" t="s">
        <v>3</v>
      </c>
      <c r="N284" s="22">
        <v>0</v>
      </c>
      <c r="O284" s="22">
        <v>0</v>
      </c>
    </row>
    <row r="285" spans="1:15" x14ac:dyDescent="0.25">
      <c r="A285" s="13" t="s">
        <v>1182</v>
      </c>
      <c r="B285" s="13" t="s">
        <v>1181</v>
      </c>
      <c r="E285" s="13" t="s">
        <v>1182</v>
      </c>
      <c r="H285" s="14">
        <v>1432</v>
      </c>
      <c r="J285" s="13" t="s">
        <v>1</v>
      </c>
      <c r="K285" s="22">
        <v>2435</v>
      </c>
      <c r="L285" s="22">
        <v>1871.22</v>
      </c>
      <c r="M285" s="13" t="s">
        <v>3</v>
      </c>
      <c r="N285" s="22">
        <v>0</v>
      </c>
      <c r="O285" s="22">
        <v>0</v>
      </c>
    </row>
    <row r="286" spans="1:15" x14ac:dyDescent="0.25">
      <c r="A286" s="13" t="s">
        <v>699</v>
      </c>
      <c r="B286" s="13" t="s">
        <v>717</v>
      </c>
      <c r="D286" s="22">
        <v>931.95</v>
      </c>
      <c r="E286" s="13" t="s">
        <v>699</v>
      </c>
      <c r="F286" s="100">
        <v>45275</v>
      </c>
      <c r="G286" s="100">
        <v>45275</v>
      </c>
      <c r="H286" s="14">
        <v>1433</v>
      </c>
      <c r="J286" s="13" t="s">
        <v>1</v>
      </c>
      <c r="K286" s="22">
        <v>2240</v>
      </c>
      <c r="L286" s="22">
        <v>1533.951986</v>
      </c>
      <c r="M286" s="13" t="s">
        <v>2</v>
      </c>
      <c r="N286" s="22">
        <v>0</v>
      </c>
      <c r="O286" s="22">
        <v>15</v>
      </c>
    </row>
    <row r="287" spans="1:15" x14ac:dyDescent="0.25">
      <c r="A287" s="13" t="s">
        <v>613</v>
      </c>
      <c r="B287" s="13" t="s">
        <v>718</v>
      </c>
      <c r="D287" s="22">
        <v>214.87</v>
      </c>
      <c r="E287" s="13" t="s">
        <v>613</v>
      </c>
      <c r="F287" s="100">
        <v>44921</v>
      </c>
      <c r="G287" s="100">
        <v>45141</v>
      </c>
      <c r="H287" s="14">
        <v>1434</v>
      </c>
      <c r="J287" s="13" t="s">
        <v>1</v>
      </c>
      <c r="K287" s="22">
        <v>2240</v>
      </c>
      <c r="L287" s="22">
        <v>1533.951986</v>
      </c>
      <c r="M287" s="13" t="s">
        <v>2</v>
      </c>
      <c r="N287" s="22">
        <v>0</v>
      </c>
      <c r="O287" s="22">
        <v>15</v>
      </c>
    </row>
    <row r="288" spans="1:15" x14ac:dyDescent="0.25">
      <c r="A288" s="13" t="s">
        <v>612</v>
      </c>
      <c r="B288" s="13" t="s">
        <v>719</v>
      </c>
      <c r="D288" s="22">
        <v>377.26</v>
      </c>
      <c r="E288" s="13" t="s">
        <v>612</v>
      </c>
      <c r="F288" s="100">
        <v>45084</v>
      </c>
      <c r="G288" s="100">
        <v>45084</v>
      </c>
      <c r="H288" s="14">
        <v>1435</v>
      </c>
      <c r="J288" s="13" t="s">
        <v>1</v>
      </c>
      <c r="K288" s="22">
        <v>2240</v>
      </c>
      <c r="L288" s="22">
        <v>1533.951986</v>
      </c>
      <c r="M288" s="13" t="s">
        <v>2</v>
      </c>
      <c r="N288" s="22">
        <v>0</v>
      </c>
      <c r="O288" s="22">
        <v>15</v>
      </c>
    </row>
    <row r="289" spans="1:15" x14ac:dyDescent="0.25">
      <c r="A289" s="13" t="s">
        <v>1416</v>
      </c>
      <c r="B289" s="13" t="s">
        <v>1415</v>
      </c>
      <c r="D289" s="22">
        <v>626.91999999999996</v>
      </c>
      <c r="E289" s="13" t="s">
        <v>1416</v>
      </c>
      <c r="F289" s="100">
        <v>45219</v>
      </c>
      <c r="G289" s="100">
        <v>45219</v>
      </c>
      <c r="H289" s="14">
        <v>2425</v>
      </c>
      <c r="J289" s="13" t="s">
        <v>1</v>
      </c>
      <c r="K289" s="22">
        <v>2240</v>
      </c>
      <c r="L289" s="22">
        <v>1533.951986</v>
      </c>
      <c r="M289" s="13" t="s">
        <v>2</v>
      </c>
      <c r="N289" s="22">
        <v>0</v>
      </c>
    </row>
    <row r="290" spans="1:15" x14ac:dyDescent="0.25">
      <c r="A290" s="13" t="s">
        <v>701</v>
      </c>
      <c r="B290" s="13" t="s">
        <v>720</v>
      </c>
      <c r="D290" s="22">
        <v>108.3</v>
      </c>
      <c r="E290" s="13" t="s">
        <v>701</v>
      </c>
      <c r="F290" s="100">
        <v>44558</v>
      </c>
      <c r="G290" s="100">
        <v>44558</v>
      </c>
      <c r="H290" s="14">
        <v>1436</v>
      </c>
      <c r="J290" s="13" t="s">
        <v>1</v>
      </c>
      <c r="K290" s="22">
        <v>2015</v>
      </c>
      <c r="L290" s="22">
        <v>1375.6</v>
      </c>
      <c r="M290" s="13" t="s">
        <v>3</v>
      </c>
      <c r="N290" s="22">
        <v>0</v>
      </c>
      <c r="O290" s="22">
        <v>5</v>
      </c>
    </row>
    <row r="291" spans="1:15" x14ac:dyDescent="0.25">
      <c r="A291" s="13" t="s">
        <v>700</v>
      </c>
      <c r="B291" s="13" t="s">
        <v>721</v>
      </c>
      <c r="D291" s="22">
        <v>172.65</v>
      </c>
      <c r="E291" s="13" t="s">
        <v>700</v>
      </c>
      <c r="F291" s="100">
        <v>44936</v>
      </c>
      <c r="G291" s="100">
        <v>45021</v>
      </c>
      <c r="H291" s="14">
        <v>1437</v>
      </c>
      <c r="J291" s="13" t="s">
        <v>1</v>
      </c>
      <c r="K291" s="22">
        <v>2015</v>
      </c>
      <c r="L291" s="22">
        <v>1375.6</v>
      </c>
      <c r="M291" s="13" t="s">
        <v>3</v>
      </c>
      <c r="N291" s="22">
        <v>0</v>
      </c>
      <c r="O291" s="22">
        <v>5</v>
      </c>
    </row>
    <row r="292" spans="1:15" x14ac:dyDescent="0.25">
      <c r="A292" s="13" t="s">
        <v>1184</v>
      </c>
      <c r="B292" s="13" t="s">
        <v>1183</v>
      </c>
      <c r="D292" s="22">
        <v>158.27000000000001</v>
      </c>
      <c r="E292" s="13" t="s">
        <v>1184</v>
      </c>
      <c r="F292" s="100">
        <v>45084</v>
      </c>
      <c r="G292" s="100">
        <v>45215</v>
      </c>
      <c r="H292" s="14">
        <v>1438</v>
      </c>
      <c r="J292" s="13" t="s">
        <v>1184</v>
      </c>
      <c r="K292" s="22">
        <v>250</v>
      </c>
      <c r="L292" s="22">
        <v>167.67</v>
      </c>
      <c r="M292" s="13" t="s">
        <v>253</v>
      </c>
      <c r="N292" s="22">
        <v>0</v>
      </c>
      <c r="O292" s="22">
        <v>0</v>
      </c>
    </row>
    <row r="293" spans="1:15" x14ac:dyDescent="0.25">
      <c r="A293" s="13" t="s">
        <v>363</v>
      </c>
      <c r="B293" s="13" t="s">
        <v>856</v>
      </c>
      <c r="D293" s="22">
        <v>4641.6000000000004</v>
      </c>
      <c r="E293" s="13" t="s">
        <v>363</v>
      </c>
      <c r="F293" s="100">
        <v>45119</v>
      </c>
      <c r="G293" s="100">
        <v>45212</v>
      </c>
      <c r="H293" s="14">
        <v>1440</v>
      </c>
      <c r="J293" s="13" t="s">
        <v>6</v>
      </c>
      <c r="K293" s="22">
        <v>16560</v>
      </c>
      <c r="L293" s="22">
        <v>12449.95</v>
      </c>
      <c r="M293" s="13" t="s">
        <v>2</v>
      </c>
      <c r="N293" s="22">
        <v>0</v>
      </c>
      <c r="O293" s="22">
        <v>0</v>
      </c>
    </row>
    <row r="294" spans="1:15" x14ac:dyDescent="0.25">
      <c r="A294" s="13" t="s">
        <v>1046</v>
      </c>
      <c r="B294" s="13" t="s">
        <v>1048</v>
      </c>
      <c r="D294" s="22">
        <v>3943.5</v>
      </c>
      <c r="E294" s="13" t="s">
        <v>1046</v>
      </c>
      <c r="F294" s="100">
        <v>44868</v>
      </c>
      <c r="G294" s="100">
        <v>45335</v>
      </c>
      <c r="H294" s="14">
        <v>1441</v>
      </c>
      <c r="J294" s="13" t="s">
        <v>6</v>
      </c>
      <c r="K294" s="22">
        <v>24655</v>
      </c>
      <c r="L294" s="22">
        <v>18509.060000000001</v>
      </c>
      <c r="M294" s="13" t="s">
        <v>2</v>
      </c>
      <c r="N294" s="22">
        <v>0</v>
      </c>
      <c r="O294" s="22">
        <v>2</v>
      </c>
    </row>
    <row r="295" spans="1:15" x14ac:dyDescent="0.25">
      <c r="A295" s="13" t="s">
        <v>1389</v>
      </c>
      <c r="B295" s="13" t="s">
        <v>1417</v>
      </c>
      <c r="D295" s="22">
        <v>7822.15</v>
      </c>
      <c r="E295" s="13" t="s">
        <v>1389</v>
      </c>
      <c r="F295" s="100">
        <v>45244</v>
      </c>
      <c r="G295" s="100">
        <v>45335</v>
      </c>
      <c r="H295" s="14">
        <v>2418</v>
      </c>
      <c r="J295" s="13" t="s">
        <v>6</v>
      </c>
      <c r="K295" s="22">
        <v>18050</v>
      </c>
      <c r="L295" s="22">
        <v>13590.99</v>
      </c>
      <c r="M295" s="13" t="s">
        <v>2</v>
      </c>
      <c r="N295" s="22">
        <v>1</v>
      </c>
      <c r="O295" s="22">
        <v>1</v>
      </c>
    </row>
    <row r="296" spans="1:15" x14ac:dyDescent="0.25">
      <c r="A296" s="13" t="s">
        <v>1292</v>
      </c>
      <c r="B296" s="13" t="s">
        <v>1185</v>
      </c>
      <c r="D296" s="22">
        <v>12694.06</v>
      </c>
      <c r="E296" s="13" t="s">
        <v>1292</v>
      </c>
      <c r="F296" s="100">
        <v>45355</v>
      </c>
      <c r="G296" s="100">
        <v>45355</v>
      </c>
      <c r="H296" s="14">
        <v>1442</v>
      </c>
      <c r="J296" s="13" t="s">
        <v>6</v>
      </c>
      <c r="K296" s="22">
        <v>17720</v>
      </c>
      <c r="L296" s="22">
        <v>13283.51</v>
      </c>
      <c r="M296" s="13" t="s">
        <v>2</v>
      </c>
      <c r="N296" s="22">
        <v>3</v>
      </c>
      <c r="O296" s="22">
        <v>2</v>
      </c>
    </row>
    <row r="297" spans="1:15" x14ac:dyDescent="0.25">
      <c r="A297" s="13" t="s">
        <v>502</v>
      </c>
      <c r="B297" s="13" t="s">
        <v>657</v>
      </c>
      <c r="D297" s="22">
        <v>4463.9799999999996</v>
      </c>
      <c r="E297" s="13" t="s">
        <v>502</v>
      </c>
      <c r="F297" s="100">
        <v>45324</v>
      </c>
      <c r="G297" s="100">
        <v>45324</v>
      </c>
      <c r="H297" s="14">
        <v>1443</v>
      </c>
      <c r="J297" s="13" t="s">
        <v>6</v>
      </c>
      <c r="K297" s="22">
        <v>5980</v>
      </c>
      <c r="L297" s="22">
        <v>4463.9799999999996</v>
      </c>
      <c r="M297" s="13" t="s">
        <v>2</v>
      </c>
      <c r="N297" s="22">
        <v>4</v>
      </c>
      <c r="O297" s="22">
        <v>2</v>
      </c>
    </row>
    <row r="298" spans="1:15" x14ac:dyDescent="0.25">
      <c r="A298" s="13" t="s">
        <v>500</v>
      </c>
      <c r="B298" s="13" t="s">
        <v>857</v>
      </c>
      <c r="E298" s="13" t="s">
        <v>500</v>
      </c>
      <c r="H298" s="14">
        <v>1444</v>
      </c>
      <c r="J298" s="13" t="s">
        <v>6</v>
      </c>
      <c r="K298" s="22">
        <v>60895</v>
      </c>
      <c r="L298" s="22">
        <v>45784.07</v>
      </c>
      <c r="M298" s="13" t="s">
        <v>3</v>
      </c>
      <c r="N298" s="22">
        <v>0</v>
      </c>
      <c r="O298" s="22">
        <v>0</v>
      </c>
    </row>
    <row r="299" spans="1:15" x14ac:dyDescent="0.25">
      <c r="A299" s="13" t="s">
        <v>501</v>
      </c>
      <c r="B299" s="13" t="s">
        <v>858</v>
      </c>
      <c r="E299" s="13" t="s">
        <v>501</v>
      </c>
      <c r="H299" s="14">
        <v>1445</v>
      </c>
      <c r="J299" s="13" t="s">
        <v>6</v>
      </c>
      <c r="K299" s="22">
        <v>67245</v>
      </c>
      <c r="L299" s="22">
        <v>50561.9</v>
      </c>
      <c r="M299" s="13" t="s">
        <v>3</v>
      </c>
      <c r="N299" s="22">
        <v>0</v>
      </c>
      <c r="O299" s="22">
        <v>0</v>
      </c>
    </row>
    <row r="300" spans="1:15" x14ac:dyDescent="0.25">
      <c r="A300" s="13" t="s">
        <v>359</v>
      </c>
      <c r="B300" s="13" t="s">
        <v>1470</v>
      </c>
      <c r="D300" s="22">
        <v>15132.31</v>
      </c>
      <c r="E300" s="13" t="s">
        <v>359</v>
      </c>
      <c r="F300" s="100">
        <v>45355</v>
      </c>
      <c r="G300" s="100">
        <v>45355</v>
      </c>
      <c r="H300" s="14">
        <v>1446</v>
      </c>
      <c r="J300" s="13" t="s">
        <v>6</v>
      </c>
      <c r="K300" s="22">
        <v>22680</v>
      </c>
      <c r="L300" s="22">
        <v>16954.62</v>
      </c>
      <c r="M300" s="13" t="s">
        <v>3</v>
      </c>
      <c r="N300" s="22">
        <v>3</v>
      </c>
      <c r="O300" s="22">
        <v>1</v>
      </c>
    </row>
    <row r="301" spans="1:15" x14ac:dyDescent="0.25">
      <c r="A301" s="13" t="s">
        <v>360</v>
      </c>
      <c r="B301" s="13" t="s">
        <v>859</v>
      </c>
      <c r="D301" s="22">
        <v>20059.439999999999</v>
      </c>
      <c r="E301" s="13" t="s">
        <v>360</v>
      </c>
      <c r="F301" s="100">
        <v>45265</v>
      </c>
      <c r="G301" s="100">
        <v>45318</v>
      </c>
      <c r="H301" s="14">
        <v>1447</v>
      </c>
      <c r="J301" s="13" t="s">
        <v>6</v>
      </c>
      <c r="K301" s="22">
        <v>46650</v>
      </c>
      <c r="L301" s="22">
        <v>34853.269999999997</v>
      </c>
      <c r="M301" s="13" t="s">
        <v>3</v>
      </c>
      <c r="N301" s="22">
        <v>0</v>
      </c>
      <c r="O301" s="22">
        <v>0</v>
      </c>
    </row>
    <row r="302" spans="1:15" x14ac:dyDescent="0.25">
      <c r="A302" s="13" t="s">
        <v>357</v>
      </c>
      <c r="B302" s="13" t="s">
        <v>1329</v>
      </c>
      <c r="D302" s="22">
        <v>535.99</v>
      </c>
      <c r="E302" s="13" t="s">
        <v>357</v>
      </c>
      <c r="F302" s="100">
        <v>44343</v>
      </c>
      <c r="G302" s="100">
        <v>44343</v>
      </c>
      <c r="H302" s="14">
        <v>1448</v>
      </c>
      <c r="J302" s="13" t="s">
        <v>6</v>
      </c>
      <c r="K302" s="22">
        <v>9175</v>
      </c>
      <c r="L302" s="22">
        <v>6846.64</v>
      </c>
      <c r="M302" s="13" t="s">
        <v>3</v>
      </c>
      <c r="N302" s="22">
        <v>0</v>
      </c>
      <c r="O302" s="22">
        <v>0</v>
      </c>
    </row>
    <row r="303" spans="1:15" x14ac:dyDescent="0.25">
      <c r="A303" s="13" t="s">
        <v>358</v>
      </c>
      <c r="B303" s="13" t="s">
        <v>1378</v>
      </c>
      <c r="D303" s="22">
        <v>2844.54</v>
      </c>
      <c r="E303" s="13" t="s">
        <v>358</v>
      </c>
      <c r="F303" s="100">
        <v>44713</v>
      </c>
      <c r="G303" s="100">
        <v>44952</v>
      </c>
      <c r="H303" s="14">
        <v>1449</v>
      </c>
      <c r="J303" s="13" t="s">
        <v>6</v>
      </c>
      <c r="K303" s="22">
        <v>24600</v>
      </c>
      <c r="L303" s="22">
        <v>18441.189999999999</v>
      </c>
      <c r="M303" s="13" t="s">
        <v>3</v>
      </c>
      <c r="N303" s="22">
        <v>0</v>
      </c>
      <c r="O303" s="22">
        <v>0</v>
      </c>
    </row>
    <row r="304" spans="1:15" x14ac:dyDescent="0.25">
      <c r="A304" s="13" t="s">
        <v>997</v>
      </c>
      <c r="B304" s="13" t="s">
        <v>860</v>
      </c>
      <c r="E304" s="13" t="s">
        <v>997</v>
      </c>
      <c r="H304" s="14">
        <v>1450</v>
      </c>
      <c r="J304" s="13" t="s">
        <v>6</v>
      </c>
      <c r="K304" s="22">
        <v>60895</v>
      </c>
      <c r="L304" s="22">
        <v>45784.07</v>
      </c>
      <c r="M304" s="13" t="s">
        <v>3</v>
      </c>
      <c r="N304" s="22">
        <v>0</v>
      </c>
      <c r="O304" s="22">
        <v>0</v>
      </c>
    </row>
    <row r="305" spans="1:15" x14ac:dyDescent="0.25">
      <c r="A305" s="13" t="s">
        <v>364</v>
      </c>
      <c r="B305" s="13" t="s">
        <v>1478</v>
      </c>
      <c r="D305" s="22">
        <v>13587</v>
      </c>
      <c r="E305" s="13" t="s">
        <v>364</v>
      </c>
      <c r="F305" s="100">
        <v>45300</v>
      </c>
      <c r="G305" s="100">
        <v>45318</v>
      </c>
      <c r="H305" s="14">
        <v>1451</v>
      </c>
      <c r="J305" s="13" t="s">
        <v>6</v>
      </c>
      <c r="K305" s="22">
        <v>22730</v>
      </c>
      <c r="L305" s="22">
        <v>16977.5</v>
      </c>
      <c r="M305" s="13" t="s">
        <v>2</v>
      </c>
      <c r="N305" s="22">
        <v>0</v>
      </c>
      <c r="O305" s="22">
        <v>0</v>
      </c>
    </row>
    <row r="306" spans="1:15" x14ac:dyDescent="0.25">
      <c r="A306" s="13" t="s">
        <v>365</v>
      </c>
      <c r="B306" s="13" t="s">
        <v>658</v>
      </c>
      <c r="E306" s="13" t="s">
        <v>365</v>
      </c>
      <c r="G306" s="100">
        <v>45318</v>
      </c>
      <c r="H306" s="14">
        <v>1452</v>
      </c>
      <c r="J306" s="13" t="s">
        <v>6</v>
      </c>
      <c r="K306" s="22">
        <v>15950</v>
      </c>
      <c r="L306" s="22">
        <v>11835.81</v>
      </c>
      <c r="M306" s="13" t="s">
        <v>3</v>
      </c>
      <c r="N306" s="22">
        <v>0</v>
      </c>
      <c r="O306" s="22">
        <v>0</v>
      </c>
    </row>
    <row r="307" spans="1:15" x14ac:dyDescent="0.25">
      <c r="A307" s="13" t="s">
        <v>366</v>
      </c>
      <c r="B307" s="13" t="s">
        <v>861</v>
      </c>
      <c r="E307" s="13" t="s">
        <v>366</v>
      </c>
      <c r="H307" s="14">
        <v>1453</v>
      </c>
      <c r="J307" s="13" t="s">
        <v>6</v>
      </c>
      <c r="K307" s="22">
        <v>63020</v>
      </c>
      <c r="L307" s="22">
        <v>46682.9</v>
      </c>
      <c r="M307" s="13" t="s">
        <v>3</v>
      </c>
      <c r="N307" s="22">
        <v>0</v>
      </c>
      <c r="O307" s="22">
        <v>0</v>
      </c>
    </row>
    <row r="308" spans="1:15" x14ac:dyDescent="0.25">
      <c r="A308" s="13" t="s">
        <v>367</v>
      </c>
      <c r="B308" s="13" t="s">
        <v>1442</v>
      </c>
      <c r="D308" s="22">
        <v>7253.71</v>
      </c>
      <c r="E308" s="13" t="s">
        <v>367</v>
      </c>
      <c r="F308" s="100">
        <v>45282</v>
      </c>
      <c r="G308" s="100">
        <v>45282</v>
      </c>
      <c r="H308" s="14">
        <v>1454</v>
      </c>
      <c r="J308" s="13" t="s">
        <v>6</v>
      </c>
      <c r="K308" s="22">
        <v>15570</v>
      </c>
      <c r="L308" s="22">
        <v>11631.81</v>
      </c>
      <c r="M308" s="13" t="s">
        <v>3</v>
      </c>
      <c r="N308" s="22">
        <v>2</v>
      </c>
      <c r="O308" s="22">
        <v>1</v>
      </c>
    </row>
    <row r="309" spans="1:15" x14ac:dyDescent="0.25">
      <c r="A309" s="13" t="s">
        <v>368</v>
      </c>
      <c r="B309" s="13" t="s">
        <v>659</v>
      </c>
      <c r="E309" s="13" t="s">
        <v>368</v>
      </c>
      <c r="H309" s="14">
        <v>1455</v>
      </c>
      <c r="J309" s="13" t="s">
        <v>6</v>
      </c>
      <c r="K309" s="22">
        <v>8415</v>
      </c>
      <c r="L309" s="22">
        <v>6232.81</v>
      </c>
      <c r="M309" s="13" t="s">
        <v>3</v>
      </c>
      <c r="N309" s="22">
        <v>0</v>
      </c>
      <c r="O309" s="22">
        <v>0</v>
      </c>
    </row>
    <row r="310" spans="1:15" x14ac:dyDescent="0.25">
      <c r="A310" s="13" t="s">
        <v>369</v>
      </c>
      <c r="B310" s="13" t="s">
        <v>1348</v>
      </c>
      <c r="D310" s="22">
        <v>16954.62</v>
      </c>
      <c r="E310" s="13" t="s">
        <v>369</v>
      </c>
      <c r="F310" s="100">
        <v>45342</v>
      </c>
      <c r="G310" s="100">
        <v>45342</v>
      </c>
      <c r="H310" s="14">
        <v>1456</v>
      </c>
      <c r="J310" s="13" t="s">
        <v>6</v>
      </c>
      <c r="K310" s="22">
        <v>22690</v>
      </c>
      <c r="L310" s="22">
        <v>16954.62</v>
      </c>
      <c r="M310" s="13" t="s">
        <v>3</v>
      </c>
      <c r="N310" s="22">
        <v>2</v>
      </c>
      <c r="O310" s="22">
        <v>1</v>
      </c>
    </row>
    <row r="311" spans="1:15" x14ac:dyDescent="0.25">
      <c r="A311" s="13" t="s">
        <v>370</v>
      </c>
      <c r="B311" s="13" t="s">
        <v>1305</v>
      </c>
      <c r="D311" s="22">
        <v>11256.71</v>
      </c>
      <c r="E311" s="13" t="s">
        <v>370</v>
      </c>
      <c r="F311" s="100">
        <v>45313</v>
      </c>
      <c r="G311" s="100">
        <v>45318</v>
      </c>
      <c r="H311" s="14">
        <v>1457</v>
      </c>
      <c r="J311" s="13" t="s">
        <v>6</v>
      </c>
      <c r="K311" s="22">
        <v>19200</v>
      </c>
      <c r="L311" s="22">
        <v>14239.7</v>
      </c>
      <c r="M311" s="13" t="s">
        <v>2</v>
      </c>
      <c r="N311" s="22">
        <v>3</v>
      </c>
      <c r="O311" s="22">
        <v>2</v>
      </c>
    </row>
    <row r="312" spans="1:15" x14ac:dyDescent="0.25">
      <c r="A312" s="13" t="s">
        <v>371</v>
      </c>
      <c r="B312" s="13" t="s">
        <v>1418</v>
      </c>
      <c r="D312" s="22">
        <v>46536.53</v>
      </c>
      <c r="E312" s="13" t="s">
        <v>371</v>
      </c>
      <c r="F312" s="100">
        <v>45329</v>
      </c>
      <c r="G312" s="100">
        <v>45329</v>
      </c>
      <c r="H312" s="14">
        <v>1458</v>
      </c>
      <c r="J312" s="13" t="s">
        <v>6</v>
      </c>
      <c r="K312" s="22">
        <v>62305</v>
      </c>
      <c r="L312" s="22">
        <v>46536.53</v>
      </c>
      <c r="M312" s="13" t="s">
        <v>3</v>
      </c>
      <c r="N312" s="22">
        <v>0</v>
      </c>
      <c r="O312" s="22">
        <v>0</v>
      </c>
    </row>
    <row r="313" spans="1:15" x14ac:dyDescent="0.25">
      <c r="A313" s="13" t="s">
        <v>372</v>
      </c>
      <c r="B313" s="13" t="s">
        <v>1236</v>
      </c>
      <c r="D313" s="22">
        <v>10942.86</v>
      </c>
      <c r="E313" s="13" t="s">
        <v>372</v>
      </c>
      <c r="F313" s="100">
        <v>45355</v>
      </c>
      <c r="G313" s="100">
        <v>45355</v>
      </c>
      <c r="H313" s="14">
        <v>1459</v>
      </c>
      <c r="J313" s="13" t="s">
        <v>6</v>
      </c>
      <c r="K313" s="22">
        <v>15710</v>
      </c>
      <c r="L313" s="22">
        <v>11723.29</v>
      </c>
      <c r="M313" s="13" t="s">
        <v>3</v>
      </c>
      <c r="N313" s="22">
        <v>3</v>
      </c>
      <c r="O313" s="22">
        <v>2</v>
      </c>
    </row>
    <row r="314" spans="1:15" x14ac:dyDescent="0.25">
      <c r="A314" s="13" t="s">
        <v>373</v>
      </c>
      <c r="B314" s="13" t="s">
        <v>1419</v>
      </c>
      <c r="D314" s="22">
        <v>3006.26</v>
      </c>
      <c r="E314" s="13" t="s">
        <v>373</v>
      </c>
      <c r="F314" s="100">
        <v>44980</v>
      </c>
      <c r="G314" s="100">
        <v>44980</v>
      </c>
      <c r="H314" s="14">
        <v>1460</v>
      </c>
      <c r="J314" s="13" t="s">
        <v>6</v>
      </c>
      <c r="K314" s="22">
        <v>18110</v>
      </c>
      <c r="L314" s="22">
        <v>13587.48</v>
      </c>
      <c r="M314" s="13" t="s">
        <v>2</v>
      </c>
      <c r="N314" s="22">
        <v>0</v>
      </c>
      <c r="O314" s="22">
        <v>1</v>
      </c>
    </row>
    <row r="315" spans="1:15" x14ac:dyDescent="0.25">
      <c r="A315" s="13" t="s">
        <v>1444</v>
      </c>
      <c r="B315" s="13" t="s">
        <v>1443</v>
      </c>
      <c r="D315" s="22">
        <v>8896</v>
      </c>
      <c r="E315" s="13" t="s">
        <v>1444</v>
      </c>
      <c r="F315" s="100">
        <v>45307</v>
      </c>
      <c r="G315" s="100">
        <v>45307</v>
      </c>
      <c r="H315" s="14">
        <v>1578</v>
      </c>
      <c r="J315" s="13" t="s">
        <v>6</v>
      </c>
      <c r="K315" s="22">
        <v>14720</v>
      </c>
      <c r="L315" s="22">
        <v>11116.26</v>
      </c>
      <c r="M315" s="13" t="s">
        <v>2</v>
      </c>
      <c r="N315" s="22">
        <v>4</v>
      </c>
      <c r="O315" s="22">
        <v>0</v>
      </c>
    </row>
    <row r="316" spans="1:15" x14ac:dyDescent="0.25">
      <c r="A316" s="13" t="s">
        <v>511</v>
      </c>
      <c r="B316" s="13" t="s">
        <v>1471</v>
      </c>
      <c r="D316" s="22">
        <v>2623.41</v>
      </c>
      <c r="E316" s="13" t="s">
        <v>511</v>
      </c>
      <c r="F316" s="100">
        <v>44958</v>
      </c>
      <c r="G316" s="100">
        <v>44958</v>
      </c>
      <c r="H316" s="14">
        <v>1461</v>
      </c>
      <c r="J316" s="13" t="s">
        <v>6</v>
      </c>
      <c r="K316" s="22">
        <v>15770</v>
      </c>
      <c r="L316" s="22">
        <v>11857.08</v>
      </c>
      <c r="M316" s="13" t="s">
        <v>2</v>
      </c>
      <c r="N316" s="22">
        <v>0</v>
      </c>
      <c r="O316" s="22">
        <v>2</v>
      </c>
    </row>
    <row r="317" spans="1:15" x14ac:dyDescent="0.25">
      <c r="A317" s="13" t="s">
        <v>374</v>
      </c>
      <c r="B317" s="13" t="s">
        <v>1349</v>
      </c>
      <c r="D317" s="22">
        <v>15970.66</v>
      </c>
      <c r="E317" s="13" t="s">
        <v>374</v>
      </c>
      <c r="F317" s="100">
        <v>45324</v>
      </c>
      <c r="G317" s="100">
        <v>45324</v>
      </c>
      <c r="H317" s="14">
        <v>1464</v>
      </c>
      <c r="J317" s="13" t="s">
        <v>6</v>
      </c>
      <c r="K317" s="22">
        <v>21530</v>
      </c>
      <c r="L317" s="22">
        <v>15970.66</v>
      </c>
      <c r="M317" s="13" t="s">
        <v>2</v>
      </c>
      <c r="N317" s="22">
        <v>2</v>
      </c>
      <c r="O317" s="22">
        <v>3</v>
      </c>
    </row>
    <row r="318" spans="1:15" x14ac:dyDescent="0.25">
      <c r="A318" s="13" t="s">
        <v>375</v>
      </c>
      <c r="B318" s="13" t="s">
        <v>660</v>
      </c>
      <c r="D318" s="22">
        <v>11556.32</v>
      </c>
      <c r="E318" s="13" t="s">
        <v>375</v>
      </c>
      <c r="F318" s="100">
        <v>45355</v>
      </c>
      <c r="G318" s="100">
        <v>45355</v>
      </c>
      <c r="H318" s="14">
        <v>1465</v>
      </c>
      <c r="J318" s="13" t="s">
        <v>6</v>
      </c>
      <c r="K318" s="22">
        <v>15800</v>
      </c>
      <c r="L318" s="22">
        <v>11857.71</v>
      </c>
      <c r="M318" s="13" t="s">
        <v>2</v>
      </c>
      <c r="N318" s="22">
        <v>7</v>
      </c>
      <c r="O318" s="22">
        <v>4</v>
      </c>
    </row>
    <row r="319" spans="1:15" x14ac:dyDescent="0.25">
      <c r="A319" s="13" t="s">
        <v>376</v>
      </c>
      <c r="B319" s="13" t="s">
        <v>661</v>
      </c>
      <c r="D319" s="22">
        <v>64113.59</v>
      </c>
      <c r="E319" s="13" t="s">
        <v>376</v>
      </c>
      <c r="F319" s="100">
        <v>45355</v>
      </c>
      <c r="G319" s="100">
        <v>45356</v>
      </c>
      <c r="H319" s="14">
        <v>1466</v>
      </c>
      <c r="J319" s="13" t="s">
        <v>6</v>
      </c>
      <c r="K319" s="22">
        <v>98340</v>
      </c>
      <c r="L319" s="22">
        <v>75647.009999999995</v>
      </c>
      <c r="M319" s="13" t="s">
        <v>2</v>
      </c>
      <c r="N319" s="22">
        <v>10</v>
      </c>
      <c r="O319" s="22">
        <v>6</v>
      </c>
    </row>
    <row r="320" spans="1:15" x14ac:dyDescent="0.25">
      <c r="A320" s="13" t="s">
        <v>377</v>
      </c>
      <c r="B320" s="13" t="s">
        <v>1457</v>
      </c>
      <c r="D320" s="22">
        <v>42656.03</v>
      </c>
      <c r="E320" s="13" t="s">
        <v>377</v>
      </c>
      <c r="F320" s="100">
        <v>45337</v>
      </c>
      <c r="G320" s="100">
        <v>45337</v>
      </c>
      <c r="H320" s="14">
        <v>1467</v>
      </c>
      <c r="J320" s="13" t="s">
        <v>6</v>
      </c>
      <c r="K320" s="22">
        <v>55495</v>
      </c>
      <c r="L320" s="22">
        <v>42656.03</v>
      </c>
      <c r="M320" s="13" t="s">
        <v>2</v>
      </c>
      <c r="N320" s="22">
        <v>1</v>
      </c>
      <c r="O320" s="22">
        <v>1</v>
      </c>
    </row>
    <row r="321" spans="1:15" x14ac:dyDescent="0.25">
      <c r="A321" s="13" t="s">
        <v>378</v>
      </c>
      <c r="B321" s="13" t="s">
        <v>1350</v>
      </c>
      <c r="D321" s="22">
        <v>15695.83</v>
      </c>
      <c r="E321" s="13" t="s">
        <v>378</v>
      </c>
      <c r="F321" s="100">
        <v>45355</v>
      </c>
      <c r="G321" s="100">
        <v>45355</v>
      </c>
      <c r="H321" s="14">
        <v>1468</v>
      </c>
      <c r="J321" s="13" t="s">
        <v>6</v>
      </c>
      <c r="K321" s="22">
        <v>20920</v>
      </c>
      <c r="L321" s="22">
        <v>15695.83</v>
      </c>
      <c r="M321" s="13" t="s">
        <v>2</v>
      </c>
      <c r="N321" s="22">
        <v>3</v>
      </c>
      <c r="O321" s="22">
        <v>2</v>
      </c>
    </row>
    <row r="322" spans="1:15" x14ac:dyDescent="0.25">
      <c r="A322" s="13" t="s">
        <v>1352</v>
      </c>
      <c r="B322" s="13" t="s">
        <v>1351</v>
      </c>
      <c r="D322" s="22">
        <v>9072.3700000000008</v>
      </c>
      <c r="E322" s="13" t="s">
        <v>1352</v>
      </c>
      <c r="F322" s="100">
        <v>45237</v>
      </c>
      <c r="G322" s="100">
        <v>45264</v>
      </c>
      <c r="H322" s="14">
        <v>2404</v>
      </c>
      <c r="J322" s="13" t="s">
        <v>6</v>
      </c>
      <c r="K322" s="22">
        <v>20935</v>
      </c>
      <c r="L322" s="22">
        <v>15763.25</v>
      </c>
      <c r="M322" s="13" t="s">
        <v>2</v>
      </c>
      <c r="N322" s="22">
        <v>0</v>
      </c>
      <c r="O322" s="22">
        <v>0</v>
      </c>
    </row>
    <row r="323" spans="1:15" x14ac:dyDescent="0.25">
      <c r="A323" s="13" t="s">
        <v>379</v>
      </c>
      <c r="B323" s="13" t="s">
        <v>1353</v>
      </c>
      <c r="D323" s="22">
        <v>39896.81</v>
      </c>
      <c r="E323" s="13" t="s">
        <v>379</v>
      </c>
      <c r="F323" s="100">
        <v>45337</v>
      </c>
      <c r="G323" s="100">
        <v>45337</v>
      </c>
      <c r="H323" s="14">
        <v>1469</v>
      </c>
      <c r="J323" s="13" t="s">
        <v>6</v>
      </c>
      <c r="K323" s="22">
        <v>52665</v>
      </c>
      <c r="L323" s="22">
        <v>39896.81</v>
      </c>
      <c r="M323" s="13" t="s">
        <v>3</v>
      </c>
      <c r="N323" s="22">
        <v>1</v>
      </c>
      <c r="O323" s="22">
        <v>2</v>
      </c>
    </row>
    <row r="324" spans="1:15" x14ac:dyDescent="0.25">
      <c r="A324" s="13" t="s">
        <v>380</v>
      </c>
      <c r="B324" s="13" t="s">
        <v>1354</v>
      </c>
      <c r="D324" s="22">
        <v>9629.9599999999991</v>
      </c>
      <c r="E324" s="13" t="s">
        <v>380</v>
      </c>
      <c r="F324" s="100">
        <v>45355</v>
      </c>
      <c r="G324" s="100">
        <v>45355</v>
      </c>
      <c r="H324" s="14">
        <v>1470</v>
      </c>
      <c r="J324" s="13" t="s">
        <v>6</v>
      </c>
      <c r="K324" s="22">
        <v>13620</v>
      </c>
      <c r="L324" s="22">
        <v>10099.66</v>
      </c>
      <c r="M324" s="13" t="s">
        <v>3</v>
      </c>
      <c r="N324" s="22">
        <v>3</v>
      </c>
      <c r="O324" s="22">
        <v>2</v>
      </c>
    </row>
    <row r="325" spans="1:15" x14ac:dyDescent="0.25">
      <c r="A325" s="13" t="s">
        <v>1421</v>
      </c>
      <c r="B325" s="13" t="s">
        <v>1420</v>
      </c>
      <c r="D325" s="22">
        <v>2026.13</v>
      </c>
      <c r="E325" s="13" t="s">
        <v>1421</v>
      </c>
      <c r="F325" s="100">
        <v>44837</v>
      </c>
      <c r="G325" s="100">
        <v>44837</v>
      </c>
      <c r="H325" s="14">
        <v>2426</v>
      </c>
      <c r="J325" s="13" t="s">
        <v>6</v>
      </c>
      <c r="K325" s="22">
        <v>14350</v>
      </c>
      <c r="L325" s="22">
        <v>10849.66</v>
      </c>
      <c r="M325" s="13" t="s">
        <v>3</v>
      </c>
      <c r="N325" s="22">
        <v>0</v>
      </c>
    </row>
    <row r="326" spans="1:15" x14ac:dyDescent="0.25">
      <c r="A326" s="13" t="s">
        <v>499</v>
      </c>
      <c r="B326" s="13" t="s">
        <v>862</v>
      </c>
      <c r="E326" s="13" t="s">
        <v>499</v>
      </c>
      <c r="H326" s="14">
        <v>1471</v>
      </c>
      <c r="J326" s="13" t="s">
        <v>6</v>
      </c>
      <c r="K326" s="22">
        <v>5665</v>
      </c>
      <c r="L326" s="22">
        <v>4356</v>
      </c>
      <c r="M326" s="13" t="s">
        <v>3</v>
      </c>
      <c r="N326" s="22">
        <v>0</v>
      </c>
      <c r="O326" s="22">
        <v>0</v>
      </c>
    </row>
    <row r="327" spans="1:15" x14ac:dyDescent="0.25">
      <c r="A327" s="13" t="s">
        <v>381</v>
      </c>
      <c r="B327" s="13" t="s">
        <v>863</v>
      </c>
      <c r="E327" s="13" t="s">
        <v>381</v>
      </c>
      <c r="H327" s="14">
        <v>1472</v>
      </c>
      <c r="J327" s="13" t="s">
        <v>6</v>
      </c>
      <c r="K327" s="22">
        <v>6120</v>
      </c>
      <c r="L327" s="22">
        <v>4708</v>
      </c>
      <c r="M327" s="13" t="s">
        <v>3</v>
      </c>
      <c r="N327" s="22">
        <v>0</v>
      </c>
      <c r="O327" s="22">
        <v>0</v>
      </c>
    </row>
    <row r="328" spans="1:15" x14ac:dyDescent="0.25">
      <c r="A328" s="13" t="s">
        <v>382</v>
      </c>
      <c r="B328" s="13" t="s">
        <v>864</v>
      </c>
      <c r="E328" s="13" t="s">
        <v>382</v>
      </c>
      <c r="H328" s="14">
        <v>1473</v>
      </c>
      <c r="J328" s="13" t="s">
        <v>6</v>
      </c>
      <c r="K328" s="22">
        <v>64485</v>
      </c>
      <c r="L328" s="22">
        <v>49603.66</v>
      </c>
      <c r="M328" s="13" t="s">
        <v>3</v>
      </c>
      <c r="N328" s="22">
        <v>0</v>
      </c>
      <c r="O328" s="22">
        <v>0</v>
      </c>
    </row>
    <row r="329" spans="1:15" x14ac:dyDescent="0.25">
      <c r="A329" s="13" t="s">
        <v>383</v>
      </c>
      <c r="B329" s="13" t="s">
        <v>865</v>
      </c>
      <c r="E329" s="13" t="s">
        <v>383</v>
      </c>
      <c r="H329" s="14">
        <v>1474</v>
      </c>
      <c r="J329" s="13" t="s">
        <v>6</v>
      </c>
      <c r="K329" s="22">
        <v>71465</v>
      </c>
      <c r="L329" s="22">
        <v>54972.21</v>
      </c>
      <c r="M329" s="13" t="s">
        <v>3</v>
      </c>
      <c r="N329" s="22">
        <v>0</v>
      </c>
      <c r="O329" s="22">
        <v>0</v>
      </c>
    </row>
    <row r="330" spans="1:15" x14ac:dyDescent="0.25">
      <c r="A330" s="13" t="s">
        <v>384</v>
      </c>
      <c r="B330" s="13" t="s">
        <v>1314</v>
      </c>
      <c r="D330" s="22">
        <v>3661.99</v>
      </c>
      <c r="E330" s="13" t="s">
        <v>384</v>
      </c>
      <c r="F330" s="100">
        <v>44344</v>
      </c>
      <c r="G330" s="100">
        <v>44344</v>
      </c>
      <c r="H330" s="14">
        <v>1475</v>
      </c>
      <c r="J330" s="13" t="s">
        <v>6</v>
      </c>
      <c r="K330" s="22">
        <v>59520</v>
      </c>
      <c r="L330" s="22">
        <v>45784.07</v>
      </c>
      <c r="M330" s="13" t="s">
        <v>3</v>
      </c>
      <c r="N330" s="22">
        <v>0</v>
      </c>
      <c r="O330" s="22">
        <v>0</v>
      </c>
    </row>
    <row r="331" spans="1:15" x14ac:dyDescent="0.25">
      <c r="A331" s="13" t="s">
        <v>385</v>
      </c>
      <c r="B331" s="13" t="s">
        <v>866</v>
      </c>
      <c r="E331" s="13" t="s">
        <v>385</v>
      </c>
      <c r="H331" s="14">
        <v>1476</v>
      </c>
      <c r="J331" s="13" t="s">
        <v>6</v>
      </c>
      <c r="K331" s="22">
        <v>65730</v>
      </c>
      <c r="L331" s="22">
        <v>50561.9</v>
      </c>
      <c r="M331" s="13" t="s">
        <v>3</v>
      </c>
      <c r="N331" s="22">
        <v>0</v>
      </c>
      <c r="O331" s="22">
        <v>0</v>
      </c>
    </row>
    <row r="332" spans="1:15" x14ac:dyDescent="0.25">
      <c r="A332" s="13" t="s">
        <v>386</v>
      </c>
      <c r="B332" s="13" t="s">
        <v>1259</v>
      </c>
      <c r="D332" s="22">
        <v>18115.12</v>
      </c>
      <c r="E332" s="13" t="s">
        <v>386</v>
      </c>
      <c r="F332" s="100">
        <v>45329</v>
      </c>
      <c r="G332" s="100">
        <v>45329</v>
      </c>
      <c r="H332" s="14">
        <v>1477</v>
      </c>
      <c r="J332" s="13" t="s">
        <v>6</v>
      </c>
      <c r="K332" s="22">
        <v>24070</v>
      </c>
      <c r="L332" s="22">
        <v>18115.12</v>
      </c>
      <c r="M332" s="13" t="s">
        <v>2</v>
      </c>
      <c r="N332" s="22">
        <v>0</v>
      </c>
      <c r="O332" s="22">
        <v>1</v>
      </c>
    </row>
    <row r="333" spans="1:15" x14ac:dyDescent="0.25">
      <c r="A333" s="13" t="s">
        <v>387</v>
      </c>
      <c r="B333" s="13" t="s">
        <v>988</v>
      </c>
      <c r="D333" s="22">
        <v>13590.99</v>
      </c>
      <c r="E333" s="13" t="s">
        <v>387</v>
      </c>
      <c r="F333" s="100">
        <v>45313</v>
      </c>
      <c r="G333" s="100">
        <v>45318</v>
      </c>
      <c r="H333" s="14">
        <v>1478</v>
      </c>
      <c r="J333" s="13" t="s">
        <v>6</v>
      </c>
      <c r="K333" s="22">
        <v>18060</v>
      </c>
      <c r="L333" s="22">
        <v>13590.99</v>
      </c>
      <c r="M333" s="13" t="s">
        <v>2</v>
      </c>
      <c r="N333" s="22">
        <v>2</v>
      </c>
      <c r="O333" s="22">
        <v>1</v>
      </c>
    </row>
    <row r="334" spans="1:15" x14ac:dyDescent="0.25">
      <c r="A334" s="13" t="s">
        <v>388</v>
      </c>
      <c r="B334" s="13" t="s">
        <v>1593</v>
      </c>
      <c r="D334" s="22">
        <v>9456</v>
      </c>
      <c r="E334" s="13" t="s">
        <v>388</v>
      </c>
      <c r="F334" s="100">
        <v>45294</v>
      </c>
      <c r="G334" s="100">
        <v>45295</v>
      </c>
      <c r="H334" s="14">
        <v>1479</v>
      </c>
      <c r="J334" s="13" t="s">
        <v>6</v>
      </c>
      <c r="K334" s="22">
        <v>15725</v>
      </c>
      <c r="L334" s="22">
        <v>11816.15</v>
      </c>
      <c r="M334" s="13" t="s">
        <v>2</v>
      </c>
      <c r="N334" s="22">
        <v>1</v>
      </c>
      <c r="O334" s="22">
        <v>0</v>
      </c>
    </row>
    <row r="335" spans="1:15" x14ac:dyDescent="0.25">
      <c r="A335" s="13" t="s">
        <v>389</v>
      </c>
      <c r="B335" s="13" t="s">
        <v>867</v>
      </c>
      <c r="E335" s="13" t="s">
        <v>389</v>
      </c>
      <c r="H335" s="14">
        <v>1480</v>
      </c>
      <c r="J335" s="13" t="s">
        <v>6</v>
      </c>
      <c r="K335" s="22">
        <v>58300</v>
      </c>
      <c r="L335" s="22">
        <v>44845.68</v>
      </c>
      <c r="M335" s="13" t="s">
        <v>3</v>
      </c>
      <c r="N335" s="22">
        <v>0</v>
      </c>
      <c r="O335" s="22">
        <v>0</v>
      </c>
    </row>
    <row r="336" spans="1:15" x14ac:dyDescent="0.25">
      <c r="A336" s="13" t="s">
        <v>390</v>
      </c>
      <c r="B336" s="13" t="s">
        <v>1445</v>
      </c>
      <c r="D336" s="22">
        <v>8316.4500000000007</v>
      </c>
      <c r="E336" s="13" t="s">
        <v>390</v>
      </c>
      <c r="F336" s="100">
        <v>45355</v>
      </c>
      <c r="G336" s="100">
        <v>45355</v>
      </c>
      <c r="H336" s="14">
        <v>1481</v>
      </c>
      <c r="J336" s="13" t="s">
        <v>6</v>
      </c>
      <c r="K336" s="22">
        <v>11050</v>
      </c>
      <c r="L336" s="22">
        <v>8316.4500000000007</v>
      </c>
      <c r="M336" s="13" t="s">
        <v>3</v>
      </c>
      <c r="N336" s="22">
        <v>4</v>
      </c>
      <c r="O336" s="22">
        <v>1</v>
      </c>
    </row>
    <row r="337" spans="1:15" x14ac:dyDescent="0.25">
      <c r="A337" s="13" t="s">
        <v>445</v>
      </c>
      <c r="B337" s="13" t="s">
        <v>1541</v>
      </c>
      <c r="D337" s="22">
        <v>14633</v>
      </c>
      <c r="E337" s="13" t="s">
        <v>445</v>
      </c>
      <c r="F337" s="100">
        <v>45300</v>
      </c>
      <c r="G337" s="100">
        <v>45300</v>
      </c>
      <c r="H337" s="14">
        <v>1482</v>
      </c>
      <c r="J337" s="13" t="s">
        <v>6</v>
      </c>
      <c r="K337" s="22">
        <v>24290</v>
      </c>
      <c r="L337" s="22">
        <v>18285.21</v>
      </c>
      <c r="M337" s="13" t="s">
        <v>2</v>
      </c>
      <c r="N337" s="22">
        <v>3</v>
      </c>
      <c r="O337" s="22">
        <v>1</v>
      </c>
    </row>
    <row r="338" spans="1:15" x14ac:dyDescent="0.25">
      <c r="A338" s="13" t="s">
        <v>446</v>
      </c>
      <c r="B338" s="13" t="s">
        <v>1379</v>
      </c>
      <c r="D338" s="22">
        <v>10678.93</v>
      </c>
      <c r="E338" s="13" t="s">
        <v>446</v>
      </c>
      <c r="F338" s="100">
        <v>44935</v>
      </c>
      <c r="G338" s="100">
        <v>45208</v>
      </c>
      <c r="H338" s="14">
        <v>1483</v>
      </c>
      <c r="J338" s="13" t="s">
        <v>6</v>
      </c>
      <c r="K338" s="22">
        <v>61700</v>
      </c>
      <c r="L338" s="22">
        <v>47461.41</v>
      </c>
      <c r="M338" s="13" t="s">
        <v>3</v>
      </c>
      <c r="N338" s="22">
        <v>0</v>
      </c>
      <c r="O338" s="22">
        <v>0</v>
      </c>
    </row>
    <row r="339" spans="1:15" x14ac:dyDescent="0.25">
      <c r="A339" s="13" t="s">
        <v>447</v>
      </c>
      <c r="B339" s="13" t="s">
        <v>1558</v>
      </c>
      <c r="D339" s="22">
        <v>12014.12</v>
      </c>
      <c r="E339" s="13" t="s">
        <v>447</v>
      </c>
      <c r="F339" s="100">
        <v>45355</v>
      </c>
      <c r="G339" s="100">
        <v>45355</v>
      </c>
      <c r="H339" s="14">
        <v>1484</v>
      </c>
      <c r="J339" s="13" t="s">
        <v>6</v>
      </c>
      <c r="K339" s="22">
        <v>16820</v>
      </c>
      <c r="L339" s="22">
        <v>12645.5</v>
      </c>
      <c r="M339" s="13" t="s">
        <v>3</v>
      </c>
      <c r="N339" s="22">
        <v>2</v>
      </c>
      <c r="O339" s="22">
        <v>2</v>
      </c>
    </row>
    <row r="340" spans="1:15" x14ac:dyDescent="0.25">
      <c r="A340" s="13" t="s">
        <v>448</v>
      </c>
      <c r="B340" s="13" t="s">
        <v>1531</v>
      </c>
      <c r="D340" s="22">
        <v>9989.39</v>
      </c>
      <c r="E340" s="13" t="s">
        <v>448</v>
      </c>
      <c r="F340" s="100">
        <v>45329</v>
      </c>
      <c r="G340" s="100">
        <v>45329</v>
      </c>
      <c r="H340" s="14">
        <v>1485</v>
      </c>
      <c r="J340" s="13" t="s">
        <v>6</v>
      </c>
      <c r="K340" s="22">
        <v>17410</v>
      </c>
      <c r="L340" s="22">
        <v>13089.18</v>
      </c>
      <c r="M340" s="13" t="s">
        <v>3</v>
      </c>
      <c r="N340" s="22">
        <v>3</v>
      </c>
      <c r="O340" s="22">
        <v>2</v>
      </c>
    </row>
    <row r="341" spans="1:15" x14ac:dyDescent="0.25">
      <c r="A341" s="13" t="s">
        <v>391</v>
      </c>
      <c r="B341" s="13" t="s">
        <v>662</v>
      </c>
      <c r="D341" s="22">
        <v>10765.94</v>
      </c>
      <c r="E341" s="13" t="s">
        <v>391</v>
      </c>
      <c r="F341" s="100">
        <v>45342</v>
      </c>
      <c r="G341" s="100">
        <v>45342</v>
      </c>
      <c r="H341" s="14">
        <v>1486</v>
      </c>
      <c r="J341" s="13" t="s">
        <v>6</v>
      </c>
      <c r="K341" s="22">
        <v>16575</v>
      </c>
      <c r="L341" s="22">
        <v>12451.71</v>
      </c>
      <c r="M341" s="13" t="s">
        <v>2</v>
      </c>
      <c r="N341" s="22">
        <v>6</v>
      </c>
      <c r="O341" s="22">
        <v>3</v>
      </c>
    </row>
    <row r="342" spans="1:15" x14ac:dyDescent="0.25">
      <c r="A342" s="13" t="s">
        <v>392</v>
      </c>
      <c r="B342" s="13" t="s">
        <v>1422</v>
      </c>
      <c r="D342" s="22">
        <v>25788.06</v>
      </c>
      <c r="E342" s="13" t="s">
        <v>392</v>
      </c>
      <c r="F342" s="100">
        <v>45231</v>
      </c>
      <c r="G342" s="100">
        <v>45231</v>
      </c>
      <c r="H342" s="14">
        <v>1487</v>
      </c>
      <c r="J342" s="13" t="s">
        <v>6</v>
      </c>
      <c r="K342" s="22">
        <v>59685</v>
      </c>
      <c r="L342" s="22">
        <v>44806.75</v>
      </c>
      <c r="M342" s="13" t="s">
        <v>2</v>
      </c>
      <c r="N342" s="22">
        <v>0</v>
      </c>
      <c r="O342" s="22">
        <v>0</v>
      </c>
    </row>
    <row r="343" spans="1:15" x14ac:dyDescent="0.25">
      <c r="A343" s="13" t="s">
        <v>393</v>
      </c>
      <c r="B343" s="13" t="s">
        <v>663</v>
      </c>
      <c r="D343" s="22">
        <v>11719.51</v>
      </c>
      <c r="E343" s="13" t="s">
        <v>393</v>
      </c>
      <c r="F343" s="100">
        <v>45342</v>
      </c>
      <c r="G343" s="100">
        <v>45342</v>
      </c>
      <c r="H343" s="14">
        <v>1488</v>
      </c>
      <c r="J343" s="13" t="s">
        <v>6</v>
      </c>
      <c r="K343" s="22">
        <v>15740</v>
      </c>
      <c r="L343" s="22">
        <v>11854.03</v>
      </c>
      <c r="M343" s="13" t="s">
        <v>2</v>
      </c>
      <c r="N343" s="22">
        <v>4</v>
      </c>
      <c r="O343" s="22">
        <v>3</v>
      </c>
    </row>
    <row r="344" spans="1:15" x14ac:dyDescent="0.25">
      <c r="A344" s="13" t="s">
        <v>394</v>
      </c>
      <c r="B344" s="13" t="s">
        <v>664</v>
      </c>
      <c r="D344" s="22">
        <v>42656.03</v>
      </c>
      <c r="E344" s="13" t="s">
        <v>394</v>
      </c>
      <c r="F344" s="100">
        <v>45342</v>
      </c>
      <c r="G344" s="100">
        <v>45342</v>
      </c>
      <c r="H344" s="14">
        <v>1489</v>
      </c>
      <c r="J344" s="13" t="s">
        <v>6</v>
      </c>
      <c r="K344" s="22">
        <v>56735</v>
      </c>
      <c r="L344" s="22">
        <v>42656.03</v>
      </c>
      <c r="M344" s="13" t="s">
        <v>2</v>
      </c>
      <c r="N344" s="22">
        <v>1</v>
      </c>
      <c r="O344" s="22">
        <v>1</v>
      </c>
    </row>
    <row r="345" spans="1:15" x14ac:dyDescent="0.25">
      <c r="A345" s="13" t="s">
        <v>1311</v>
      </c>
      <c r="B345" s="13" t="s">
        <v>1312</v>
      </c>
      <c r="D345" s="22">
        <v>949.19</v>
      </c>
      <c r="E345" s="13" t="s">
        <v>1311</v>
      </c>
      <c r="F345" s="100">
        <v>44356</v>
      </c>
      <c r="G345" s="100">
        <v>44356</v>
      </c>
      <c r="H345" s="14">
        <v>1490</v>
      </c>
      <c r="J345" s="13" t="s">
        <v>6</v>
      </c>
      <c r="K345" s="22">
        <v>15765</v>
      </c>
      <c r="L345" s="22">
        <v>11854.03</v>
      </c>
      <c r="M345" s="13" t="s">
        <v>2</v>
      </c>
      <c r="N345" s="22">
        <v>0</v>
      </c>
      <c r="O345" s="22">
        <v>0</v>
      </c>
    </row>
    <row r="346" spans="1:15" x14ac:dyDescent="0.25">
      <c r="A346" s="13" t="s">
        <v>1598</v>
      </c>
      <c r="B346" s="13" t="s">
        <v>1597</v>
      </c>
      <c r="D346" s="22">
        <v>16954.62</v>
      </c>
      <c r="E346" s="13" t="s">
        <v>1598</v>
      </c>
      <c r="F346" s="100">
        <v>45342</v>
      </c>
      <c r="G346" s="100">
        <v>45342</v>
      </c>
      <c r="H346" s="14">
        <v>2470</v>
      </c>
      <c r="J346" s="13" t="s">
        <v>6</v>
      </c>
      <c r="K346" s="22">
        <v>22500</v>
      </c>
      <c r="L346" s="22">
        <v>16954.62</v>
      </c>
      <c r="M346" s="13" t="s">
        <v>3</v>
      </c>
      <c r="N346" s="22">
        <v>0</v>
      </c>
    </row>
    <row r="347" spans="1:15" x14ac:dyDescent="0.25">
      <c r="A347" s="13" t="s">
        <v>396</v>
      </c>
      <c r="B347" s="13" t="s">
        <v>1372</v>
      </c>
      <c r="D347" s="22">
        <v>45697.23</v>
      </c>
      <c r="E347" s="13" t="s">
        <v>396</v>
      </c>
      <c r="F347" s="100">
        <v>45355</v>
      </c>
      <c r="G347" s="100">
        <v>45355</v>
      </c>
      <c r="H347" s="14">
        <v>1491</v>
      </c>
      <c r="J347" s="13" t="s">
        <v>6</v>
      </c>
      <c r="K347" s="22">
        <v>61850</v>
      </c>
      <c r="L347" s="22">
        <v>46470.61</v>
      </c>
      <c r="M347" s="13" t="s">
        <v>2</v>
      </c>
      <c r="N347" s="22">
        <v>2</v>
      </c>
      <c r="O347" s="22">
        <v>2</v>
      </c>
    </row>
    <row r="348" spans="1:15" x14ac:dyDescent="0.25">
      <c r="A348" s="13" t="s">
        <v>395</v>
      </c>
      <c r="B348" s="13" t="s">
        <v>665</v>
      </c>
      <c r="D348" s="22">
        <v>11184.72</v>
      </c>
      <c r="E348" s="13" t="s">
        <v>395</v>
      </c>
      <c r="F348" s="100">
        <v>45355</v>
      </c>
      <c r="G348" s="100">
        <v>45355</v>
      </c>
      <c r="H348" s="14">
        <v>1492</v>
      </c>
      <c r="J348" s="13" t="s">
        <v>6</v>
      </c>
      <c r="K348" s="22">
        <v>17670</v>
      </c>
      <c r="L348" s="22">
        <v>13285.39</v>
      </c>
      <c r="M348" s="13" t="s">
        <v>2</v>
      </c>
      <c r="N348" s="22">
        <v>3</v>
      </c>
      <c r="O348" s="22">
        <v>3</v>
      </c>
    </row>
    <row r="349" spans="1:15" x14ac:dyDescent="0.25">
      <c r="A349" s="13" t="s">
        <v>512</v>
      </c>
      <c r="B349" s="13" t="s">
        <v>666</v>
      </c>
      <c r="D349" s="22">
        <v>3387.83</v>
      </c>
      <c r="E349" s="13" t="s">
        <v>512</v>
      </c>
      <c r="F349" s="100">
        <v>45324</v>
      </c>
      <c r="G349" s="100">
        <v>45324</v>
      </c>
      <c r="H349" s="14">
        <v>1493</v>
      </c>
      <c r="J349" s="13" t="s">
        <v>6</v>
      </c>
      <c r="K349" s="22">
        <v>5905</v>
      </c>
      <c r="L349" s="22">
        <v>4435.97</v>
      </c>
      <c r="M349" s="13" t="s">
        <v>2</v>
      </c>
      <c r="N349" s="22">
        <v>3</v>
      </c>
      <c r="O349" s="22">
        <v>2</v>
      </c>
    </row>
    <row r="350" spans="1:15" x14ac:dyDescent="0.25">
      <c r="A350" s="13" t="s">
        <v>397</v>
      </c>
      <c r="B350" s="13" t="s">
        <v>1490</v>
      </c>
      <c r="D350" s="22">
        <v>10129.83</v>
      </c>
      <c r="E350" s="13" t="s">
        <v>397</v>
      </c>
      <c r="F350" s="100">
        <v>44935</v>
      </c>
      <c r="G350" s="100">
        <v>44935</v>
      </c>
      <c r="H350" s="14">
        <v>1494</v>
      </c>
      <c r="J350" s="13" t="s">
        <v>6</v>
      </c>
      <c r="K350" s="22">
        <v>60435</v>
      </c>
      <c r="L350" s="22">
        <v>45784.07</v>
      </c>
      <c r="M350" s="13" t="s">
        <v>3</v>
      </c>
      <c r="N350" s="22">
        <v>0</v>
      </c>
      <c r="O350" s="22">
        <v>0</v>
      </c>
    </row>
    <row r="351" spans="1:15" x14ac:dyDescent="0.25">
      <c r="A351" s="13" t="s">
        <v>398</v>
      </c>
      <c r="B351" s="13" t="s">
        <v>868</v>
      </c>
      <c r="E351" s="13" t="s">
        <v>398</v>
      </c>
      <c r="H351" s="14">
        <v>1495</v>
      </c>
      <c r="J351" s="13" t="s">
        <v>6</v>
      </c>
      <c r="K351" s="22">
        <v>65830</v>
      </c>
      <c r="L351" s="22">
        <v>50561.9</v>
      </c>
      <c r="M351" s="13" t="s">
        <v>3</v>
      </c>
      <c r="N351" s="22">
        <v>0</v>
      </c>
      <c r="O351" s="22">
        <v>0</v>
      </c>
    </row>
    <row r="352" spans="1:15" x14ac:dyDescent="0.25">
      <c r="A352" s="13" t="s">
        <v>811</v>
      </c>
      <c r="B352" s="13" t="s">
        <v>800</v>
      </c>
      <c r="D352" s="22">
        <v>429.1</v>
      </c>
      <c r="E352" s="13" t="s">
        <v>811</v>
      </c>
      <c r="F352" s="100">
        <v>44855</v>
      </c>
      <c r="G352" s="100">
        <v>44855</v>
      </c>
      <c r="H352" s="14">
        <v>1496</v>
      </c>
      <c r="J352" s="13" t="s">
        <v>6</v>
      </c>
      <c r="K352" s="22">
        <v>3470</v>
      </c>
      <c r="L352" s="22">
        <v>2396.33</v>
      </c>
      <c r="M352" s="13" t="s">
        <v>3</v>
      </c>
      <c r="N352" s="22">
        <v>2</v>
      </c>
      <c r="O352" s="22">
        <v>3</v>
      </c>
    </row>
    <row r="353" spans="1:15" x14ac:dyDescent="0.25">
      <c r="A353" s="13" t="s">
        <v>799</v>
      </c>
      <c r="B353" s="13" t="s">
        <v>798</v>
      </c>
      <c r="D353" s="22">
        <v>453.94</v>
      </c>
      <c r="E353" s="13" t="s">
        <v>799</v>
      </c>
      <c r="F353" s="100">
        <v>44923</v>
      </c>
      <c r="G353" s="100">
        <v>44923</v>
      </c>
      <c r="H353" s="14">
        <v>1497</v>
      </c>
      <c r="J353" s="13" t="s">
        <v>6</v>
      </c>
      <c r="K353" s="22">
        <v>3060</v>
      </c>
      <c r="L353" s="22">
        <v>2112.5100000000002</v>
      </c>
      <c r="M353" s="13" t="s">
        <v>3</v>
      </c>
      <c r="N353" s="22">
        <v>0</v>
      </c>
      <c r="O353" s="22">
        <v>3</v>
      </c>
    </row>
    <row r="354" spans="1:15" x14ac:dyDescent="0.25">
      <c r="A354" s="13" t="s">
        <v>22</v>
      </c>
      <c r="B354" s="13" t="s">
        <v>1186</v>
      </c>
      <c r="D354" s="22">
        <v>2702.75</v>
      </c>
      <c r="E354" s="13" t="s">
        <v>22</v>
      </c>
      <c r="F354" s="100">
        <v>45324</v>
      </c>
      <c r="G354" s="100">
        <v>45324</v>
      </c>
      <c r="H354" s="14">
        <v>1498</v>
      </c>
      <c r="J354" s="13" t="s">
        <v>6</v>
      </c>
      <c r="K354" s="22">
        <v>4100</v>
      </c>
      <c r="L354" s="22">
        <v>2702.75</v>
      </c>
      <c r="M354" s="13" t="s">
        <v>3</v>
      </c>
      <c r="N354" s="22">
        <v>30</v>
      </c>
      <c r="O354" s="22">
        <v>3</v>
      </c>
    </row>
    <row r="355" spans="1:15" x14ac:dyDescent="0.25">
      <c r="A355" s="13" t="s">
        <v>1031</v>
      </c>
      <c r="B355" s="13" t="s">
        <v>1032</v>
      </c>
      <c r="D355" s="22">
        <v>336.93</v>
      </c>
      <c r="E355" s="13" t="s">
        <v>1031</v>
      </c>
      <c r="F355" s="100">
        <v>44791</v>
      </c>
      <c r="G355" s="100">
        <v>44791</v>
      </c>
      <c r="H355" s="14">
        <v>1499</v>
      </c>
      <c r="J355" s="13" t="s">
        <v>6</v>
      </c>
      <c r="K355" s="22">
        <v>3060</v>
      </c>
      <c r="L355" s="22">
        <v>2112.5100000000002</v>
      </c>
      <c r="M355" s="13" t="s">
        <v>3</v>
      </c>
      <c r="N355" s="22">
        <v>0</v>
      </c>
      <c r="O355" s="22">
        <v>3</v>
      </c>
    </row>
    <row r="356" spans="1:15" x14ac:dyDescent="0.25">
      <c r="A356" s="13" t="s">
        <v>1030</v>
      </c>
      <c r="B356" s="13" t="s">
        <v>1021</v>
      </c>
      <c r="E356" s="13" t="s">
        <v>1030</v>
      </c>
      <c r="G356" s="100">
        <v>44826</v>
      </c>
      <c r="H356" s="14">
        <v>1500</v>
      </c>
      <c r="J356" s="13" t="s">
        <v>6</v>
      </c>
      <c r="K356" s="22">
        <v>5120</v>
      </c>
      <c r="L356" s="22">
        <v>3531.04</v>
      </c>
      <c r="M356" s="13" t="s">
        <v>3</v>
      </c>
      <c r="N356" s="22">
        <v>0</v>
      </c>
      <c r="O356" s="22">
        <v>0</v>
      </c>
    </row>
    <row r="357" spans="1:15" x14ac:dyDescent="0.25">
      <c r="A357" s="13" t="s">
        <v>399</v>
      </c>
      <c r="B357" s="13" t="s">
        <v>1187</v>
      </c>
      <c r="D357" s="22">
        <v>7311.15</v>
      </c>
      <c r="E357" s="13" t="s">
        <v>399</v>
      </c>
      <c r="F357" s="100">
        <v>45271</v>
      </c>
      <c r="G357" s="100">
        <v>45271</v>
      </c>
      <c r="H357" s="14">
        <v>1501</v>
      </c>
      <c r="J357" s="13" t="s">
        <v>6</v>
      </c>
      <c r="K357" s="22">
        <v>17425</v>
      </c>
      <c r="L357" s="22">
        <v>13199.76</v>
      </c>
      <c r="M357" s="13" t="s">
        <v>2</v>
      </c>
      <c r="N357" s="22">
        <v>6</v>
      </c>
      <c r="O357" s="22">
        <v>2</v>
      </c>
    </row>
    <row r="358" spans="1:15" x14ac:dyDescent="0.25">
      <c r="A358" s="13" t="s">
        <v>400</v>
      </c>
      <c r="B358" s="13" t="s">
        <v>1188</v>
      </c>
      <c r="D358" s="22">
        <v>44318.36</v>
      </c>
      <c r="E358" s="13" t="s">
        <v>400</v>
      </c>
      <c r="F358" s="100">
        <v>45355</v>
      </c>
      <c r="G358" s="100">
        <v>45355</v>
      </c>
      <c r="H358" s="14">
        <v>1502</v>
      </c>
      <c r="J358" s="13" t="s">
        <v>6</v>
      </c>
      <c r="K358" s="22">
        <v>63510</v>
      </c>
      <c r="L358" s="22">
        <v>47750.7</v>
      </c>
      <c r="M358" s="13" t="s">
        <v>2</v>
      </c>
      <c r="N358" s="22">
        <v>2</v>
      </c>
      <c r="O358" s="22">
        <v>2</v>
      </c>
    </row>
    <row r="359" spans="1:15" x14ac:dyDescent="0.25">
      <c r="A359" s="13" t="s">
        <v>450</v>
      </c>
      <c r="B359" s="13" t="s">
        <v>1458</v>
      </c>
      <c r="D359" s="22">
        <v>10978.41</v>
      </c>
      <c r="E359" s="13" t="s">
        <v>450</v>
      </c>
      <c r="F359" s="100">
        <v>45342</v>
      </c>
      <c r="G359" s="100">
        <v>45342</v>
      </c>
      <c r="H359" s="14">
        <v>1505</v>
      </c>
      <c r="J359" s="13" t="s">
        <v>6</v>
      </c>
      <c r="K359" s="22">
        <v>15310</v>
      </c>
      <c r="L359" s="22">
        <v>11511.9</v>
      </c>
      <c r="M359" s="13" t="s">
        <v>2</v>
      </c>
      <c r="N359" s="22">
        <v>5</v>
      </c>
      <c r="O359" s="22">
        <v>1</v>
      </c>
    </row>
    <row r="360" spans="1:15" x14ac:dyDescent="0.25">
      <c r="A360" s="13" t="s">
        <v>451</v>
      </c>
      <c r="B360" s="13" t="s">
        <v>869</v>
      </c>
      <c r="E360" s="13" t="s">
        <v>451</v>
      </c>
      <c r="H360" s="14">
        <v>1506</v>
      </c>
      <c r="J360" s="13" t="s">
        <v>6</v>
      </c>
      <c r="K360" s="22">
        <v>33905</v>
      </c>
      <c r="L360" s="22">
        <v>25883.51</v>
      </c>
      <c r="M360" s="13" t="s">
        <v>2</v>
      </c>
      <c r="N360" s="22">
        <v>0</v>
      </c>
      <c r="O360" s="22">
        <v>0</v>
      </c>
    </row>
    <row r="361" spans="1:15" x14ac:dyDescent="0.25">
      <c r="A361" s="13" t="s">
        <v>453</v>
      </c>
      <c r="B361" s="13" t="s">
        <v>1446</v>
      </c>
      <c r="D361" s="22">
        <v>49603.66</v>
      </c>
      <c r="E361" s="13" t="s">
        <v>453</v>
      </c>
      <c r="F361" s="100">
        <v>45314</v>
      </c>
      <c r="G361" s="100">
        <v>45314</v>
      </c>
      <c r="H361" s="14">
        <v>1507</v>
      </c>
      <c r="J361" s="13" t="s">
        <v>6</v>
      </c>
      <c r="K361" s="22">
        <v>64880</v>
      </c>
      <c r="L361" s="22">
        <v>49603.66</v>
      </c>
      <c r="M361" s="13" t="s">
        <v>3</v>
      </c>
      <c r="N361" s="22">
        <v>1</v>
      </c>
      <c r="O361" s="22">
        <v>1</v>
      </c>
    </row>
    <row r="362" spans="1:15" x14ac:dyDescent="0.25">
      <c r="A362" s="13" t="s">
        <v>454</v>
      </c>
      <c r="B362" s="13" t="s">
        <v>1380</v>
      </c>
      <c r="D362" s="22">
        <v>3804.9</v>
      </c>
      <c r="E362" s="13" t="s">
        <v>454</v>
      </c>
      <c r="F362" s="100">
        <v>45029</v>
      </c>
      <c r="G362" s="100">
        <v>45029</v>
      </c>
      <c r="H362" s="14">
        <v>1508</v>
      </c>
      <c r="J362" s="13" t="s">
        <v>6</v>
      </c>
      <c r="K362" s="22">
        <v>18660</v>
      </c>
      <c r="L362" s="22">
        <v>14330.92</v>
      </c>
      <c r="M362" s="13" t="s">
        <v>3</v>
      </c>
      <c r="N362" s="22">
        <v>0</v>
      </c>
      <c r="O362" s="22">
        <v>1</v>
      </c>
    </row>
    <row r="363" spans="1:15" x14ac:dyDescent="0.25">
      <c r="A363" s="13" t="s">
        <v>452</v>
      </c>
      <c r="B363" s="13" t="s">
        <v>870</v>
      </c>
      <c r="E363" s="13" t="s">
        <v>452</v>
      </c>
      <c r="H363" s="14">
        <v>1509</v>
      </c>
      <c r="J363" s="13" t="s">
        <v>6</v>
      </c>
      <c r="K363" s="22">
        <v>71030</v>
      </c>
      <c r="L363" s="22">
        <v>54552.86</v>
      </c>
      <c r="M363" s="13" t="s">
        <v>3</v>
      </c>
      <c r="N363" s="22">
        <v>0</v>
      </c>
      <c r="O363" s="22">
        <v>0</v>
      </c>
    </row>
    <row r="364" spans="1:15" x14ac:dyDescent="0.25">
      <c r="A364" s="13" t="s">
        <v>455</v>
      </c>
      <c r="B364" s="13" t="s">
        <v>1584</v>
      </c>
      <c r="D364" s="22">
        <v>54552.86</v>
      </c>
      <c r="E364" s="13" t="s">
        <v>455</v>
      </c>
      <c r="F364" s="100">
        <v>45342</v>
      </c>
      <c r="G364" s="100">
        <v>45342</v>
      </c>
      <c r="H364" s="14">
        <v>1510</v>
      </c>
      <c r="J364" s="13" t="s">
        <v>6</v>
      </c>
      <c r="K364" s="22">
        <v>71030</v>
      </c>
      <c r="L364" s="22">
        <v>54552.86</v>
      </c>
      <c r="M364" s="13" t="s">
        <v>3</v>
      </c>
      <c r="N364" s="22">
        <v>0</v>
      </c>
      <c r="O364" s="22">
        <v>0</v>
      </c>
    </row>
    <row r="365" spans="1:15" x14ac:dyDescent="0.25">
      <c r="A365" s="13" t="s">
        <v>1050</v>
      </c>
      <c r="B365" s="13" t="s">
        <v>871</v>
      </c>
      <c r="E365" s="13" t="s">
        <v>1050</v>
      </c>
      <c r="H365" s="14">
        <v>1511</v>
      </c>
      <c r="J365" s="13" t="s">
        <v>6</v>
      </c>
      <c r="K365" s="22">
        <v>49950</v>
      </c>
      <c r="L365" s="22">
        <v>38423.46</v>
      </c>
      <c r="M365" s="13" t="s">
        <v>3</v>
      </c>
      <c r="N365" s="22">
        <v>0</v>
      </c>
      <c r="O365" s="22">
        <v>0</v>
      </c>
    </row>
    <row r="366" spans="1:15" x14ac:dyDescent="0.25">
      <c r="A366" s="13" t="s">
        <v>456</v>
      </c>
      <c r="B366" s="13" t="s">
        <v>1189</v>
      </c>
      <c r="E366" s="13" t="s">
        <v>456</v>
      </c>
      <c r="H366" s="14">
        <v>1512</v>
      </c>
      <c r="J366" s="13" t="s">
        <v>6</v>
      </c>
      <c r="K366" s="22">
        <v>8160</v>
      </c>
      <c r="L366" s="22">
        <v>5955.07</v>
      </c>
      <c r="M366" s="13" t="s">
        <v>3</v>
      </c>
      <c r="N366" s="22">
        <v>0</v>
      </c>
      <c r="O366" s="22">
        <v>0</v>
      </c>
    </row>
    <row r="367" spans="1:15" x14ac:dyDescent="0.25">
      <c r="A367" s="13" t="s">
        <v>457</v>
      </c>
      <c r="B367" s="13" t="s">
        <v>667</v>
      </c>
      <c r="D367" s="22">
        <v>14844.77</v>
      </c>
      <c r="E367" s="13" t="s">
        <v>457</v>
      </c>
      <c r="F367" s="100">
        <v>45057</v>
      </c>
      <c r="G367" s="100">
        <v>45057</v>
      </c>
      <c r="H367" s="14">
        <v>1513</v>
      </c>
      <c r="J367" s="13" t="s">
        <v>6</v>
      </c>
      <c r="K367" s="22">
        <v>71520</v>
      </c>
      <c r="L367" s="22">
        <v>54972.21</v>
      </c>
      <c r="M367" s="13" t="s">
        <v>3</v>
      </c>
      <c r="N367" s="22">
        <v>0</v>
      </c>
      <c r="O367" s="22">
        <v>0</v>
      </c>
    </row>
    <row r="368" spans="1:15" x14ac:dyDescent="0.25">
      <c r="A368" s="13" t="s">
        <v>458</v>
      </c>
      <c r="B368" s="13" t="s">
        <v>1190</v>
      </c>
      <c r="D368" s="22">
        <v>1849.87</v>
      </c>
      <c r="E368" s="13" t="s">
        <v>458</v>
      </c>
      <c r="F368" s="100">
        <v>44467</v>
      </c>
      <c r="G368" s="100">
        <v>44960</v>
      </c>
      <c r="H368" s="14">
        <v>1514</v>
      </c>
      <c r="J368" s="13" t="s">
        <v>6</v>
      </c>
      <c r="K368" s="22">
        <v>20890</v>
      </c>
      <c r="L368" s="22">
        <v>16039.8</v>
      </c>
      <c r="M368" s="13" t="s">
        <v>3</v>
      </c>
      <c r="N368" s="22">
        <v>0</v>
      </c>
      <c r="O368" s="22">
        <v>0</v>
      </c>
    </row>
    <row r="369" spans="1:15" x14ac:dyDescent="0.25">
      <c r="A369" s="13" t="s">
        <v>1052</v>
      </c>
      <c r="B369" s="13" t="s">
        <v>872</v>
      </c>
      <c r="E369" s="13" t="s">
        <v>1052</v>
      </c>
      <c r="H369" s="14">
        <v>1515</v>
      </c>
      <c r="J369" s="13" t="s">
        <v>6</v>
      </c>
      <c r="K369" s="22">
        <v>49950</v>
      </c>
      <c r="L369" s="22">
        <v>38423.46</v>
      </c>
      <c r="M369" s="13" t="s">
        <v>3</v>
      </c>
      <c r="N369" s="22">
        <v>0</v>
      </c>
      <c r="O369" s="22">
        <v>0</v>
      </c>
    </row>
    <row r="370" spans="1:15" x14ac:dyDescent="0.25">
      <c r="A370" s="13" t="s">
        <v>459</v>
      </c>
      <c r="B370" s="13" t="s">
        <v>873</v>
      </c>
      <c r="E370" s="13" t="s">
        <v>459</v>
      </c>
      <c r="H370" s="14">
        <v>1516</v>
      </c>
      <c r="J370" s="13" t="s">
        <v>6</v>
      </c>
      <c r="K370" s="22">
        <v>1080</v>
      </c>
      <c r="L370" s="22">
        <v>830.29</v>
      </c>
      <c r="M370" s="13" t="s">
        <v>3</v>
      </c>
      <c r="N370" s="22">
        <v>0</v>
      </c>
      <c r="O370" s="22">
        <v>0</v>
      </c>
    </row>
    <row r="371" spans="1:15" x14ac:dyDescent="0.25">
      <c r="A371" s="13" t="s">
        <v>492</v>
      </c>
      <c r="B371" s="13" t="s">
        <v>1423</v>
      </c>
      <c r="D371" s="22">
        <v>49812.08</v>
      </c>
      <c r="E371" s="13" t="s">
        <v>492</v>
      </c>
      <c r="F371" s="100">
        <v>45355</v>
      </c>
      <c r="G371" s="100">
        <v>45355</v>
      </c>
      <c r="H371" s="14">
        <v>1517</v>
      </c>
      <c r="J371" s="13" t="s">
        <v>6</v>
      </c>
      <c r="K371" s="22">
        <v>64755</v>
      </c>
      <c r="L371" s="22">
        <v>49812.08</v>
      </c>
      <c r="M371" s="13" t="s">
        <v>3</v>
      </c>
      <c r="N371" s="22">
        <v>2</v>
      </c>
      <c r="O371" s="22">
        <v>2</v>
      </c>
    </row>
    <row r="372" spans="1:15" x14ac:dyDescent="0.25">
      <c r="A372" s="13" t="s">
        <v>491</v>
      </c>
      <c r="B372" s="13" t="s">
        <v>1191</v>
      </c>
      <c r="D372" s="22">
        <v>10438.89</v>
      </c>
      <c r="E372" s="13" t="s">
        <v>491</v>
      </c>
      <c r="F372" s="100">
        <v>45294</v>
      </c>
      <c r="G372" s="100">
        <v>45294</v>
      </c>
      <c r="H372" s="14">
        <v>1518</v>
      </c>
      <c r="J372" s="13" t="s">
        <v>6</v>
      </c>
      <c r="K372" s="22">
        <v>19025</v>
      </c>
      <c r="L372" s="22">
        <v>14391.13</v>
      </c>
      <c r="M372" s="13" t="s">
        <v>3</v>
      </c>
      <c r="N372" s="22">
        <v>3</v>
      </c>
      <c r="O372" s="22">
        <v>2</v>
      </c>
    </row>
    <row r="373" spans="1:15" x14ac:dyDescent="0.25">
      <c r="A373" s="13" t="s">
        <v>1118</v>
      </c>
      <c r="B373" s="13" t="s">
        <v>1234</v>
      </c>
      <c r="E373" s="13" t="s">
        <v>1118</v>
      </c>
      <c r="H373" s="14">
        <v>1519</v>
      </c>
      <c r="J373" s="13" t="s">
        <v>6</v>
      </c>
      <c r="K373" s="22">
        <v>39745</v>
      </c>
      <c r="L373" s="22">
        <v>30340.33</v>
      </c>
      <c r="M373" s="13" t="s">
        <v>3</v>
      </c>
      <c r="N373" s="22">
        <v>0</v>
      </c>
      <c r="O373" s="22">
        <v>0</v>
      </c>
    </row>
    <row r="374" spans="1:15" x14ac:dyDescent="0.25">
      <c r="A374" s="13" t="s">
        <v>489</v>
      </c>
      <c r="B374" s="13" t="s">
        <v>1459</v>
      </c>
      <c r="D374" s="22">
        <v>20423.8</v>
      </c>
      <c r="E374" s="13" t="s">
        <v>489</v>
      </c>
      <c r="F374" s="100">
        <v>45146</v>
      </c>
      <c r="G374" s="100">
        <v>45196</v>
      </c>
      <c r="H374" s="14">
        <v>1520</v>
      </c>
      <c r="J374" s="13" t="s">
        <v>6</v>
      </c>
      <c r="K374" s="22">
        <v>71215</v>
      </c>
      <c r="L374" s="22">
        <v>54782.080000000002</v>
      </c>
      <c r="M374" s="13" t="s">
        <v>3</v>
      </c>
      <c r="N374" s="22">
        <v>1</v>
      </c>
      <c r="O374" s="22">
        <v>0</v>
      </c>
    </row>
    <row r="375" spans="1:15" x14ac:dyDescent="0.25">
      <c r="A375" s="13" t="s">
        <v>490</v>
      </c>
      <c r="B375" s="13" t="s">
        <v>1355</v>
      </c>
      <c r="D375" s="22">
        <v>11111.62</v>
      </c>
      <c r="E375" s="13" t="s">
        <v>490</v>
      </c>
      <c r="F375" s="100">
        <v>45355</v>
      </c>
      <c r="G375" s="100">
        <v>45355</v>
      </c>
      <c r="H375" s="14">
        <v>1521</v>
      </c>
      <c r="J375" s="13" t="s">
        <v>6</v>
      </c>
      <c r="K375" s="22">
        <v>20940</v>
      </c>
      <c r="L375" s="22">
        <v>15766.56</v>
      </c>
      <c r="M375" s="13" t="s">
        <v>3</v>
      </c>
      <c r="N375" s="22">
        <v>2</v>
      </c>
      <c r="O375" s="22">
        <v>0</v>
      </c>
    </row>
    <row r="376" spans="1:15" x14ac:dyDescent="0.25">
      <c r="A376" s="13" t="s">
        <v>493</v>
      </c>
      <c r="B376" s="13" t="s">
        <v>874</v>
      </c>
      <c r="E376" s="13" t="s">
        <v>493</v>
      </c>
      <c r="H376" s="14">
        <v>1522</v>
      </c>
      <c r="J376" s="13" t="s">
        <v>6</v>
      </c>
      <c r="K376" s="22">
        <v>71215</v>
      </c>
      <c r="L376" s="22">
        <v>54782.080000000002</v>
      </c>
      <c r="M376" s="13" t="s">
        <v>3</v>
      </c>
      <c r="N376" s="22">
        <v>0</v>
      </c>
      <c r="O376" s="22">
        <v>0</v>
      </c>
    </row>
    <row r="377" spans="1:15" x14ac:dyDescent="0.25">
      <c r="A377" s="13" t="s">
        <v>1053</v>
      </c>
      <c r="B377" s="13" t="s">
        <v>875</v>
      </c>
      <c r="E377" s="13" t="s">
        <v>1053</v>
      </c>
      <c r="H377" s="14">
        <v>1523</v>
      </c>
      <c r="J377" s="13" t="s">
        <v>6</v>
      </c>
      <c r="K377" s="22">
        <v>50045</v>
      </c>
      <c r="L377" s="22">
        <v>38423.46</v>
      </c>
      <c r="M377" s="13" t="s">
        <v>3</v>
      </c>
      <c r="N377" s="22">
        <v>0</v>
      </c>
      <c r="O377" s="22">
        <v>0</v>
      </c>
    </row>
    <row r="378" spans="1:15" x14ac:dyDescent="0.25">
      <c r="A378" s="13" t="s">
        <v>494</v>
      </c>
      <c r="B378" s="13" t="s">
        <v>1192</v>
      </c>
      <c r="D378" s="22">
        <v>1683.77</v>
      </c>
      <c r="E378" s="13" t="s">
        <v>494</v>
      </c>
      <c r="F378" s="100">
        <v>44405</v>
      </c>
      <c r="G378" s="100">
        <v>44718</v>
      </c>
      <c r="H378" s="14">
        <v>1524</v>
      </c>
      <c r="J378" s="13" t="s">
        <v>6</v>
      </c>
      <c r="K378" s="22">
        <v>21680</v>
      </c>
      <c r="L378" s="22">
        <v>16650.8</v>
      </c>
      <c r="M378" s="13" t="s">
        <v>3</v>
      </c>
      <c r="N378" s="22">
        <v>0</v>
      </c>
      <c r="O378" s="22">
        <v>0</v>
      </c>
    </row>
    <row r="379" spans="1:15" x14ac:dyDescent="0.25">
      <c r="A379" s="13" t="s">
        <v>495</v>
      </c>
      <c r="B379" s="13" t="s">
        <v>1193</v>
      </c>
      <c r="E379" s="13" t="s">
        <v>495</v>
      </c>
      <c r="H379" s="14">
        <v>1525</v>
      </c>
      <c r="J379" s="13" t="s">
        <v>6</v>
      </c>
      <c r="K379" s="22">
        <v>8160</v>
      </c>
      <c r="L379" s="22">
        <v>5955.07</v>
      </c>
      <c r="M379" s="13" t="s">
        <v>3</v>
      </c>
      <c r="N379" s="22">
        <v>0</v>
      </c>
      <c r="O379" s="22">
        <v>0</v>
      </c>
    </row>
    <row r="380" spans="1:15" x14ac:dyDescent="0.25">
      <c r="A380" s="13" t="s">
        <v>497</v>
      </c>
      <c r="B380" s="13" t="s">
        <v>668</v>
      </c>
      <c r="D380" s="22">
        <v>43993</v>
      </c>
      <c r="E380" s="13" t="s">
        <v>497</v>
      </c>
      <c r="F380" s="100">
        <v>45294</v>
      </c>
      <c r="G380" s="100">
        <v>45332</v>
      </c>
      <c r="H380" s="14">
        <v>1526</v>
      </c>
      <c r="J380" s="13" t="s">
        <v>6</v>
      </c>
      <c r="K380" s="22">
        <v>71545</v>
      </c>
      <c r="L380" s="22">
        <v>54972.21</v>
      </c>
      <c r="M380" s="13" t="s">
        <v>3</v>
      </c>
      <c r="N380" s="22">
        <v>0</v>
      </c>
      <c r="O380" s="22">
        <v>1</v>
      </c>
    </row>
    <row r="381" spans="1:15" x14ac:dyDescent="0.25">
      <c r="A381" s="13" t="s">
        <v>496</v>
      </c>
      <c r="B381" s="13" t="s">
        <v>669</v>
      </c>
      <c r="D381" s="22">
        <v>16039.8</v>
      </c>
      <c r="E381" s="13" t="s">
        <v>496</v>
      </c>
      <c r="F381" s="100">
        <v>45337</v>
      </c>
      <c r="G381" s="100">
        <v>45337</v>
      </c>
      <c r="H381" s="14">
        <v>1527</v>
      </c>
      <c r="J381" s="13" t="s">
        <v>6</v>
      </c>
      <c r="K381" s="22">
        <v>21195</v>
      </c>
      <c r="L381" s="22">
        <v>16039.8</v>
      </c>
      <c r="M381" s="13" t="s">
        <v>3</v>
      </c>
      <c r="N381" s="22">
        <v>1</v>
      </c>
      <c r="O381" s="22">
        <v>2</v>
      </c>
    </row>
    <row r="382" spans="1:15" x14ac:dyDescent="0.25">
      <c r="A382" s="13" t="s">
        <v>1056</v>
      </c>
      <c r="B382" s="13" t="s">
        <v>1424</v>
      </c>
      <c r="D382" s="22">
        <v>4584.7299999999996</v>
      </c>
      <c r="E382" s="13" t="s">
        <v>1056</v>
      </c>
      <c r="F382" s="100">
        <v>44475</v>
      </c>
      <c r="G382" s="100">
        <v>44475</v>
      </c>
      <c r="H382" s="14">
        <v>1528</v>
      </c>
      <c r="J382" s="13" t="s">
        <v>6</v>
      </c>
      <c r="K382" s="22">
        <v>50065</v>
      </c>
      <c r="L382" s="22">
        <v>38423.46</v>
      </c>
      <c r="M382" s="13" t="s">
        <v>3</v>
      </c>
      <c r="N382" s="22">
        <v>0</v>
      </c>
      <c r="O382" s="22">
        <v>0</v>
      </c>
    </row>
    <row r="383" spans="1:15" x14ac:dyDescent="0.25">
      <c r="A383" s="13" t="s">
        <v>498</v>
      </c>
      <c r="B383" s="13" t="s">
        <v>1194</v>
      </c>
      <c r="D383" s="22">
        <v>13630.15</v>
      </c>
      <c r="E383" s="13" t="s">
        <v>498</v>
      </c>
      <c r="F383" s="100">
        <v>45329</v>
      </c>
      <c r="G383" s="100">
        <v>45329</v>
      </c>
      <c r="H383" s="14">
        <v>1529</v>
      </c>
      <c r="J383" s="13" t="s">
        <v>6</v>
      </c>
      <c r="K383" s="22">
        <v>21645</v>
      </c>
      <c r="L383" s="22">
        <v>16650.8</v>
      </c>
      <c r="M383" s="13" t="s">
        <v>3</v>
      </c>
      <c r="N383" s="22">
        <v>2</v>
      </c>
      <c r="O383" s="22">
        <v>2</v>
      </c>
    </row>
    <row r="384" spans="1:15" x14ac:dyDescent="0.25">
      <c r="A384" s="13" t="s">
        <v>401</v>
      </c>
      <c r="B384" s="13" t="s">
        <v>1027</v>
      </c>
      <c r="D384" s="22">
        <v>5405.89</v>
      </c>
      <c r="E384" s="13" t="s">
        <v>401</v>
      </c>
      <c r="F384" s="100">
        <v>45355</v>
      </c>
      <c r="G384" s="100">
        <v>45355</v>
      </c>
      <c r="H384" s="14">
        <v>1530</v>
      </c>
      <c r="J384" s="13" t="s">
        <v>6</v>
      </c>
      <c r="K384" s="22">
        <v>7380</v>
      </c>
      <c r="L384" s="22">
        <v>5570.24</v>
      </c>
      <c r="M384" s="13" t="s">
        <v>3</v>
      </c>
      <c r="N384" s="22">
        <v>5</v>
      </c>
      <c r="O384" s="22">
        <v>4</v>
      </c>
    </row>
    <row r="385" spans="1:15" x14ac:dyDescent="0.25">
      <c r="A385" s="13" t="s">
        <v>402</v>
      </c>
      <c r="B385" s="13" t="s">
        <v>1195</v>
      </c>
      <c r="D385" s="22">
        <v>13865.21</v>
      </c>
      <c r="E385" s="13" t="s">
        <v>402</v>
      </c>
      <c r="F385" s="100">
        <v>45355</v>
      </c>
      <c r="G385" s="100">
        <v>45355</v>
      </c>
      <c r="H385" s="14">
        <v>1531</v>
      </c>
      <c r="J385" s="13" t="s">
        <v>6</v>
      </c>
      <c r="K385" s="22">
        <v>20155</v>
      </c>
      <c r="L385" s="22">
        <v>15152.29</v>
      </c>
      <c r="M385" s="13" t="s">
        <v>3</v>
      </c>
      <c r="N385" s="22">
        <v>5</v>
      </c>
      <c r="O385" s="22">
        <v>3</v>
      </c>
    </row>
    <row r="386" spans="1:15" x14ac:dyDescent="0.25">
      <c r="A386" s="13" t="s">
        <v>403</v>
      </c>
      <c r="B386" s="13" t="s">
        <v>1196</v>
      </c>
      <c r="D386" s="22">
        <v>28266.07</v>
      </c>
      <c r="E386" s="13" t="s">
        <v>403</v>
      </c>
      <c r="F386" s="100">
        <v>45355</v>
      </c>
      <c r="G386" s="100">
        <v>45355</v>
      </c>
      <c r="H386" s="14">
        <v>1532</v>
      </c>
      <c r="J386" s="13" t="s">
        <v>6</v>
      </c>
      <c r="K386" s="22">
        <v>42480</v>
      </c>
      <c r="L386" s="22">
        <v>31940.16</v>
      </c>
      <c r="M386" s="13" t="s">
        <v>3</v>
      </c>
      <c r="N386" s="22">
        <v>12</v>
      </c>
      <c r="O386" s="22">
        <v>6</v>
      </c>
    </row>
    <row r="387" spans="1:15" x14ac:dyDescent="0.25">
      <c r="A387" s="13" t="s">
        <v>1480</v>
      </c>
      <c r="B387" s="13" t="s">
        <v>1481</v>
      </c>
      <c r="D387" s="22">
        <v>2337.85</v>
      </c>
      <c r="E387" s="13" t="s">
        <v>1480</v>
      </c>
      <c r="F387" s="100">
        <v>44840</v>
      </c>
      <c r="G387" s="100">
        <v>44994</v>
      </c>
      <c r="H387" s="14">
        <v>2433</v>
      </c>
      <c r="J387" s="13" t="s">
        <v>6</v>
      </c>
      <c r="K387" s="22">
        <v>4325</v>
      </c>
      <c r="L387" s="22">
        <v>3251</v>
      </c>
      <c r="M387" s="13" t="s">
        <v>3</v>
      </c>
      <c r="N387" s="22">
        <v>0</v>
      </c>
      <c r="O387" s="22">
        <v>0</v>
      </c>
    </row>
    <row r="388" spans="1:15" x14ac:dyDescent="0.25">
      <c r="A388" s="13" t="s">
        <v>404</v>
      </c>
      <c r="B388" s="13" t="s">
        <v>1197</v>
      </c>
      <c r="D388" s="22">
        <v>5310.47</v>
      </c>
      <c r="E388" s="13" t="s">
        <v>404</v>
      </c>
      <c r="F388" s="100">
        <v>45342</v>
      </c>
      <c r="G388" s="100">
        <v>45352</v>
      </c>
      <c r="H388" s="14">
        <v>1533</v>
      </c>
      <c r="J388" s="13" t="s">
        <v>6</v>
      </c>
      <c r="K388" s="22">
        <v>7800</v>
      </c>
      <c r="L388" s="22">
        <v>5947.9</v>
      </c>
      <c r="M388" s="13" t="s">
        <v>3</v>
      </c>
      <c r="N388" s="22">
        <v>5</v>
      </c>
      <c r="O388" s="22">
        <v>4</v>
      </c>
    </row>
    <row r="389" spans="1:15" x14ac:dyDescent="0.25">
      <c r="A389" s="13" t="s">
        <v>405</v>
      </c>
      <c r="B389" s="13" t="s">
        <v>1198</v>
      </c>
      <c r="D389" s="22">
        <v>11007.66</v>
      </c>
      <c r="E389" s="13" t="s">
        <v>405</v>
      </c>
      <c r="F389" s="100">
        <v>45314</v>
      </c>
      <c r="G389" s="100">
        <v>45314</v>
      </c>
      <c r="H389" s="14">
        <v>1534</v>
      </c>
      <c r="J389" s="13" t="s">
        <v>6</v>
      </c>
      <c r="K389" s="22">
        <v>21805</v>
      </c>
      <c r="L389" s="22">
        <v>16163.87</v>
      </c>
      <c r="M389" s="13" t="s">
        <v>3</v>
      </c>
      <c r="N389" s="22">
        <v>4</v>
      </c>
      <c r="O389" s="22">
        <v>1</v>
      </c>
    </row>
    <row r="390" spans="1:15" x14ac:dyDescent="0.25">
      <c r="A390" s="13" t="s">
        <v>406</v>
      </c>
      <c r="B390" s="13" t="s">
        <v>1028</v>
      </c>
      <c r="D390" s="22">
        <v>5841.56</v>
      </c>
      <c r="E390" s="13" t="s">
        <v>406</v>
      </c>
      <c r="F390" s="100">
        <v>45342</v>
      </c>
      <c r="G390" s="100">
        <v>45342</v>
      </c>
      <c r="H390" s="14">
        <v>1535</v>
      </c>
      <c r="J390" s="13" t="s">
        <v>6</v>
      </c>
      <c r="K390" s="22">
        <v>7800</v>
      </c>
      <c r="L390" s="22">
        <v>5947.9</v>
      </c>
      <c r="M390" s="13" t="s">
        <v>3</v>
      </c>
      <c r="N390" s="22">
        <v>6</v>
      </c>
      <c r="O390" s="22">
        <v>3</v>
      </c>
    </row>
    <row r="391" spans="1:15" x14ac:dyDescent="0.25">
      <c r="A391" s="13" t="s">
        <v>407</v>
      </c>
      <c r="B391" s="13" t="s">
        <v>1199</v>
      </c>
      <c r="D391" s="22">
        <v>15760.39</v>
      </c>
      <c r="E391" s="13" t="s">
        <v>407</v>
      </c>
      <c r="F391" s="100">
        <v>45355</v>
      </c>
      <c r="G391" s="100">
        <v>45355</v>
      </c>
      <c r="H391" s="14">
        <v>1536</v>
      </c>
      <c r="J391" s="13" t="s">
        <v>6</v>
      </c>
      <c r="K391" s="22">
        <v>21805</v>
      </c>
      <c r="L391" s="22">
        <v>16163.87</v>
      </c>
      <c r="M391" s="13" t="s">
        <v>3</v>
      </c>
      <c r="N391" s="22">
        <v>2</v>
      </c>
      <c r="O391" s="22">
        <v>1</v>
      </c>
    </row>
    <row r="392" spans="1:15" x14ac:dyDescent="0.25">
      <c r="A392" s="13" t="s">
        <v>460</v>
      </c>
      <c r="B392" s="13" t="s">
        <v>1297</v>
      </c>
      <c r="D392" s="22">
        <v>964.67</v>
      </c>
      <c r="E392" s="13" t="s">
        <v>460</v>
      </c>
      <c r="F392" s="100">
        <v>44684</v>
      </c>
      <c r="G392" s="100">
        <v>44952</v>
      </c>
      <c r="H392" s="14">
        <v>1537</v>
      </c>
      <c r="J392" s="13" t="s">
        <v>6</v>
      </c>
      <c r="K392" s="22">
        <v>8475</v>
      </c>
      <c r="L392" s="22">
        <v>6276.74</v>
      </c>
      <c r="M392" s="13" t="s">
        <v>3</v>
      </c>
      <c r="N392" s="22">
        <v>0</v>
      </c>
      <c r="O392" s="22">
        <v>0</v>
      </c>
    </row>
    <row r="393" spans="1:15" x14ac:dyDescent="0.25">
      <c r="A393" s="13" t="s">
        <v>461</v>
      </c>
      <c r="B393" s="13" t="s">
        <v>1298</v>
      </c>
      <c r="D393" s="22">
        <v>2037.37</v>
      </c>
      <c r="E393" s="13" t="s">
        <v>461</v>
      </c>
      <c r="F393" s="100">
        <v>44580</v>
      </c>
      <c r="G393" s="100">
        <v>44952</v>
      </c>
      <c r="H393" s="14">
        <v>1538</v>
      </c>
      <c r="J393" s="13" t="s">
        <v>6</v>
      </c>
      <c r="K393" s="22">
        <v>22215</v>
      </c>
      <c r="L393" s="22">
        <v>17074.13</v>
      </c>
      <c r="M393" s="13" t="s">
        <v>3</v>
      </c>
      <c r="N393" s="22">
        <v>0</v>
      </c>
      <c r="O393" s="22">
        <v>0</v>
      </c>
    </row>
    <row r="394" spans="1:15" x14ac:dyDescent="0.25">
      <c r="A394" s="13" t="s">
        <v>408</v>
      </c>
      <c r="B394" s="13" t="s">
        <v>876</v>
      </c>
      <c r="E394" s="13" t="s">
        <v>408</v>
      </c>
      <c r="H394" s="14">
        <v>1539</v>
      </c>
      <c r="J394" s="13" t="s">
        <v>6</v>
      </c>
      <c r="K394" s="22">
        <v>7290</v>
      </c>
      <c r="L394" s="22">
        <v>5608.62</v>
      </c>
      <c r="M394" s="13" t="s">
        <v>3</v>
      </c>
      <c r="N394" s="22">
        <v>0</v>
      </c>
      <c r="O394" s="22">
        <v>0</v>
      </c>
    </row>
    <row r="395" spans="1:15" x14ac:dyDescent="0.25">
      <c r="A395" s="13" t="s">
        <v>409</v>
      </c>
      <c r="B395" s="13" t="s">
        <v>1425</v>
      </c>
      <c r="D395" s="22">
        <v>1694.57</v>
      </c>
      <c r="E395" s="13" t="s">
        <v>409</v>
      </c>
      <c r="F395" s="100">
        <v>44565</v>
      </c>
      <c r="G395" s="100">
        <v>44952</v>
      </c>
      <c r="H395" s="14">
        <v>1540</v>
      </c>
      <c r="J395" s="13" t="s">
        <v>6</v>
      </c>
      <c r="K395" s="22">
        <v>20305</v>
      </c>
      <c r="L395" s="22">
        <v>15152.12</v>
      </c>
      <c r="M395" s="13" t="s">
        <v>3</v>
      </c>
      <c r="N395" s="22">
        <v>0</v>
      </c>
      <c r="O395" s="22">
        <v>0</v>
      </c>
    </row>
    <row r="396" spans="1:15" x14ac:dyDescent="0.25">
      <c r="A396" s="13" t="s">
        <v>410</v>
      </c>
      <c r="B396" s="13" t="s">
        <v>670</v>
      </c>
      <c r="D396" s="22">
        <v>4484.93</v>
      </c>
      <c r="E396" s="13" t="s">
        <v>410</v>
      </c>
      <c r="F396" s="100">
        <v>45307</v>
      </c>
      <c r="G396" s="100">
        <v>45335</v>
      </c>
      <c r="H396" s="14">
        <v>1541</v>
      </c>
      <c r="J396" s="13" t="s">
        <v>6</v>
      </c>
      <c r="K396" s="22">
        <v>8130</v>
      </c>
      <c r="L396" s="22">
        <v>6114.58</v>
      </c>
      <c r="M396" s="13" t="s">
        <v>3</v>
      </c>
      <c r="N396" s="22">
        <v>4</v>
      </c>
      <c r="O396" s="22">
        <v>5</v>
      </c>
    </row>
    <row r="397" spans="1:15" x14ac:dyDescent="0.25">
      <c r="A397" s="13" t="s">
        <v>411</v>
      </c>
      <c r="B397" s="13" t="s">
        <v>877</v>
      </c>
      <c r="E397" s="13" t="s">
        <v>411</v>
      </c>
      <c r="G397" s="100">
        <v>44968</v>
      </c>
      <c r="H397" s="14">
        <v>1542</v>
      </c>
      <c r="J397" s="13" t="s">
        <v>6</v>
      </c>
      <c r="K397" s="22">
        <v>73370</v>
      </c>
      <c r="L397" s="22">
        <v>56440.37</v>
      </c>
      <c r="M397" s="13" t="s">
        <v>3</v>
      </c>
      <c r="N397" s="22">
        <v>0</v>
      </c>
      <c r="O397" s="22">
        <v>0</v>
      </c>
    </row>
    <row r="398" spans="1:15" x14ac:dyDescent="0.25">
      <c r="A398" s="13" t="s">
        <v>412</v>
      </c>
      <c r="B398" s="13" t="s">
        <v>671</v>
      </c>
      <c r="D398" s="22">
        <v>14756.09</v>
      </c>
      <c r="E398" s="13" t="s">
        <v>412</v>
      </c>
      <c r="F398" s="100">
        <v>45329</v>
      </c>
      <c r="G398" s="100">
        <v>45329</v>
      </c>
      <c r="H398" s="14">
        <v>1543</v>
      </c>
      <c r="J398" s="13" t="s">
        <v>6</v>
      </c>
      <c r="K398" s="22">
        <v>22150</v>
      </c>
      <c r="L398" s="22">
        <v>16469.43</v>
      </c>
      <c r="M398" s="13" t="s">
        <v>3</v>
      </c>
      <c r="N398" s="22">
        <v>3</v>
      </c>
      <c r="O398" s="22">
        <v>2</v>
      </c>
    </row>
    <row r="399" spans="1:15" x14ac:dyDescent="0.25">
      <c r="A399" s="13" t="s">
        <v>413</v>
      </c>
      <c r="B399" s="13" t="s">
        <v>989</v>
      </c>
      <c r="D399" s="22">
        <v>6013.92</v>
      </c>
      <c r="E399" s="13" t="s">
        <v>413</v>
      </c>
      <c r="F399" s="100">
        <v>44838</v>
      </c>
      <c r="G399" s="100">
        <v>44838</v>
      </c>
      <c r="H399" s="14">
        <v>1544</v>
      </c>
      <c r="J399" s="13" t="s">
        <v>6</v>
      </c>
      <c r="K399" s="22">
        <v>42565</v>
      </c>
      <c r="L399" s="22">
        <v>31802.07</v>
      </c>
      <c r="M399" s="13" t="s">
        <v>3</v>
      </c>
      <c r="N399" s="22">
        <v>0</v>
      </c>
      <c r="O399" s="22">
        <v>0</v>
      </c>
    </row>
    <row r="400" spans="1:15" x14ac:dyDescent="0.25">
      <c r="A400" s="13" t="s">
        <v>414</v>
      </c>
      <c r="B400" s="13" t="s">
        <v>1200</v>
      </c>
      <c r="E400" s="13" t="s">
        <v>414</v>
      </c>
      <c r="H400" s="14">
        <v>1545</v>
      </c>
      <c r="J400" s="13" t="s">
        <v>6</v>
      </c>
      <c r="K400" s="22">
        <v>22040</v>
      </c>
      <c r="L400" s="22">
        <v>16954.62</v>
      </c>
      <c r="M400" s="13" t="s">
        <v>3</v>
      </c>
      <c r="N400" s="22">
        <v>0</v>
      </c>
      <c r="O400" s="22">
        <v>0</v>
      </c>
    </row>
    <row r="401" spans="1:15" x14ac:dyDescent="0.25">
      <c r="A401" s="13" t="s">
        <v>415</v>
      </c>
      <c r="B401" s="13" t="s">
        <v>1237</v>
      </c>
      <c r="D401" s="22">
        <v>5312.92</v>
      </c>
      <c r="E401" s="13" t="s">
        <v>415</v>
      </c>
      <c r="F401" s="100">
        <v>45329</v>
      </c>
      <c r="G401" s="100">
        <v>45329</v>
      </c>
      <c r="H401" s="14">
        <v>1546</v>
      </c>
      <c r="J401" s="13" t="s">
        <v>6</v>
      </c>
      <c r="K401" s="22">
        <v>8340</v>
      </c>
      <c r="L401" s="22">
        <v>6276.74</v>
      </c>
      <c r="M401" s="13" t="s">
        <v>3</v>
      </c>
      <c r="N401" s="22">
        <v>4</v>
      </c>
      <c r="O401" s="22">
        <v>2</v>
      </c>
    </row>
    <row r="402" spans="1:15" x14ac:dyDescent="0.25">
      <c r="A402" s="13" t="s">
        <v>416</v>
      </c>
      <c r="B402" s="13" t="s">
        <v>1299</v>
      </c>
      <c r="D402" s="22">
        <v>12194.36</v>
      </c>
      <c r="E402" s="13" t="s">
        <v>416</v>
      </c>
      <c r="F402" s="100">
        <v>45307</v>
      </c>
      <c r="G402" s="100">
        <v>45307</v>
      </c>
      <c r="H402" s="14">
        <v>1547</v>
      </c>
      <c r="J402" s="13" t="s">
        <v>6</v>
      </c>
      <c r="K402" s="22">
        <v>22745</v>
      </c>
      <c r="L402" s="22">
        <v>17074.13</v>
      </c>
      <c r="M402" s="13" t="s">
        <v>3</v>
      </c>
      <c r="N402" s="22">
        <v>4</v>
      </c>
      <c r="O402" s="22">
        <v>2</v>
      </c>
    </row>
    <row r="403" spans="1:15" x14ac:dyDescent="0.25">
      <c r="A403" s="13" t="s">
        <v>417</v>
      </c>
      <c r="B403" s="13" t="s">
        <v>878</v>
      </c>
      <c r="E403" s="13" t="s">
        <v>417</v>
      </c>
      <c r="H403" s="14">
        <v>1548</v>
      </c>
      <c r="J403" s="13" t="s">
        <v>6</v>
      </c>
      <c r="K403" s="22">
        <v>81070</v>
      </c>
      <c r="L403" s="22">
        <v>62361.24</v>
      </c>
      <c r="M403" s="13" t="s">
        <v>3</v>
      </c>
      <c r="N403" s="22">
        <v>0</v>
      </c>
      <c r="O403" s="22">
        <v>0</v>
      </c>
    </row>
    <row r="404" spans="1:15" x14ac:dyDescent="0.25">
      <c r="A404" s="13" t="s">
        <v>418</v>
      </c>
      <c r="B404" s="13" t="s">
        <v>879</v>
      </c>
      <c r="E404" s="13" t="s">
        <v>418</v>
      </c>
      <c r="H404" s="14">
        <v>1549</v>
      </c>
      <c r="J404" s="13" t="s">
        <v>6</v>
      </c>
      <c r="K404" s="22">
        <v>61300</v>
      </c>
      <c r="L404" s="22">
        <v>47118.46</v>
      </c>
      <c r="M404" s="13" t="s">
        <v>3</v>
      </c>
      <c r="N404" s="22">
        <v>0</v>
      </c>
      <c r="O404" s="22">
        <v>0</v>
      </c>
    </row>
    <row r="405" spans="1:15" x14ac:dyDescent="0.25">
      <c r="A405" s="13" t="s">
        <v>419</v>
      </c>
      <c r="B405" s="13" t="s">
        <v>672</v>
      </c>
      <c r="D405" s="22">
        <v>8031.22</v>
      </c>
      <c r="E405" s="13" t="s">
        <v>419</v>
      </c>
      <c r="F405" s="100">
        <v>45307</v>
      </c>
      <c r="G405" s="100">
        <v>45307</v>
      </c>
      <c r="H405" s="14">
        <v>1550</v>
      </c>
      <c r="J405" s="13" t="s">
        <v>6</v>
      </c>
      <c r="K405" s="22">
        <v>15295</v>
      </c>
      <c r="L405" s="22">
        <v>11675.02</v>
      </c>
      <c r="M405" s="13" t="s">
        <v>3</v>
      </c>
      <c r="N405" s="22">
        <v>1</v>
      </c>
      <c r="O405" s="22">
        <v>0</v>
      </c>
    </row>
    <row r="406" spans="1:15" x14ac:dyDescent="0.25">
      <c r="A406" s="13" t="s">
        <v>420</v>
      </c>
      <c r="B406" s="13" t="s">
        <v>1310</v>
      </c>
      <c r="D406" s="22">
        <v>7914.22</v>
      </c>
      <c r="E406" s="13" t="s">
        <v>420</v>
      </c>
      <c r="F406" s="100">
        <v>45272</v>
      </c>
      <c r="G406" s="100">
        <v>45272</v>
      </c>
      <c r="H406" s="14">
        <v>1551</v>
      </c>
      <c r="J406" s="13" t="s">
        <v>6</v>
      </c>
      <c r="K406" s="22">
        <v>18260</v>
      </c>
      <c r="L406" s="22">
        <v>13750.96</v>
      </c>
      <c r="M406" s="13" t="s">
        <v>2</v>
      </c>
      <c r="N406" s="22">
        <v>0</v>
      </c>
      <c r="O406" s="22">
        <v>0</v>
      </c>
    </row>
    <row r="407" spans="1:15" x14ac:dyDescent="0.25">
      <c r="A407" s="13" t="s">
        <v>421</v>
      </c>
      <c r="B407" s="13" t="s">
        <v>880</v>
      </c>
      <c r="E407" s="13" t="s">
        <v>421</v>
      </c>
      <c r="H407" s="14">
        <v>1552</v>
      </c>
      <c r="J407" s="13" t="s">
        <v>6</v>
      </c>
      <c r="K407" s="22">
        <v>66685</v>
      </c>
      <c r="L407" s="22">
        <v>49470.33</v>
      </c>
      <c r="M407" s="13" t="s">
        <v>2</v>
      </c>
      <c r="N407" s="22">
        <v>0</v>
      </c>
      <c r="O407" s="22">
        <v>0</v>
      </c>
    </row>
    <row r="408" spans="1:15" x14ac:dyDescent="0.25">
      <c r="A408" s="13" t="s">
        <v>422</v>
      </c>
      <c r="B408" s="13" t="s">
        <v>1381</v>
      </c>
      <c r="D408" s="22">
        <v>5820.37</v>
      </c>
      <c r="E408" s="13" t="s">
        <v>422</v>
      </c>
      <c r="F408" s="100">
        <v>45355</v>
      </c>
      <c r="G408" s="100">
        <v>45355</v>
      </c>
      <c r="H408" s="14">
        <v>1554</v>
      </c>
      <c r="J408" s="13" t="s">
        <v>6</v>
      </c>
      <c r="K408" s="22">
        <v>8250</v>
      </c>
      <c r="L408" s="22">
        <v>6232.81</v>
      </c>
      <c r="M408" s="13" t="s">
        <v>3</v>
      </c>
      <c r="N408" s="22">
        <v>4</v>
      </c>
      <c r="O408" s="22">
        <v>2</v>
      </c>
    </row>
    <row r="409" spans="1:15" x14ac:dyDescent="0.25">
      <c r="A409" s="13" t="s">
        <v>423</v>
      </c>
      <c r="B409" s="13" t="s">
        <v>1382</v>
      </c>
      <c r="D409" s="22">
        <v>13896.41</v>
      </c>
      <c r="E409" s="13" t="s">
        <v>423</v>
      </c>
      <c r="F409" s="100">
        <v>45337</v>
      </c>
      <c r="G409" s="100">
        <v>45337</v>
      </c>
      <c r="H409" s="14">
        <v>1555</v>
      </c>
      <c r="J409" s="13" t="s">
        <v>6</v>
      </c>
      <c r="K409" s="22">
        <v>22380</v>
      </c>
      <c r="L409" s="22">
        <v>16954.62</v>
      </c>
      <c r="M409" s="13" t="s">
        <v>3</v>
      </c>
      <c r="N409" s="22">
        <v>4</v>
      </c>
      <c r="O409" s="22">
        <v>2</v>
      </c>
    </row>
    <row r="410" spans="1:15" x14ac:dyDescent="0.25">
      <c r="A410" s="13" t="s">
        <v>424</v>
      </c>
      <c r="B410" s="13" t="s">
        <v>1426</v>
      </c>
      <c r="D410" s="22">
        <v>34854.97</v>
      </c>
      <c r="E410" s="13" t="s">
        <v>424</v>
      </c>
      <c r="F410" s="100">
        <v>45342</v>
      </c>
      <c r="G410" s="100">
        <v>45342</v>
      </c>
      <c r="H410" s="14">
        <v>1556</v>
      </c>
      <c r="J410" s="13" t="s">
        <v>6</v>
      </c>
      <c r="K410" s="22">
        <v>46425</v>
      </c>
      <c r="L410" s="22">
        <v>34854.97</v>
      </c>
      <c r="M410" s="13" t="s">
        <v>3</v>
      </c>
      <c r="N410" s="22">
        <v>0</v>
      </c>
      <c r="O410" s="22">
        <v>0</v>
      </c>
    </row>
    <row r="411" spans="1:15" x14ac:dyDescent="0.25">
      <c r="A411" s="13" t="s">
        <v>425</v>
      </c>
      <c r="B411" s="13" t="s">
        <v>1427</v>
      </c>
      <c r="D411" s="22">
        <v>1056.0999999999999</v>
      </c>
      <c r="E411" s="13" t="s">
        <v>425</v>
      </c>
      <c r="F411" s="100">
        <v>44707</v>
      </c>
      <c r="G411" s="100">
        <v>44952</v>
      </c>
      <c r="H411" s="14">
        <v>1557</v>
      </c>
      <c r="J411" s="13" t="s">
        <v>6</v>
      </c>
      <c r="K411" s="22">
        <v>8935</v>
      </c>
      <c r="L411" s="22">
        <v>6846.64</v>
      </c>
      <c r="M411" s="13" t="s">
        <v>3</v>
      </c>
      <c r="N411" s="22">
        <v>0</v>
      </c>
      <c r="O411" s="22">
        <v>0</v>
      </c>
    </row>
    <row r="412" spans="1:15" x14ac:dyDescent="0.25">
      <c r="A412" s="13" t="s">
        <v>426</v>
      </c>
      <c r="B412" s="13" t="s">
        <v>673</v>
      </c>
      <c r="D412" s="22">
        <v>1443.68</v>
      </c>
      <c r="E412" s="13" t="s">
        <v>426</v>
      </c>
      <c r="F412" s="100">
        <v>44282</v>
      </c>
      <c r="G412" s="100">
        <v>44282</v>
      </c>
      <c r="H412" s="14">
        <v>1558</v>
      </c>
      <c r="J412" s="13" t="s">
        <v>6</v>
      </c>
      <c r="K412" s="22">
        <v>23975</v>
      </c>
      <c r="L412" s="22">
        <v>18441.189999999999</v>
      </c>
      <c r="M412" s="13" t="s">
        <v>3</v>
      </c>
      <c r="N412" s="22">
        <v>0</v>
      </c>
      <c r="O412" s="22">
        <v>0</v>
      </c>
    </row>
    <row r="413" spans="1:15" x14ac:dyDescent="0.25">
      <c r="A413" s="13" t="s">
        <v>1391</v>
      </c>
      <c r="B413" s="13" t="s">
        <v>1428</v>
      </c>
      <c r="D413" s="22">
        <v>229.69</v>
      </c>
      <c r="E413" s="13" t="s">
        <v>1391</v>
      </c>
      <c r="F413" s="100">
        <v>44873</v>
      </c>
      <c r="G413" s="100">
        <v>44936</v>
      </c>
      <c r="H413" s="14">
        <v>2419</v>
      </c>
      <c r="J413" s="13" t="s">
        <v>6</v>
      </c>
      <c r="K413" s="22">
        <v>1650</v>
      </c>
      <c r="L413" s="22">
        <v>1125.05</v>
      </c>
      <c r="M413" s="13" t="s">
        <v>2</v>
      </c>
      <c r="N413" s="22">
        <v>0</v>
      </c>
      <c r="O413" s="22">
        <v>6</v>
      </c>
    </row>
    <row r="414" spans="1:15" x14ac:dyDescent="0.25">
      <c r="A414" s="13" t="s">
        <v>1283</v>
      </c>
      <c r="B414" s="13" t="s">
        <v>1286</v>
      </c>
      <c r="D414" s="22">
        <v>225.29</v>
      </c>
      <c r="E414" s="13" t="s">
        <v>1283</v>
      </c>
      <c r="F414" s="100">
        <v>44897</v>
      </c>
      <c r="G414" s="100">
        <v>44967</v>
      </c>
      <c r="H414" s="14">
        <v>1750</v>
      </c>
      <c r="J414" s="13" t="s">
        <v>6</v>
      </c>
      <c r="K414" s="22">
        <v>1650</v>
      </c>
      <c r="L414" s="22">
        <v>1125.05</v>
      </c>
      <c r="M414" s="13" t="s">
        <v>2</v>
      </c>
      <c r="N414" s="22">
        <v>0</v>
      </c>
      <c r="O414" s="22">
        <v>5</v>
      </c>
    </row>
    <row r="415" spans="1:15" x14ac:dyDescent="0.25">
      <c r="A415" s="13" t="s">
        <v>706</v>
      </c>
      <c r="B415" s="13" t="s">
        <v>1201</v>
      </c>
      <c r="D415" s="22">
        <v>759.63</v>
      </c>
      <c r="E415" s="13" t="s">
        <v>706</v>
      </c>
      <c r="F415" s="100">
        <v>45247</v>
      </c>
      <c r="G415" s="100">
        <v>45247</v>
      </c>
      <c r="H415" s="14">
        <v>1559</v>
      </c>
      <c r="J415" s="13" t="s">
        <v>6</v>
      </c>
      <c r="K415" s="22">
        <v>1930</v>
      </c>
      <c r="L415" s="22">
        <v>1319.87</v>
      </c>
      <c r="M415" s="13" t="s">
        <v>2</v>
      </c>
      <c r="N415" s="22">
        <v>0</v>
      </c>
      <c r="O415" s="22">
        <v>20</v>
      </c>
    </row>
    <row r="416" spans="1:15" x14ac:dyDescent="0.25">
      <c r="A416" s="13" t="s">
        <v>705</v>
      </c>
      <c r="B416" s="13" t="s">
        <v>722</v>
      </c>
      <c r="D416" s="22">
        <v>647.51</v>
      </c>
      <c r="E416" s="13" t="s">
        <v>705</v>
      </c>
      <c r="F416" s="100">
        <v>45247</v>
      </c>
      <c r="G416" s="100">
        <v>45247</v>
      </c>
      <c r="H416" s="14">
        <v>1560</v>
      </c>
      <c r="J416" s="13" t="s">
        <v>6</v>
      </c>
      <c r="K416" s="22">
        <v>1650</v>
      </c>
      <c r="L416" s="22">
        <v>1125.05</v>
      </c>
      <c r="M416" s="13" t="s">
        <v>2</v>
      </c>
      <c r="N416" s="22">
        <v>0</v>
      </c>
      <c r="O416" s="22">
        <v>20</v>
      </c>
    </row>
    <row r="417" spans="1:15" x14ac:dyDescent="0.25">
      <c r="A417" s="13" t="s">
        <v>985</v>
      </c>
      <c r="B417" s="13" t="s">
        <v>986</v>
      </c>
      <c r="D417" s="22">
        <v>647.51</v>
      </c>
      <c r="E417" s="13" t="s">
        <v>985</v>
      </c>
      <c r="F417" s="100">
        <v>45247</v>
      </c>
      <c r="G417" s="100">
        <v>45247</v>
      </c>
      <c r="H417" s="14">
        <v>1561</v>
      </c>
      <c r="J417" s="13" t="s">
        <v>6</v>
      </c>
      <c r="K417" s="22">
        <v>1650</v>
      </c>
      <c r="L417" s="22">
        <v>1125.05</v>
      </c>
      <c r="M417" s="13" t="s">
        <v>2</v>
      </c>
      <c r="N417" s="22">
        <v>0</v>
      </c>
      <c r="O417" s="22">
        <v>2</v>
      </c>
    </row>
    <row r="418" spans="1:15" x14ac:dyDescent="0.25">
      <c r="A418" s="13" t="s">
        <v>704</v>
      </c>
      <c r="B418" s="13" t="s">
        <v>723</v>
      </c>
      <c r="D418" s="22">
        <v>1125.05</v>
      </c>
      <c r="E418" s="13" t="s">
        <v>704</v>
      </c>
      <c r="F418" s="100">
        <v>45351</v>
      </c>
      <c r="G418" s="100">
        <v>45351</v>
      </c>
      <c r="H418" s="14">
        <v>1562</v>
      </c>
      <c r="J418" s="13" t="s">
        <v>6</v>
      </c>
      <c r="K418" s="22">
        <v>1650</v>
      </c>
      <c r="L418" s="22">
        <v>1125.05</v>
      </c>
      <c r="M418" s="13" t="s">
        <v>2</v>
      </c>
      <c r="N418" s="22">
        <v>0</v>
      </c>
      <c r="O418" s="22">
        <v>20</v>
      </c>
    </row>
    <row r="419" spans="1:15" x14ac:dyDescent="0.25">
      <c r="A419" s="13" t="s">
        <v>1022</v>
      </c>
      <c r="B419" s="13" t="s">
        <v>1023</v>
      </c>
      <c r="D419" s="22">
        <v>647.51</v>
      </c>
      <c r="E419" s="13" t="s">
        <v>1022</v>
      </c>
      <c r="F419" s="100">
        <v>45247</v>
      </c>
      <c r="G419" s="100">
        <v>45247</v>
      </c>
      <c r="H419" s="14">
        <v>1563</v>
      </c>
      <c r="J419" s="13" t="s">
        <v>6</v>
      </c>
      <c r="K419" s="22">
        <v>1650</v>
      </c>
      <c r="L419" s="22">
        <v>1125.05</v>
      </c>
      <c r="M419" s="13" t="s">
        <v>2</v>
      </c>
      <c r="N419" s="22">
        <v>0</v>
      </c>
      <c r="O419" s="22">
        <v>8</v>
      </c>
    </row>
    <row r="420" spans="1:15" x14ac:dyDescent="0.25">
      <c r="A420" s="13" t="s">
        <v>703</v>
      </c>
      <c r="B420" s="13" t="s">
        <v>724</v>
      </c>
      <c r="D420" s="22">
        <v>201.87</v>
      </c>
      <c r="E420" s="13" t="s">
        <v>703</v>
      </c>
      <c r="F420" s="100">
        <v>44837</v>
      </c>
      <c r="G420" s="100">
        <v>44936</v>
      </c>
      <c r="H420" s="14">
        <v>1564</v>
      </c>
      <c r="J420" s="13" t="s">
        <v>6</v>
      </c>
      <c r="K420" s="22">
        <v>1650</v>
      </c>
      <c r="L420" s="22">
        <v>1125.05</v>
      </c>
      <c r="M420" s="13" t="s">
        <v>2</v>
      </c>
      <c r="N420" s="22">
        <v>0</v>
      </c>
      <c r="O420" s="22">
        <v>20</v>
      </c>
    </row>
    <row r="421" spans="1:15" x14ac:dyDescent="0.25">
      <c r="A421" s="13" t="s">
        <v>702</v>
      </c>
      <c r="B421" s="13" t="s">
        <v>1243</v>
      </c>
      <c r="D421" s="22">
        <v>283.61</v>
      </c>
      <c r="E421" s="13" t="s">
        <v>702</v>
      </c>
      <c r="F421" s="100">
        <v>44868</v>
      </c>
      <c r="G421" s="100">
        <v>44967</v>
      </c>
      <c r="H421" s="14">
        <v>1565</v>
      </c>
      <c r="J421" s="13" t="s">
        <v>6</v>
      </c>
      <c r="K421" s="22">
        <v>1940</v>
      </c>
      <c r="L421" s="22">
        <v>1319.87</v>
      </c>
      <c r="M421" s="13" t="s">
        <v>2</v>
      </c>
      <c r="N421" s="22">
        <v>0</v>
      </c>
      <c r="O421" s="22">
        <v>20</v>
      </c>
    </row>
    <row r="422" spans="1:15" x14ac:dyDescent="0.25">
      <c r="A422" s="13" t="s">
        <v>1435</v>
      </c>
      <c r="B422" s="13" t="s">
        <v>1447</v>
      </c>
      <c r="D422" s="22">
        <v>203.15</v>
      </c>
      <c r="E422" s="13" t="s">
        <v>1435</v>
      </c>
      <c r="F422" s="100">
        <v>44831</v>
      </c>
      <c r="G422" s="100">
        <v>44831</v>
      </c>
      <c r="H422" s="14">
        <v>2427</v>
      </c>
      <c r="J422" s="13" t="s">
        <v>6</v>
      </c>
      <c r="K422" s="22">
        <v>1650</v>
      </c>
      <c r="L422" s="22">
        <v>1125.05</v>
      </c>
      <c r="M422" s="13" t="s">
        <v>2</v>
      </c>
      <c r="N422" s="22">
        <v>0</v>
      </c>
      <c r="O422" s="22">
        <v>6</v>
      </c>
    </row>
    <row r="423" spans="1:15" x14ac:dyDescent="0.25">
      <c r="A423" s="13" t="s">
        <v>1496</v>
      </c>
      <c r="B423" s="13" t="s">
        <v>1495</v>
      </c>
      <c r="D423" s="22">
        <v>271.74</v>
      </c>
      <c r="E423" s="13" t="s">
        <v>1496</v>
      </c>
      <c r="F423" s="100">
        <v>44980</v>
      </c>
      <c r="G423" s="100">
        <v>45222</v>
      </c>
      <c r="H423" s="14">
        <v>2436</v>
      </c>
      <c r="J423" s="13" t="s">
        <v>6</v>
      </c>
      <c r="K423" s="22">
        <v>1940</v>
      </c>
      <c r="L423" s="22">
        <v>1319.87</v>
      </c>
      <c r="M423" s="13" t="s">
        <v>2</v>
      </c>
      <c r="N423" s="22">
        <v>0</v>
      </c>
      <c r="O423" s="22">
        <v>4</v>
      </c>
    </row>
    <row r="424" spans="1:15" x14ac:dyDescent="0.25">
      <c r="A424" s="13" t="s">
        <v>1338</v>
      </c>
      <c r="B424" s="13" t="s">
        <v>1356</v>
      </c>
      <c r="D424" s="22">
        <v>186.5</v>
      </c>
      <c r="E424" s="13" t="s">
        <v>1338</v>
      </c>
      <c r="F424" s="100">
        <v>44735</v>
      </c>
      <c r="G424" s="100">
        <v>44735</v>
      </c>
      <c r="H424" s="14">
        <v>2408</v>
      </c>
      <c r="J424" s="13" t="s">
        <v>6</v>
      </c>
      <c r="K424" s="22">
        <v>1930</v>
      </c>
      <c r="L424" s="22">
        <v>1322.75</v>
      </c>
      <c r="M424" s="13" t="s">
        <v>3</v>
      </c>
      <c r="N424" s="22">
        <v>0</v>
      </c>
    </row>
    <row r="425" spans="1:15" x14ac:dyDescent="0.25">
      <c r="A425" s="13" t="s">
        <v>25</v>
      </c>
      <c r="B425" s="13" t="s">
        <v>725</v>
      </c>
      <c r="D425" s="22">
        <v>114.13</v>
      </c>
      <c r="E425" s="13" t="s">
        <v>25</v>
      </c>
      <c r="F425" s="100">
        <v>44579</v>
      </c>
      <c r="G425" s="100">
        <v>44579</v>
      </c>
      <c r="H425" s="14">
        <v>1566</v>
      </c>
      <c r="J425" s="13" t="s">
        <v>6</v>
      </c>
      <c r="K425" s="22">
        <v>1930</v>
      </c>
      <c r="L425" s="22">
        <v>1322.75</v>
      </c>
      <c r="M425" s="13" t="s">
        <v>3</v>
      </c>
      <c r="N425" s="22">
        <v>0</v>
      </c>
      <c r="O425" s="22">
        <v>5</v>
      </c>
    </row>
    <row r="426" spans="1:15" x14ac:dyDescent="0.25">
      <c r="A426" s="13" t="s">
        <v>1358</v>
      </c>
      <c r="B426" s="13" t="s">
        <v>1357</v>
      </c>
      <c r="D426" s="22">
        <v>113.2</v>
      </c>
      <c r="E426" s="13" t="s">
        <v>1358</v>
      </c>
      <c r="F426" s="100">
        <v>44720</v>
      </c>
      <c r="G426" s="100">
        <v>44866</v>
      </c>
      <c r="H426" s="14">
        <v>2406</v>
      </c>
      <c r="J426" s="13" t="s">
        <v>6</v>
      </c>
      <c r="K426" s="22">
        <v>1170</v>
      </c>
      <c r="L426" s="22">
        <v>802.8</v>
      </c>
      <c r="M426" s="13" t="s">
        <v>3</v>
      </c>
      <c r="N426" s="22">
        <v>0</v>
      </c>
      <c r="O426" s="22">
        <v>12</v>
      </c>
    </row>
    <row r="427" spans="1:15" x14ac:dyDescent="0.25">
      <c r="A427" s="13" t="s">
        <v>1337</v>
      </c>
      <c r="B427" s="13" t="s">
        <v>1359</v>
      </c>
      <c r="D427" s="22">
        <v>132.71</v>
      </c>
      <c r="E427" s="13" t="s">
        <v>1337</v>
      </c>
      <c r="F427" s="100">
        <v>44851</v>
      </c>
      <c r="G427" s="100">
        <v>44866</v>
      </c>
      <c r="H427" s="14">
        <v>2407</v>
      </c>
      <c r="J427" s="13" t="s">
        <v>6</v>
      </c>
      <c r="K427" s="22">
        <v>1170</v>
      </c>
      <c r="L427" s="22">
        <v>802.8</v>
      </c>
      <c r="M427" s="13" t="s">
        <v>3</v>
      </c>
      <c r="N427" s="22">
        <v>0</v>
      </c>
    </row>
    <row r="428" spans="1:15" x14ac:dyDescent="0.25">
      <c r="A428" s="13" t="s">
        <v>1502</v>
      </c>
      <c r="B428" s="13" t="s">
        <v>1501</v>
      </c>
      <c r="D428" s="22">
        <v>339.59</v>
      </c>
      <c r="E428" s="13" t="s">
        <v>1502</v>
      </c>
      <c r="F428" s="100">
        <v>45027</v>
      </c>
      <c r="G428" s="100">
        <v>45222</v>
      </c>
      <c r="H428" s="14">
        <v>2437</v>
      </c>
      <c r="J428" s="13" t="s">
        <v>6</v>
      </c>
      <c r="K428" s="22">
        <v>1940</v>
      </c>
      <c r="L428" s="22">
        <v>1319.87</v>
      </c>
      <c r="M428" s="13" t="s">
        <v>2</v>
      </c>
      <c r="N428" s="22">
        <v>0</v>
      </c>
      <c r="O428" s="22">
        <v>6</v>
      </c>
    </row>
    <row r="429" spans="1:15" x14ac:dyDescent="0.25">
      <c r="A429" s="13" t="s">
        <v>1374</v>
      </c>
      <c r="B429" s="13" t="s">
        <v>1383</v>
      </c>
      <c r="D429" s="22">
        <v>132.96</v>
      </c>
      <c r="E429" s="13" t="s">
        <v>1374</v>
      </c>
      <c r="F429" s="100">
        <v>44707</v>
      </c>
      <c r="G429" s="100">
        <v>44707</v>
      </c>
      <c r="H429" s="14">
        <v>2409</v>
      </c>
      <c r="J429" s="13" t="s">
        <v>6</v>
      </c>
      <c r="K429" s="22">
        <v>1130</v>
      </c>
      <c r="L429" s="22">
        <v>774</v>
      </c>
      <c r="M429" s="13" t="s">
        <v>3</v>
      </c>
      <c r="N429" s="22">
        <v>0</v>
      </c>
      <c r="O429" s="22">
        <v>12</v>
      </c>
    </row>
    <row r="430" spans="1:15" x14ac:dyDescent="0.25">
      <c r="A430" s="13" t="s">
        <v>707</v>
      </c>
      <c r="B430" s="13" t="s">
        <v>947</v>
      </c>
      <c r="D430" s="22">
        <v>759.63</v>
      </c>
      <c r="E430" s="13" t="s">
        <v>707</v>
      </c>
      <c r="F430" s="100">
        <v>45247</v>
      </c>
      <c r="G430" s="100">
        <v>45247</v>
      </c>
      <c r="H430" s="14">
        <v>1567</v>
      </c>
      <c r="J430" s="13" t="s">
        <v>6</v>
      </c>
      <c r="K430" s="22">
        <v>1930</v>
      </c>
      <c r="L430" s="22">
        <v>1319.87</v>
      </c>
      <c r="M430" s="13" t="s">
        <v>2</v>
      </c>
      <c r="N430" s="22">
        <v>0</v>
      </c>
      <c r="O430" s="22">
        <v>20</v>
      </c>
    </row>
    <row r="431" spans="1:15" x14ac:dyDescent="0.25">
      <c r="A431" s="13" t="s">
        <v>1361</v>
      </c>
      <c r="B431" s="13" t="s">
        <v>1360</v>
      </c>
      <c r="D431" s="22">
        <v>255.08</v>
      </c>
      <c r="E431" s="13" t="s">
        <v>1361</v>
      </c>
      <c r="F431" s="100">
        <v>44943</v>
      </c>
      <c r="G431" s="100">
        <v>44967</v>
      </c>
      <c r="H431" s="14">
        <v>2403</v>
      </c>
      <c r="J431" s="13" t="s">
        <v>6</v>
      </c>
      <c r="K431" s="22">
        <v>1940</v>
      </c>
      <c r="L431" s="22">
        <v>1319.87</v>
      </c>
      <c r="M431" s="13" t="s">
        <v>2</v>
      </c>
      <c r="N431" s="22">
        <v>0</v>
      </c>
      <c r="O431" s="22">
        <v>12</v>
      </c>
    </row>
    <row r="432" spans="1:15" x14ac:dyDescent="0.25">
      <c r="A432" s="13" t="s">
        <v>1203</v>
      </c>
      <c r="B432" s="13" t="s">
        <v>1202</v>
      </c>
      <c r="E432" s="13" t="s">
        <v>1203</v>
      </c>
      <c r="H432" s="14">
        <v>1568</v>
      </c>
      <c r="J432" s="13" t="s">
        <v>6</v>
      </c>
      <c r="K432" s="22">
        <v>2270</v>
      </c>
      <c r="L432" s="22">
        <v>1745.56</v>
      </c>
      <c r="M432" s="13" t="s">
        <v>2</v>
      </c>
      <c r="N432" s="22">
        <v>0</v>
      </c>
      <c r="O432" s="22">
        <v>0</v>
      </c>
    </row>
    <row r="433" spans="1:15" x14ac:dyDescent="0.25">
      <c r="A433" s="13" t="s">
        <v>1205</v>
      </c>
      <c r="B433" s="13" t="s">
        <v>1204</v>
      </c>
      <c r="E433" s="13" t="s">
        <v>1205</v>
      </c>
      <c r="H433" s="14">
        <v>1569</v>
      </c>
      <c r="J433" s="13" t="s">
        <v>6</v>
      </c>
      <c r="K433" s="22">
        <v>2705</v>
      </c>
      <c r="L433" s="22">
        <v>2079.58</v>
      </c>
      <c r="M433" s="13" t="s">
        <v>3</v>
      </c>
      <c r="N433" s="22">
        <v>0</v>
      </c>
      <c r="O433" s="22">
        <v>0</v>
      </c>
    </row>
    <row r="434" spans="1:15" x14ac:dyDescent="0.25">
      <c r="A434" s="13" t="s">
        <v>1207</v>
      </c>
      <c r="B434" s="13" t="s">
        <v>1206</v>
      </c>
      <c r="E434" s="13" t="s">
        <v>1207</v>
      </c>
      <c r="H434" s="14">
        <v>1570</v>
      </c>
      <c r="J434" s="13" t="s">
        <v>6</v>
      </c>
      <c r="K434" s="22">
        <v>2265</v>
      </c>
      <c r="L434" s="22">
        <v>1742.79</v>
      </c>
      <c r="M434" s="13" t="s">
        <v>3</v>
      </c>
      <c r="N434" s="22">
        <v>0</v>
      </c>
      <c r="O434" s="22">
        <v>0</v>
      </c>
    </row>
    <row r="435" spans="1:15" x14ac:dyDescent="0.25">
      <c r="A435" s="13" t="s">
        <v>427</v>
      </c>
      <c r="B435" s="13" t="s">
        <v>1460</v>
      </c>
      <c r="D435" s="22">
        <v>12222.24</v>
      </c>
      <c r="E435" s="13" t="s">
        <v>427</v>
      </c>
      <c r="F435" s="100">
        <v>45329</v>
      </c>
      <c r="G435" s="100">
        <v>45329</v>
      </c>
      <c r="H435" s="14">
        <v>1571</v>
      </c>
      <c r="J435" s="13" t="s">
        <v>6</v>
      </c>
      <c r="K435" s="22">
        <v>18410</v>
      </c>
      <c r="L435" s="22">
        <v>13947.71</v>
      </c>
      <c r="M435" s="13" t="s">
        <v>2</v>
      </c>
      <c r="N435" s="22">
        <v>5</v>
      </c>
      <c r="O435" s="22">
        <v>2</v>
      </c>
    </row>
    <row r="436" spans="1:15" x14ac:dyDescent="0.25">
      <c r="A436" s="13" t="s">
        <v>428</v>
      </c>
      <c r="B436" s="13" t="s">
        <v>1429</v>
      </c>
      <c r="D436" s="22">
        <v>7446.01</v>
      </c>
      <c r="E436" s="13" t="s">
        <v>428</v>
      </c>
      <c r="F436" s="100">
        <v>45342</v>
      </c>
      <c r="G436" s="100">
        <v>45342</v>
      </c>
      <c r="H436" s="14">
        <v>1572</v>
      </c>
      <c r="J436" s="13" t="s">
        <v>6</v>
      </c>
      <c r="K436" s="22">
        <v>10070</v>
      </c>
      <c r="L436" s="22">
        <v>7517.87</v>
      </c>
      <c r="M436" s="13" t="s">
        <v>3</v>
      </c>
      <c r="N436" s="22">
        <v>3</v>
      </c>
      <c r="O436" s="22">
        <v>3</v>
      </c>
    </row>
    <row r="437" spans="1:15" x14ac:dyDescent="0.25">
      <c r="A437" s="13" t="s">
        <v>429</v>
      </c>
      <c r="B437" s="13" t="s">
        <v>1461</v>
      </c>
      <c r="D437" s="22">
        <v>11055</v>
      </c>
      <c r="E437" s="13" t="s">
        <v>429</v>
      </c>
      <c r="F437" s="100">
        <v>45036</v>
      </c>
      <c r="G437" s="100">
        <v>45036</v>
      </c>
      <c r="H437" s="14">
        <v>1573</v>
      </c>
      <c r="J437" s="13" t="s">
        <v>6</v>
      </c>
      <c r="K437" s="22">
        <v>52820</v>
      </c>
      <c r="L437" s="22">
        <v>40588.269999999997</v>
      </c>
      <c r="M437" s="13" t="s">
        <v>3</v>
      </c>
      <c r="N437" s="22">
        <v>0</v>
      </c>
      <c r="O437" s="22">
        <v>0</v>
      </c>
    </row>
    <row r="438" spans="1:15" x14ac:dyDescent="0.25">
      <c r="A438" s="13" t="s">
        <v>1474</v>
      </c>
      <c r="B438" s="13" t="s">
        <v>1491</v>
      </c>
      <c r="D438" s="22">
        <v>1567.36</v>
      </c>
      <c r="E438" s="13" t="s">
        <v>1474</v>
      </c>
      <c r="F438" s="100">
        <v>44851</v>
      </c>
      <c r="G438" s="100">
        <v>45040</v>
      </c>
      <c r="H438" s="14">
        <v>2431</v>
      </c>
      <c r="J438" s="13" t="s">
        <v>6</v>
      </c>
      <c r="K438" s="22">
        <v>13510</v>
      </c>
      <c r="L438" s="22">
        <v>10156.83</v>
      </c>
      <c r="M438" s="13" t="s">
        <v>3</v>
      </c>
      <c r="N438" s="22">
        <v>0</v>
      </c>
      <c r="O438" s="22">
        <v>0</v>
      </c>
    </row>
    <row r="439" spans="1:15" x14ac:dyDescent="0.25">
      <c r="A439" s="13" t="s">
        <v>430</v>
      </c>
      <c r="B439" s="13" t="s">
        <v>1251</v>
      </c>
      <c r="D439" s="22">
        <v>10105.26</v>
      </c>
      <c r="E439" s="13" t="s">
        <v>430</v>
      </c>
      <c r="F439" s="100">
        <v>45355</v>
      </c>
      <c r="G439" s="100">
        <v>45355</v>
      </c>
      <c r="H439" s="14">
        <v>1574</v>
      </c>
      <c r="J439" s="13" t="s">
        <v>6</v>
      </c>
      <c r="K439" s="22">
        <v>14095</v>
      </c>
      <c r="L439" s="22">
        <v>10676.47</v>
      </c>
      <c r="M439" s="13" t="s">
        <v>2</v>
      </c>
      <c r="N439" s="22">
        <v>7</v>
      </c>
      <c r="O439" s="22">
        <v>3</v>
      </c>
    </row>
    <row r="440" spans="1:15" x14ac:dyDescent="0.25">
      <c r="A440" s="13" t="s">
        <v>463</v>
      </c>
      <c r="B440" s="13" t="s">
        <v>674</v>
      </c>
      <c r="D440" s="22">
        <v>44890.04</v>
      </c>
      <c r="E440" s="13" t="s">
        <v>463</v>
      </c>
      <c r="F440" s="100">
        <v>45300</v>
      </c>
      <c r="G440" s="100">
        <v>45300</v>
      </c>
      <c r="H440" s="14">
        <v>1575</v>
      </c>
      <c r="J440" s="13" t="s">
        <v>6</v>
      </c>
      <c r="K440" s="22">
        <v>72945</v>
      </c>
      <c r="L440" s="22">
        <v>56113</v>
      </c>
      <c r="M440" s="13" t="s">
        <v>3</v>
      </c>
      <c r="N440" s="22">
        <v>0</v>
      </c>
      <c r="O440" s="22">
        <v>0</v>
      </c>
    </row>
    <row r="441" spans="1:15" x14ac:dyDescent="0.25">
      <c r="A441" s="13" t="s">
        <v>464</v>
      </c>
      <c r="B441" s="13" t="s">
        <v>1252</v>
      </c>
      <c r="D441" s="22">
        <v>18096.7</v>
      </c>
      <c r="E441" s="13" t="s">
        <v>464</v>
      </c>
      <c r="F441" s="100">
        <v>45272</v>
      </c>
      <c r="G441" s="100">
        <v>45272</v>
      </c>
      <c r="H441" s="14">
        <v>1576</v>
      </c>
      <c r="J441" s="13" t="s">
        <v>6</v>
      </c>
      <c r="K441" s="22">
        <v>42290</v>
      </c>
      <c r="L441" s="22">
        <v>31443.01</v>
      </c>
      <c r="M441" s="13" t="s">
        <v>3</v>
      </c>
      <c r="N441" s="22">
        <v>1</v>
      </c>
      <c r="O441" s="22">
        <v>1</v>
      </c>
    </row>
    <row r="442" spans="1:15" x14ac:dyDescent="0.25">
      <c r="A442" s="13" t="s">
        <v>462</v>
      </c>
      <c r="B442" s="13" t="s">
        <v>1260</v>
      </c>
      <c r="D442" s="22">
        <v>7613.46</v>
      </c>
      <c r="E442" s="13" t="s">
        <v>462</v>
      </c>
      <c r="F442" s="100">
        <v>45355</v>
      </c>
      <c r="G442" s="100">
        <v>45355</v>
      </c>
      <c r="H442" s="14">
        <v>1577</v>
      </c>
      <c r="J442" s="13" t="s">
        <v>6</v>
      </c>
      <c r="K442" s="22">
        <v>10340</v>
      </c>
      <c r="L442" s="22">
        <v>7787.69</v>
      </c>
      <c r="M442" s="13" t="s">
        <v>3</v>
      </c>
      <c r="N442" s="22">
        <v>8</v>
      </c>
      <c r="O442" s="22">
        <v>3</v>
      </c>
    </row>
    <row r="443" spans="1:15" x14ac:dyDescent="0.25">
      <c r="A443" s="13" t="s">
        <v>1484</v>
      </c>
      <c r="B443" s="13" t="s">
        <v>1483</v>
      </c>
      <c r="D443" s="22">
        <v>1752.05</v>
      </c>
      <c r="E443" s="13" t="s">
        <v>1484</v>
      </c>
      <c r="F443" s="100">
        <v>44917</v>
      </c>
      <c r="G443" s="100">
        <v>44917</v>
      </c>
      <c r="H443" s="14">
        <v>2434</v>
      </c>
      <c r="J443" s="13" t="s">
        <v>6</v>
      </c>
      <c r="K443" s="22">
        <v>10425</v>
      </c>
      <c r="L443" s="22">
        <v>7821.53</v>
      </c>
      <c r="M443" s="13" t="s">
        <v>3</v>
      </c>
      <c r="N443" s="22">
        <v>0</v>
      </c>
      <c r="O443" s="22">
        <v>1</v>
      </c>
    </row>
    <row r="444" spans="1:15" x14ac:dyDescent="0.25">
      <c r="A444" s="13" t="s">
        <v>465</v>
      </c>
      <c r="B444" s="13" t="s">
        <v>801</v>
      </c>
      <c r="D444" s="22">
        <v>1966.54</v>
      </c>
      <c r="E444" s="13" t="s">
        <v>465</v>
      </c>
      <c r="F444" s="100">
        <v>44264</v>
      </c>
      <c r="G444" s="100">
        <v>44606</v>
      </c>
      <c r="H444" s="14">
        <v>1579</v>
      </c>
      <c r="J444" s="13" t="s">
        <v>6</v>
      </c>
      <c r="K444" s="22">
        <v>5035</v>
      </c>
      <c r="L444" s="22">
        <v>3872</v>
      </c>
      <c r="M444" s="13" t="s">
        <v>2</v>
      </c>
      <c r="N444" s="22">
        <v>0</v>
      </c>
      <c r="O444" s="22">
        <v>0</v>
      </c>
    </row>
    <row r="445" spans="1:15" x14ac:dyDescent="0.25">
      <c r="A445" s="13" t="s">
        <v>1044</v>
      </c>
      <c r="B445" s="13" t="s">
        <v>1033</v>
      </c>
      <c r="D445" s="22">
        <v>6876.47</v>
      </c>
      <c r="E445" s="13" t="s">
        <v>1044</v>
      </c>
      <c r="F445" s="100">
        <v>45282</v>
      </c>
      <c r="G445" s="100">
        <v>45282</v>
      </c>
      <c r="H445" s="14">
        <v>1580</v>
      </c>
      <c r="J445" s="13" t="s">
        <v>6</v>
      </c>
      <c r="K445" s="22">
        <v>15935</v>
      </c>
      <c r="L445" s="22">
        <v>11857.7</v>
      </c>
      <c r="M445" s="13" t="s">
        <v>2</v>
      </c>
      <c r="N445" s="22">
        <v>4</v>
      </c>
      <c r="O445" s="22">
        <v>2</v>
      </c>
    </row>
    <row r="446" spans="1:15" x14ac:dyDescent="0.25">
      <c r="A446" s="13" t="s">
        <v>431</v>
      </c>
      <c r="B446" s="13" t="s">
        <v>881</v>
      </c>
      <c r="E446" s="13" t="s">
        <v>431</v>
      </c>
      <c r="G446" s="100">
        <v>44727</v>
      </c>
      <c r="H446" s="14">
        <v>1581</v>
      </c>
      <c r="J446" s="13" t="s">
        <v>6</v>
      </c>
      <c r="K446" s="22">
        <v>57585</v>
      </c>
      <c r="L446" s="22">
        <v>42656.78</v>
      </c>
      <c r="M446" s="13" t="s">
        <v>2</v>
      </c>
      <c r="N446" s="22">
        <v>0</v>
      </c>
      <c r="O446" s="22">
        <v>0</v>
      </c>
    </row>
    <row r="447" spans="1:15" x14ac:dyDescent="0.25">
      <c r="A447" s="13" t="s">
        <v>432</v>
      </c>
      <c r="B447" s="13" t="s">
        <v>675</v>
      </c>
      <c r="D447" s="22">
        <v>3042.43</v>
      </c>
      <c r="E447" s="13" t="s">
        <v>432</v>
      </c>
      <c r="F447" s="100">
        <v>44935</v>
      </c>
      <c r="G447" s="100">
        <v>44935</v>
      </c>
      <c r="H447" s="14">
        <v>1582</v>
      </c>
      <c r="J447" s="13" t="s">
        <v>6</v>
      </c>
      <c r="K447" s="22">
        <v>17895</v>
      </c>
      <c r="L447" s="22">
        <v>13750.96</v>
      </c>
      <c r="M447" s="13" t="s">
        <v>2</v>
      </c>
      <c r="N447" s="22">
        <v>0</v>
      </c>
      <c r="O447" s="22">
        <v>2</v>
      </c>
    </row>
    <row r="448" spans="1:15" x14ac:dyDescent="0.25">
      <c r="A448" s="13" t="s">
        <v>433</v>
      </c>
      <c r="B448" s="13" t="s">
        <v>882</v>
      </c>
      <c r="E448" s="13" t="s">
        <v>433</v>
      </c>
      <c r="H448" s="14">
        <v>1583</v>
      </c>
      <c r="J448" s="13" t="s">
        <v>6</v>
      </c>
      <c r="K448" s="22">
        <v>66510</v>
      </c>
      <c r="L448" s="22">
        <v>49470.33</v>
      </c>
      <c r="M448" s="13" t="s">
        <v>2</v>
      </c>
      <c r="N448" s="22">
        <v>0</v>
      </c>
      <c r="O448" s="22">
        <v>0</v>
      </c>
    </row>
    <row r="449" spans="1:15" x14ac:dyDescent="0.25">
      <c r="A449" s="13" t="s">
        <v>434</v>
      </c>
      <c r="B449" s="13" t="s">
        <v>883</v>
      </c>
      <c r="E449" s="13" t="s">
        <v>434</v>
      </c>
      <c r="H449" s="14">
        <v>1584</v>
      </c>
      <c r="J449" s="13" t="s">
        <v>6</v>
      </c>
      <c r="K449" s="22">
        <v>3615</v>
      </c>
      <c r="L449" s="22">
        <v>2779.9630000000002</v>
      </c>
      <c r="M449" s="13" t="s">
        <v>3</v>
      </c>
      <c r="N449" s="22">
        <v>0</v>
      </c>
      <c r="O449" s="22">
        <v>0</v>
      </c>
    </row>
    <row r="450" spans="1:15" x14ac:dyDescent="0.25">
      <c r="A450" s="13" t="s">
        <v>435</v>
      </c>
      <c r="B450" s="13" t="s">
        <v>884</v>
      </c>
      <c r="E450" s="13" t="s">
        <v>435</v>
      </c>
      <c r="G450" s="100">
        <v>44826</v>
      </c>
      <c r="H450" s="14">
        <v>1585</v>
      </c>
      <c r="J450" s="13" t="s">
        <v>6</v>
      </c>
      <c r="K450" s="22">
        <v>935</v>
      </c>
      <c r="L450" s="22">
        <v>717.45699999999999</v>
      </c>
      <c r="M450" s="13" t="s">
        <v>3</v>
      </c>
      <c r="N450" s="22">
        <v>0</v>
      </c>
      <c r="O450" s="22">
        <v>0</v>
      </c>
    </row>
    <row r="451" spans="1:15" x14ac:dyDescent="0.25">
      <c r="A451" s="13" t="s">
        <v>436</v>
      </c>
      <c r="B451" s="13" t="s">
        <v>885</v>
      </c>
      <c r="E451" s="13" t="s">
        <v>436</v>
      </c>
      <c r="H451" s="14">
        <v>1586</v>
      </c>
      <c r="J451" s="13" t="s">
        <v>6</v>
      </c>
      <c r="K451" s="22">
        <v>49245</v>
      </c>
      <c r="L451" s="22">
        <v>37879.800000000003</v>
      </c>
      <c r="M451" s="13" t="s">
        <v>3</v>
      </c>
      <c r="N451" s="22">
        <v>0</v>
      </c>
      <c r="O451" s="22">
        <v>0</v>
      </c>
    </row>
    <row r="452" spans="1:15" x14ac:dyDescent="0.25">
      <c r="A452" s="13" t="s">
        <v>513</v>
      </c>
      <c r="B452" s="13" t="s">
        <v>886</v>
      </c>
      <c r="E452" s="13" t="s">
        <v>513</v>
      </c>
      <c r="H452" s="14">
        <v>1587</v>
      </c>
      <c r="J452" s="13" t="s">
        <v>6</v>
      </c>
      <c r="K452" s="22">
        <v>49245</v>
      </c>
      <c r="L452" s="22">
        <v>37882.1</v>
      </c>
      <c r="M452" s="13" t="s">
        <v>3</v>
      </c>
      <c r="N452" s="22">
        <v>0</v>
      </c>
      <c r="O452" s="22">
        <v>0</v>
      </c>
    </row>
    <row r="453" spans="1:15" x14ac:dyDescent="0.25">
      <c r="A453" s="13" t="s">
        <v>437</v>
      </c>
      <c r="B453" s="13" t="s">
        <v>887</v>
      </c>
      <c r="E453" s="13" t="s">
        <v>437</v>
      </c>
      <c r="H453" s="14">
        <v>1588</v>
      </c>
      <c r="J453" s="13" t="s">
        <v>6</v>
      </c>
      <c r="K453" s="22">
        <v>22065</v>
      </c>
      <c r="L453" s="22">
        <v>16960.88</v>
      </c>
      <c r="M453" s="13" t="s">
        <v>3</v>
      </c>
      <c r="N453" s="22">
        <v>0</v>
      </c>
      <c r="O453" s="22">
        <v>0</v>
      </c>
    </row>
    <row r="454" spans="1:15" x14ac:dyDescent="0.25">
      <c r="A454" s="13" t="s">
        <v>438</v>
      </c>
      <c r="B454" s="13" t="s">
        <v>1330</v>
      </c>
      <c r="D454" s="22">
        <v>1258.4000000000001</v>
      </c>
      <c r="E454" s="13" t="s">
        <v>438</v>
      </c>
      <c r="F454" s="100">
        <v>44791</v>
      </c>
      <c r="G454" s="100">
        <v>44791</v>
      </c>
      <c r="H454" s="14">
        <v>1589</v>
      </c>
      <c r="J454" s="13" t="s">
        <v>6</v>
      </c>
      <c r="K454" s="22">
        <v>8325</v>
      </c>
      <c r="L454" s="22">
        <v>6297.04</v>
      </c>
      <c r="M454" s="13" t="s">
        <v>3</v>
      </c>
      <c r="N454" s="22">
        <v>0</v>
      </c>
      <c r="O454" s="22">
        <v>0</v>
      </c>
    </row>
    <row r="455" spans="1:15" x14ac:dyDescent="0.25">
      <c r="A455" s="13" t="s">
        <v>439</v>
      </c>
      <c r="B455" s="13" t="s">
        <v>1208</v>
      </c>
      <c r="E455" s="13" t="s">
        <v>439</v>
      </c>
      <c r="G455" s="100">
        <v>45331</v>
      </c>
      <c r="H455" s="14">
        <v>1590</v>
      </c>
      <c r="J455" s="13" t="s">
        <v>6</v>
      </c>
      <c r="K455" s="22">
        <v>22390</v>
      </c>
      <c r="L455" s="22">
        <v>16960.88</v>
      </c>
      <c r="M455" s="13" t="s">
        <v>3</v>
      </c>
      <c r="N455" s="22">
        <v>0</v>
      </c>
      <c r="O455" s="22">
        <v>0</v>
      </c>
    </row>
    <row r="456" spans="1:15" x14ac:dyDescent="0.25">
      <c r="A456" s="13" t="s">
        <v>440</v>
      </c>
      <c r="B456" s="13" t="s">
        <v>1209</v>
      </c>
      <c r="D456" s="22">
        <v>9766.5</v>
      </c>
      <c r="E456" s="13" t="s">
        <v>440</v>
      </c>
      <c r="F456" s="100">
        <v>45313</v>
      </c>
      <c r="G456" s="100">
        <v>45313</v>
      </c>
      <c r="H456" s="14">
        <v>1591</v>
      </c>
      <c r="J456" s="13" t="s">
        <v>6</v>
      </c>
      <c r="K456" s="22">
        <v>17815</v>
      </c>
      <c r="L456" s="22">
        <v>13587.48</v>
      </c>
      <c r="M456" s="13" t="s">
        <v>2</v>
      </c>
      <c r="N456" s="22">
        <v>4</v>
      </c>
      <c r="O456" s="22">
        <v>3</v>
      </c>
    </row>
    <row r="457" spans="1:15" x14ac:dyDescent="0.25">
      <c r="A457" s="13" t="s">
        <v>441</v>
      </c>
      <c r="B457" s="13" t="s">
        <v>888</v>
      </c>
      <c r="E457" s="13" t="s">
        <v>441</v>
      </c>
      <c r="H457" s="14">
        <v>1592</v>
      </c>
      <c r="J457" s="13" t="s">
        <v>6</v>
      </c>
      <c r="K457" s="22">
        <v>66340</v>
      </c>
      <c r="L457" s="22">
        <v>49139.1</v>
      </c>
      <c r="M457" s="13" t="s">
        <v>2</v>
      </c>
      <c r="N457" s="22">
        <v>0</v>
      </c>
      <c r="O457" s="22">
        <v>0</v>
      </c>
    </row>
    <row r="458" spans="1:15" x14ac:dyDescent="0.25">
      <c r="A458" s="13" t="s">
        <v>442</v>
      </c>
      <c r="B458" s="13" t="s">
        <v>1034</v>
      </c>
      <c r="D458" s="22">
        <v>12240.8</v>
      </c>
      <c r="E458" s="13" t="s">
        <v>442</v>
      </c>
      <c r="F458" s="100">
        <v>45342</v>
      </c>
      <c r="G458" s="100">
        <v>45342</v>
      </c>
      <c r="H458" s="14">
        <v>1593</v>
      </c>
      <c r="J458" s="13" t="s">
        <v>6</v>
      </c>
      <c r="K458" s="22">
        <v>16335</v>
      </c>
      <c r="L458" s="22">
        <v>12346.55</v>
      </c>
      <c r="M458" s="13" t="s">
        <v>2</v>
      </c>
      <c r="N458" s="22">
        <v>3</v>
      </c>
      <c r="O458" s="22">
        <v>3</v>
      </c>
    </row>
    <row r="459" spans="1:15" x14ac:dyDescent="0.25">
      <c r="A459" s="13" t="s">
        <v>443</v>
      </c>
      <c r="B459" s="13" t="s">
        <v>889</v>
      </c>
      <c r="E459" s="13" t="s">
        <v>443</v>
      </c>
      <c r="H459" s="14">
        <v>1594</v>
      </c>
      <c r="J459" s="13" t="s">
        <v>6</v>
      </c>
      <c r="K459" s="22">
        <v>60880</v>
      </c>
      <c r="L459" s="22">
        <v>45366.53</v>
      </c>
      <c r="M459" s="13" t="s">
        <v>2</v>
      </c>
      <c r="N459" s="22">
        <v>0</v>
      </c>
      <c r="O459" s="22">
        <v>0</v>
      </c>
    </row>
    <row r="460" spans="1:15" x14ac:dyDescent="0.25">
      <c r="A460" s="13" t="s">
        <v>1000</v>
      </c>
      <c r="B460" s="13" t="s">
        <v>1210</v>
      </c>
      <c r="D460" s="22">
        <v>5522.88</v>
      </c>
      <c r="E460" s="13" t="s">
        <v>1000</v>
      </c>
      <c r="F460" s="100">
        <v>45300</v>
      </c>
      <c r="G460" s="100">
        <v>45300</v>
      </c>
      <c r="H460" s="14">
        <v>1595</v>
      </c>
      <c r="J460" s="13" t="s">
        <v>6</v>
      </c>
      <c r="K460" s="22">
        <v>11210</v>
      </c>
      <c r="L460" s="22">
        <v>8490.85</v>
      </c>
      <c r="M460" s="13" t="s">
        <v>3</v>
      </c>
      <c r="N460" s="22">
        <v>2</v>
      </c>
      <c r="O460" s="22">
        <v>2</v>
      </c>
    </row>
    <row r="461" spans="1:15" x14ac:dyDescent="0.25">
      <c r="A461" s="13" t="s">
        <v>444</v>
      </c>
      <c r="B461" s="13" t="s">
        <v>1211</v>
      </c>
      <c r="D461" s="22">
        <v>5272.65</v>
      </c>
      <c r="E461" s="13" t="s">
        <v>444</v>
      </c>
      <c r="F461" s="100">
        <v>44516</v>
      </c>
      <c r="G461" s="100">
        <v>44792</v>
      </c>
      <c r="H461" s="14">
        <v>1596</v>
      </c>
      <c r="J461" s="13" t="s">
        <v>6</v>
      </c>
      <c r="K461" s="22">
        <v>59735</v>
      </c>
      <c r="L461" s="22">
        <v>45951.8</v>
      </c>
      <c r="M461" s="13" t="s">
        <v>3</v>
      </c>
      <c r="N461" s="22">
        <v>0</v>
      </c>
      <c r="O461" s="22">
        <v>0</v>
      </c>
    </row>
    <row r="462" spans="1:15" x14ac:dyDescent="0.25">
      <c r="A462" s="13" t="s">
        <v>466</v>
      </c>
      <c r="B462" s="13" t="s">
        <v>1462</v>
      </c>
      <c r="D462" s="22">
        <v>10023.42</v>
      </c>
      <c r="E462" s="13" t="s">
        <v>466</v>
      </c>
      <c r="F462" s="100">
        <v>45355</v>
      </c>
      <c r="G462" s="100">
        <v>45355</v>
      </c>
      <c r="H462" s="14">
        <v>1597</v>
      </c>
      <c r="J462" s="13" t="s">
        <v>6</v>
      </c>
      <c r="K462" s="22">
        <v>14405</v>
      </c>
      <c r="L462" s="22">
        <v>10887.93</v>
      </c>
      <c r="M462" s="13" t="s">
        <v>2</v>
      </c>
      <c r="N462" s="22">
        <v>6</v>
      </c>
      <c r="O462" s="22">
        <v>2</v>
      </c>
    </row>
    <row r="463" spans="1:15" x14ac:dyDescent="0.25">
      <c r="A463" s="13" t="s">
        <v>467</v>
      </c>
      <c r="B463" s="13" t="s">
        <v>1599</v>
      </c>
      <c r="D463" s="22">
        <v>61213.65</v>
      </c>
      <c r="E463" s="13" t="s">
        <v>467</v>
      </c>
      <c r="F463" s="100">
        <v>45337</v>
      </c>
      <c r="G463" s="100">
        <v>45342</v>
      </c>
      <c r="H463" s="14">
        <v>1598</v>
      </c>
      <c r="J463" s="13" t="s">
        <v>6</v>
      </c>
      <c r="K463" s="22">
        <v>80250</v>
      </c>
      <c r="L463" s="22">
        <v>61213.65</v>
      </c>
      <c r="M463" s="13" t="s">
        <v>2</v>
      </c>
      <c r="N463" s="22">
        <v>1</v>
      </c>
      <c r="O463" s="22">
        <v>0</v>
      </c>
    </row>
    <row r="464" spans="1:15" x14ac:dyDescent="0.25">
      <c r="A464" s="13" t="s">
        <v>468</v>
      </c>
      <c r="B464" s="13" t="s">
        <v>1463</v>
      </c>
      <c r="D464" s="22">
        <v>19358.240000000002</v>
      </c>
      <c r="E464" s="13" t="s">
        <v>468</v>
      </c>
      <c r="F464" s="100">
        <v>45355</v>
      </c>
      <c r="G464" s="100">
        <v>45355</v>
      </c>
      <c r="H464" s="14">
        <v>1599</v>
      </c>
      <c r="J464" s="13" t="s">
        <v>6</v>
      </c>
      <c r="K464" s="22">
        <v>27680</v>
      </c>
      <c r="L464" s="22">
        <v>21128.49</v>
      </c>
      <c r="M464" s="13" t="s">
        <v>2</v>
      </c>
      <c r="N464" s="22">
        <v>5</v>
      </c>
      <c r="O464" s="22">
        <v>2</v>
      </c>
    </row>
    <row r="465" spans="1:15" x14ac:dyDescent="0.25">
      <c r="A465" s="13" t="s">
        <v>469</v>
      </c>
      <c r="B465" s="13" t="s">
        <v>1492</v>
      </c>
      <c r="D465" s="22">
        <v>24302.84</v>
      </c>
      <c r="E465" s="13" t="s">
        <v>469</v>
      </c>
      <c r="F465" s="100">
        <v>45271</v>
      </c>
      <c r="G465" s="100">
        <v>45279</v>
      </c>
      <c r="H465" s="14">
        <v>1600</v>
      </c>
      <c r="J465" s="13" t="s">
        <v>6</v>
      </c>
      <c r="K465" s="22">
        <v>55670</v>
      </c>
      <c r="L465" s="22">
        <v>42226.19</v>
      </c>
      <c r="M465" s="13" t="s">
        <v>2</v>
      </c>
      <c r="N465" s="22">
        <v>1</v>
      </c>
      <c r="O465" s="22">
        <v>1</v>
      </c>
    </row>
    <row r="466" spans="1:15" x14ac:dyDescent="0.25">
      <c r="A466" s="13" t="s">
        <v>473</v>
      </c>
      <c r="B466" s="13" t="s">
        <v>1430</v>
      </c>
      <c r="D466" s="22">
        <v>694.15</v>
      </c>
      <c r="E466" s="13" t="s">
        <v>473</v>
      </c>
      <c r="F466" s="100">
        <v>44565</v>
      </c>
      <c r="G466" s="100">
        <v>44952</v>
      </c>
      <c r="H466" s="14">
        <v>1601</v>
      </c>
      <c r="J466" s="13" t="s">
        <v>6</v>
      </c>
      <c r="K466" s="22">
        <v>8415</v>
      </c>
      <c r="L466" s="22">
        <v>6232.81</v>
      </c>
      <c r="M466" s="13" t="s">
        <v>3</v>
      </c>
      <c r="N466" s="22">
        <v>0</v>
      </c>
      <c r="O466" s="22">
        <v>0</v>
      </c>
    </row>
    <row r="467" spans="1:15" x14ac:dyDescent="0.25">
      <c r="A467" s="13" t="s">
        <v>472</v>
      </c>
      <c r="B467" s="13" t="s">
        <v>1472</v>
      </c>
      <c r="D467" s="22">
        <v>16954.62</v>
      </c>
      <c r="E467" s="13" t="s">
        <v>472</v>
      </c>
      <c r="F467" s="100">
        <v>45355</v>
      </c>
      <c r="G467" s="100">
        <v>45355</v>
      </c>
      <c r="H467" s="14">
        <v>1602</v>
      </c>
      <c r="J467" s="13" t="s">
        <v>6</v>
      </c>
      <c r="K467" s="22">
        <v>22395</v>
      </c>
      <c r="L467" s="22">
        <v>16954.62</v>
      </c>
      <c r="M467" s="13" t="s">
        <v>3</v>
      </c>
      <c r="N467" s="22">
        <v>0</v>
      </c>
      <c r="O467" s="22">
        <v>0</v>
      </c>
    </row>
    <row r="468" spans="1:15" x14ac:dyDescent="0.25">
      <c r="A468" s="13" t="s">
        <v>471</v>
      </c>
      <c r="B468" s="13" t="s">
        <v>1493</v>
      </c>
      <c r="D468" s="22">
        <v>3470.48</v>
      </c>
      <c r="E468" s="13" t="s">
        <v>471</v>
      </c>
      <c r="F468" s="100">
        <v>44824</v>
      </c>
      <c r="G468" s="100">
        <v>44824</v>
      </c>
      <c r="H468" s="14">
        <v>1603</v>
      </c>
      <c r="J468" s="13" t="s">
        <v>6</v>
      </c>
      <c r="K468" s="22">
        <v>24895</v>
      </c>
      <c r="L468" s="22">
        <v>18441.189999999999</v>
      </c>
      <c r="M468" s="13" t="s">
        <v>3</v>
      </c>
      <c r="N468" s="22">
        <v>0</v>
      </c>
      <c r="O468" s="22">
        <v>0</v>
      </c>
    </row>
    <row r="469" spans="1:15" x14ac:dyDescent="0.25">
      <c r="A469" s="13" t="s">
        <v>470</v>
      </c>
      <c r="B469" s="13" t="s">
        <v>1448</v>
      </c>
      <c r="D469" s="22">
        <v>765.29</v>
      </c>
      <c r="E469" s="13" t="s">
        <v>470</v>
      </c>
      <c r="F469" s="100">
        <v>44533</v>
      </c>
      <c r="G469" s="100">
        <v>44533</v>
      </c>
      <c r="H469" s="14">
        <v>1604</v>
      </c>
      <c r="J469" s="13" t="s">
        <v>6</v>
      </c>
      <c r="K469" s="22">
        <v>8935</v>
      </c>
      <c r="L469" s="22">
        <v>6846.64</v>
      </c>
      <c r="M469" s="13" t="s">
        <v>3</v>
      </c>
      <c r="N469" s="22">
        <v>0</v>
      </c>
      <c r="O469" s="22">
        <v>0</v>
      </c>
    </row>
    <row r="470" spans="1:15" x14ac:dyDescent="0.25">
      <c r="A470" s="13" t="s">
        <v>803</v>
      </c>
      <c r="B470" s="13" t="s">
        <v>802</v>
      </c>
      <c r="D470" s="22">
        <v>439.08</v>
      </c>
      <c r="E470" s="13" t="s">
        <v>803</v>
      </c>
      <c r="F470" s="100">
        <v>45343</v>
      </c>
      <c r="G470" s="100">
        <v>45343</v>
      </c>
      <c r="H470" s="14">
        <v>1605</v>
      </c>
      <c r="J470" s="13" t="s">
        <v>5</v>
      </c>
      <c r="K470" s="22">
        <v>880</v>
      </c>
      <c r="L470" s="22">
        <v>587.1</v>
      </c>
      <c r="M470" s="13" t="s">
        <v>3</v>
      </c>
      <c r="N470" s="22">
        <v>19</v>
      </c>
      <c r="O470" s="22">
        <v>4</v>
      </c>
    </row>
    <row r="471" spans="1:15" x14ac:dyDescent="0.25">
      <c r="A471" s="13" t="s">
        <v>805</v>
      </c>
      <c r="B471" s="13" t="s">
        <v>804</v>
      </c>
      <c r="D471" s="22">
        <v>443.65</v>
      </c>
      <c r="E471" s="13" t="s">
        <v>805</v>
      </c>
      <c r="F471" s="100">
        <v>45343</v>
      </c>
      <c r="G471" s="100">
        <v>45345</v>
      </c>
      <c r="H471" s="14">
        <v>1606</v>
      </c>
      <c r="J471" s="13" t="s">
        <v>5</v>
      </c>
      <c r="K471" s="22">
        <v>880</v>
      </c>
      <c r="L471" s="22">
        <v>587.1</v>
      </c>
      <c r="M471" s="13" t="s">
        <v>3</v>
      </c>
      <c r="N471" s="22">
        <v>15</v>
      </c>
      <c r="O471" s="22">
        <v>4</v>
      </c>
    </row>
    <row r="472" spans="1:15" x14ac:dyDescent="0.25">
      <c r="A472" s="13" t="s">
        <v>1315</v>
      </c>
      <c r="B472" s="13" t="s">
        <v>1319</v>
      </c>
      <c r="D472" s="22">
        <v>940.5</v>
      </c>
      <c r="E472" s="13" t="s">
        <v>1315</v>
      </c>
      <c r="F472" s="100">
        <v>44282</v>
      </c>
      <c r="G472" s="100">
        <v>45334</v>
      </c>
      <c r="H472" s="14">
        <v>1754</v>
      </c>
      <c r="J472" s="13" t="s">
        <v>1320</v>
      </c>
      <c r="K472" s="22">
        <v>1250</v>
      </c>
      <c r="L472" s="22">
        <v>940.5</v>
      </c>
      <c r="M472" s="13" t="s">
        <v>3</v>
      </c>
      <c r="N472" s="22">
        <v>0</v>
      </c>
    </row>
    <row r="473" spans="1:15" x14ac:dyDescent="0.25">
      <c r="A473" s="13" t="s">
        <v>1316</v>
      </c>
      <c r="B473" s="13" t="s">
        <v>1321</v>
      </c>
      <c r="D473" s="22">
        <v>1045</v>
      </c>
      <c r="E473" s="13" t="s">
        <v>1316</v>
      </c>
      <c r="F473" s="100">
        <v>44282</v>
      </c>
      <c r="G473" s="100">
        <v>44835</v>
      </c>
      <c r="H473" s="14">
        <v>1755</v>
      </c>
      <c r="J473" s="13" t="s">
        <v>1320</v>
      </c>
      <c r="K473" s="22">
        <v>1390</v>
      </c>
      <c r="L473" s="22">
        <v>1045</v>
      </c>
      <c r="M473" s="13" t="s">
        <v>3</v>
      </c>
      <c r="N473" s="22">
        <v>0</v>
      </c>
    </row>
    <row r="474" spans="1:15" x14ac:dyDescent="0.25">
      <c r="A474" s="13" t="s">
        <v>554</v>
      </c>
      <c r="B474" s="13" t="s">
        <v>891</v>
      </c>
      <c r="E474" s="13" t="s">
        <v>554</v>
      </c>
      <c r="H474" s="14">
        <v>1649</v>
      </c>
      <c r="J474" s="13" t="s">
        <v>249</v>
      </c>
      <c r="K474" s="22">
        <v>12630</v>
      </c>
      <c r="L474" s="22">
        <v>9509.0666399999991</v>
      </c>
      <c r="M474" s="13" t="s">
        <v>2</v>
      </c>
      <c r="N474" s="22">
        <v>0</v>
      </c>
      <c r="O474" s="22">
        <v>0</v>
      </c>
    </row>
    <row r="475" spans="1:15" x14ac:dyDescent="0.25">
      <c r="A475" s="13" t="s">
        <v>553</v>
      </c>
      <c r="B475" s="13" t="s">
        <v>1449</v>
      </c>
      <c r="D475" s="22">
        <v>272.64999999999998</v>
      </c>
      <c r="E475" s="13" t="s">
        <v>553</v>
      </c>
      <c r="F475" s="100">
        <v>44557</v>
      </c>
      <c r="G475" s="100">
        <v>45040</v>
      </c>
      <c r="H475" s="14">
        <v>1650</v>
      </c>
      <c r="J475" s="13" t="s">
        <v>249</v>
      </c>
      <c r="K475" s="22">
        <v>2950</v>
      </c>
      <c r="L475" s="22">
        <v>2218.78332</v>
      </c>
      <c r="M475" s="13" t="s">
        <v>2</v>
      </c>
      <c r="N475" s="22">
        <v>0</v>
      </c>
      <c r="O475" s="22">
        <v>0</v>
      </c>
    </row>
    <row r="476" spans="1:15" x14ac:dyDescent="0.25">
      <c r="A476" s="13" t="s">
        <v>555</v>
      </c>
      <c r="B476" s="13" t="s">
        <v>676</v>
      </c>
      <c r="D476" s="22">
        <v>24145.22</v>
      </c>
      <c r="E476" s="13" t="s">
        <v>555</v>
      </c>
      <c r="F476" s="100">
        <v>45280</v>
      </c>
      <c r="G476" s="100">
        <v>45280</v>
      </c>
      <c r="H476" s="14">
        <v>1651</v>
      </c>
      <c r="J476" s="13" t="s">
        <v>249</v>
      </c>
      <c r="K476" s="22">
        <v>36910</v>
      </c>
      <c r="L476" s="22">
        <v>27750.941640000001</v>
      </c>
      <c r="M476" s="13" t="s">
        <v>2</v>
      </c>
      <c r="N476" s="22">
        <v>1</v>
      </c>
      <c r="O476" s="22">
        <v>1</v>
      </c>
    </row>
    <row r="477" spans="1:15" x14ac:dyDescent="0.25">
      <c r="A477" s="13" t="s">
        <v>551</v>
      </c>
      <c r="B477" s="13" t="s">
        <v>892</v>
      </c>
      <c r="E477" s="13" t="s">
        <v>551</v>
      </c>
      <c r="H477" s="14">
        <v>1652</v>
      </c>
      <c r="J477" s="13" t="s">
        <v>249</v>
      </c>
      <c r="K477" s="22">
        <v>14600</v>
      </c>
      <c r="L477" s="22">
        <v>10977.46668</v>
      </c>
      <c r="M477" s="13" t="s">
        <v>2</v>
      </c>
      <c r="N477" s="22">
        <v>0</v>
      </c>
      <c r="O477" s="22">
        <v>0</v>
      </c>
    </row>
    <row r="478" spans="1:15" x14ac:dyDescent="0.25">
      <c r="A478" s="13" t="s">
        <v>550</v>
      </c>
      <c r="B478" s="13" t="s">
        <v>677</v>
      </c>
      <c r="E478" s="13" t="s">
        <v>550</v>
      </c>
      <c r="H478" s="14">
        <v>1653</v>
      </c>
      <c r="J478" s="13" t="s">
        <v>249</v>
      </c>
      <c r="K478" s="22">
        <v>0</v>
      </c>
      <c r="L478" s="22">
        <v>0</v>
      </c>
      <c r="M478" s="13" t="s">
        <v>2</v>
      </c>
      <c r="N478" s="22">
        <v>0</v>
      </c>
      <c r="O478" s="22">
        <v>0</v>
      </c>
    </row>
    <row r="479" spans="1:15" x14ac:dyDescent="0.25">
      <c r="A479" s="13" t="s">
        <v>552</v>
      </c>
      <c r="B479" s="13" t="s">
        <v>678</v>
      </c>
      <c r="D479" s="22">
        <v>3625.79</v>
      </c>
      <c r="E479" s="13" t="s">
        <v>552</v>
      </c>
      <c r="F479" s="100">
        <v>44601</v>
      </c>
      <c r="G479" s="100">
        <v>45111</v>
      </c>
      <c r="H479" s="14">
        <v>1654</v>
      </c>
      <c r="J479" s="13" t="s">
        <v>249</v>
      </c>
      <c r="K479" s="22">
        <v>40770</v>
      </c>
      <c r="L479" s="22">
        <v>30655.408319999999</v>
      </c>
      <c r="M479" s="13" t="s">
        <v>2</v>
      </c>
      <c r="N479" s="22">
        <v>0</v>
      </c>
      <c r="O479" s="22">
        <v>0</v>
      </c>
    </row>
    <row r="480" spans="1:15" x14ac:dyDescent="0.25">
      <c r="A480" s="13" t="s">
        <v>560</v>
      </c>
      <c r="B480" s="13" t="s">
        <v>679</v>
      </c>
      <c r="D480" s="22">
        <v>3644.29</v>
      </c>
      <c r="E480" s="13" t="s">
        <v>560</v>
      </c>
      <c r="F480" s="100">
        <v>45138</v>
      </c>
      <c r="G480" s="100">
        <v>45351</v>
      </c>
      <c r="H480" s="14">
        <v>1655</v>
      </c>
      <c r="J480" s="13" t="s">
        <v>249</v>
      </c>
      <c r="K480" s="22">
        <v>14580</v>
      </c>
      <c r="L480" s="22">
        <v>10977.46668</v>
      </c>
      <c r="M480" s="13" t="s">
        <v>2</v>
      </c>
      <c r="N480" s="22">
        <v>0</v>
      </c>
      <c r="O480" s="22">
        <v>2</v>
      </c>
    </row>
    <row r="481" spans="1:15" x14ac:dyDescent="0.25">
      <c r="A481" s="13" t="s">
        <v>559</v>
      </c>
      <c r="B481" s="13" t="s">
        <v>1450</v>
      </c>
      <c r="D481" s="22">
        <v>297.42</v>
      </c>
      <c r="E481" s="13" t="s">
        <v>559</v>
      </c>
      <c r="F481" s="100">
        <v>44557</v>
      </c>
      <c r="G481" s="100">
        <v>44922</v>
      </c>
      <c r="H481" s="14">
        <v>1656</v>
      </c>
      <c r="J481" s="13" t="s">
        <v>249</v>
      </c>
      <c r="K481" s="22">
        <v>0</v>
      </c>
      <c r="L481" s="22">
        <v>0</v>
      </c>
      <c r="M481" s="13" t="s">
        <v>2</v>
      </c>
      <c r="N481" s="22">
        <v>0</v>
      </c>
      <c r="O481" s="22">
        <v>0</v>
      </c>
    </row>
    <row r="482" spans="1:15" x14ac:dyDescent="0.25">
      <c r="A482" s="13" t="s">
        <v>561</v>
      </c>
      <c r="B482" s="13" t="s">
        <v>680</v>
      </c>
      <c r="D482" s="22">
        <v>21506.27</v>
      </c>
      <c r="E482" s="13" t="s">
        <v>561</v>
      </c>
      <c r="F482" s="100">
        <v>45286</v>
      </c>
      <c r="G482" s="100">
        <v>45286</v>
      </c>
      <c r="H482" s="14">
        <v>1657</v>
      </c>
      <c r="J482" s="13" t="s">
        <v>249</v>
      </c>
      <c r="K482" s="22">
        <v>41125</v>
      </c>
      <c r="L482" s="22">
        <v>30965.908319999999</v>
      </c>
      <c r="M482" s="13" t="s">
        <v>2</v>
      </c>
      <c r="N482" s="22">
        <v>1</v>
      </c>
      <c r="O482" s="22">
        <v>1</v>
      </c>
    </row>
    <row r="483" spans="1:15" x14ac:dyDescent="0.25">
      <c r="A483" s="13" t="s">
        <v>563</v>
      </c>
      <c r="B483" s="13" t="s">
        <v>893</v>
      </c>
      <c r="E483" s="13" t="s">
        <v>563</v>
      </c>
      <c r="H483" s="14">
        <v>1658</v>
      </c>
      <c r="J483" s="13" t="s">
        <v>249</v>
      </c>
      <c r="K483" s="22">
        <v>14600</v>
      </c>
      <c r="L483" s="22">
        <v>10977.46668</v>
      </c>
      <c r="M483" s="13" t="s">
        <v>2</v>
      </c>
      <c r="N483" s="22">
        <v>0</v>
      </c>
      <c r="O483" s="22">
        <v>0</v>
      </c>
    </row>
    <row r="484" spans="1:15" x14ac:dyDescent="0.25">
      <c r="A484" s="13" t="s">
        <v>562</v>
      </c>
      <c r="B484" s="13" t="s">
        <v>1464</v>
      </c>
      <c r="E484" s="13" t="s">
        <v>562</v>
      </c>
      <c r="G484" s="100">
        <v>45028</v>
      </c>
      <c r="H484" s="14">
        <v>1659</v>
      </c>
      <c r="J484" s="13" t="s">
        <v>249</v>
      </c>
      <c r="K484" s="22">
        <v>0</v>
      </c>
      <c r="L484" s="22">
        <v>0</v>
      </c>
      <c r="M484" s="13" t="s">
        <v>2</v>
      </c>
      <c r="N484" s="22">
        <v>0</v>
      </c>
      <c r="O484" s="22">
        <v>0</v>
      </c>
    </row>
    <row r="485" spans="1:15" x14ac:dyDescent="0.25">
      <c r="A485" s="13" t="s">
        <v>564</v>
      </c>
      <c r="B485" s="13" t="s">
        <v>894</v>
      </c>
      <c r="E485" s="13" t="s">
        <v>564</v>
      </c>
      <c r="H485" s="14">
        <v>1660</v>
      </c>
      <c r="J485" s="13" t="s">
        <v>249</v>
      </c>
      <c r="K485" s="22">
        <v>41625</v>
      </c>
      <c r="L485" s="22">
        <v>31295.816640000001</v>
      </c>
      <c r="M485" s="13" t="s">
        <v>2</v>
      </c>
      <c r="N485" s="22">
        <v>0</v>
      </c>
      <c r="O485" s="22">
        <v>0</v>
      </c>
    </row>
    <row r="486" spans="1:15" x14ac:dyDescent="0.25">
      <c r="A486" s="13" t="s">
        <v>557</v>
      </c>
      <c r="B486" s="13" t="s">
        <v>1494</v>
      </c>
      <c r="D486" s="22">
        <v>4128.8900000000003</v>
      </c>
      <c r="E486" s="13" t="s">
        <v>557</v>
      </c>
      <c r="F486" s="100">
        <v>45196</v>
      </c>
      <c r="G486" s="100">
        <v>45196</v>
      </c>
      <c r="H486" s="14">
        <v>1661</v>
      </c>
      <c r="J486" s="13" t="s">
        <v>249</v>
      </c>
      <c r="K486" s="22">
        <v>14110</v>
      </c>
      <c r="L486" s="22">
        <v>10608.75</v>
      </c>
      <c r="M486" s="13" t="s">
        <v>2</v>
      </c>
      <c r="N486" s="22">
        <v>0</v>
      </c>
      <c r="O486" s="22">
        <v>2</v>
      </c>
    </row>
    <row r="487" spans="1:15" x14ac:dyDescent="0.25">
      <c r="A487" s="13" t="s">
        <v>556</v>
      </c>
      <c r="B487" s="13" t="s">
        <v>1451</v>
      </c>
      <c r="D487" s="22">
        <v>297.42</v>
      </c>
      <c r="E487" s="13" t="s">
        <v>556</v>
      </c>
      <c r="F487" s="100">
        <v>44547</v>
      </c>
      <c r="G487" s="100">
        <v>44922</v>
      </c>
      <c r="H487" s="14">
        <v>1662</v>
      </c>
      <c r="J487" s="13" t="s">
        <v>249</v>
      </c>
      <c r="K487" s="22">
        <v>3425</v>
      </c>
      <c r="L487" s="22">
        <v>2574.56664</v>
      </c>
      <c r="M487" s="13" t="s">
        <v>2</v>
      </c>
      <c r="N487" s="22">
        <v>0</v>
      </c>
      <c r="O487" s="22">
        <v>0</v>
      </c>
    </row>
    <row r="488" spans="1:15" x14ac:dyDescent="0.25">
      <c r="A488" s="13" t="s">
        <v>558</v>
      </c>
      <c r="B488" s="13" t="s">
        <v>895</v>
      </c>
      <c r="E488" s="13" t="s">
        <v>558</v>
      </c>
      <c r="H488" s="14">
        <v>1663</v>
      </c>
      <c r="J488" s="13" t="s">
        <v>249</v>
      </c>
      <c r="K488" s="22">
        <v>38200</v>
      </c>
      <c r="L488" s="22">
        <v>28721.25</v>
      </c>
      <c r="M488" s="13" t="s">
        <v>2</v>
      </c>
      <c r="N488" s="22">
        <v>0</v>
      </c>
      <c r="O488" s="22">
        <v>0</v>
      </c>
    </row>
    <row r="489" spans="1:15" x14ac:dyDescent="0.25">
      <c r="A489" s="13" t="s">
        <v>538</v>
      </c>
      <c r="B489" s="13" t="s">
        <v>896</v>
      </c>
      <c r="E489" s="13" t="s">
        <v>538</v>
      </c>
      <c r="H489" s="14">
        <v>1664</v>
      </c>
      <c r="J489" s="13" t="s">
        <v>249</v>
      </c>
      <c r="K489" s="22">
        <v>53425</v>
      </c>
      <c r="L489" s="22">
        <v>40167.936000000002</v>
      </c>
      <c r="M489" s="13" t="s">
        <v>3</v>
      </c>
      <c r="N489" s="22">
        <v>0</v>
      </c>
      <c r="O489" s="22">
        <v>0</v>
      </c>
    </row>
    <row r="490" spans="1:15" x14ac:dyDescent="0.25">
      <c r="A490" s="13" t="s">
        <v>536</v>
      </c>
      <c r="B490" s="13" t="s">
        <v>897</v>
      </c>
      <c r="E490" s="13" t="s">
        <v>536</v>
      </c>
      <c r="H490" s="14">
        <v>1665</v>
      </c>
      <c r="J490" s="13" t="s">
        <v>249</v>
      </c>
      <c r="K490" s="22">
        <v>39280</v>
      </c>
      <c r="L490" s="22">
        <v>29532.002759999999</v>
      </c>
      <c r="M490" s="13" t="s">
        <v>3</v>
      </c>
      <c r="N490" s="22">
        <v>0</v>
      </c>
      <c r="O490" s="22">
        <v>0</v>
      </c>
    </row>
    <row r="491" spans="1:15" x14ac:dyDescent="0.25">
      <c r="A491" s="13" t="s">
        <v>537</v>
      </c>
      <c r="B491" s="13" t="s">
        <v>898</v>
      </c>
      <c r="E491" s="13" t="s">
        <v>537</v>
      </c>
      <c r="H491" s="14">
        <v>1666</v>
      </c>
      <c r="J491" s="13" t="s">
        <v>249</v>
      </c>
      <c r="K491" s="22">
        <v>47610</v>
      </c>
      <c r="L491" s="22">
        <v>35796.095999999998</v>
      </c>
      <c r="M491" s="13" t="s">
        <v>3</v>
      </c>
      <c r="N491" s="22">
        <v>0</v>
      </c>
      <c r="O491" s="22">
        <v>0</v>
      </c>
    </row>
    <row r="492" spans="1:15" x14ac:dyDescent="0.25">
      <c r="A492" s="13" t="s">
        <v>535</v>
      </c>
      <c r="B492" s="13" t="s">
        <v>899</v>
      </c>
      <c r="E492" s="13" t="s">
        <v>535</v>
      </c>
      <c r="H492" s="14">
        <v>1667</v>
      </c>
      <c r="J492" s="13" t="s">
        <v>249</v>
      </c>
      <c r="K492" s="22">
        <v>10400</v>
      </c>
      <c r="L492" s="22">
        <v>7820.7166800000005</v>
      </c>
      <c r="M492" s="13" t="s">
        <v>3</v>
      </c>
      <c r="N492" s="22">
        <v>0</v>
      </c>
      <c r="O492" s="22">
        <v>0</v>
      </c>
    </row>
    <row r="493" spans="1:15" x14ac:dyDescent="0.25">
      <c r="A493" s="13" t="s">
        <v>540</v>
      </c>
      <c r="B493" s="13" t="s">
        <v>900</v>
      </c>
      <c r="E493" s="13" t="s">
        <v>540</v>
      </c>
      <c r="H493" s="14">
        <v>1668</v>
      </c>
      <c r="J493" s="13" t="s">
        <v>249</v>
      </c>
      <c r="K493" s="22">
        <v>35930</v>
      </c>
      <c r="L493" s="22">
        <v>27015.139439999999</v>
      </c>
      <c r="M493" s="13" t="s">
        <v>3</v>
      </c>
      <c r="N493" s="22">
        <v>0</v>
      </c>
      <c r="O493" s="22">
        <v>0</v>
      </c>
    </row>
    <row r="494" spans="1:15" x14ac:dyDescent="0.25">
      <c r="A494" s="13" t="s">
        <v>541</v>
      </c>
      <c r="B494" s="13" t="s">
        <v>901</v>
      </c>
      <c r="E494" s="13" t="s">
        <v>541</v>
      </c>
      <c r="H494" s="14">
        <v>1669</v>
      </c>
      <c r="J494" s="13" t="s">
        <v>249</v>
      </c>
      <c r="K494" s="22">
        <v>59430</v>
      </c>
      <c r="L494" s="22">
        <v>44685.504000000001</v>
      </c>
      <c r="M494" s="13" t="s">
        <v>3</v>
      </c>
      <c r="N494" s="22">
        <v>0</v>
      </c>
      <c r="O494" s="22">
        <v>0</v>
      </c>
    </row>
    <row r="495" spans="1:15" x14ac:dyDescent="0.25">
      <c r="A495" s="13" t="s">
        <v>539</v>
      </c>
      <c r="B495" s="13" t="s">
        <v>681</v>
      </c>
      <c r="E495" s="13" t="s">
        <v>539</v>
      </c>
      <c r="G495" s="100">
        <v>44320</v>
      </c>
      <c r="H495" s="14">
        <v>1670</v>
      </c>
      <c r="J495" s="13" t="s">
        <v>249</v>
      </c>
      <c r="K495" s="22">
        <v>11935</v>
      </c>
      <c r="L495" s="22">
        <v>8972.1583200000005</v>
      </c>
      <c r="M495" s="13" t="s">
        <v>3</v>
      </c>
      <c r="N495" s="22">
        <v>0</v>
      </c>
      <c r="O495" s="22">
        <v>0</v>
      </c>
    </row>
    <row r="496" spans="1:15" x14ac:dyDescent="0.25">
      <c r="A496" s="13" t="s">
        <v>533</v>
      </c>
      <c r="B496" s="13" t="s">
        <v>902</v>
      </c>
      <c r="E496" s="13" t="s">
        <v>533</v>
      </c>
      <c r="H496" s="14">
        <v>1671</v>
      </c>
      <c r="J496" s="13" t="s">
        <v>249</v>
      </c>
      <c r="K496" s="22">
        <v>32625</v>
      </c>
      <c r="L496" s="22">
        <v>24531.139439999999</v>
      </c>
      <c r="M496" s="13" t="s">
        <v>3</v>
      </c>
      <c r="N496" s="22">
        <v>0</v>
      </c>
      <c r="O496" s="22">
        <v>0</v>
      </c>
    </row>
    <row r="497" spans="1:15" x14ac:dyDescent="0.25">
      <c r="A497" s="13" t="s">
        <v>534</v>
      </c>
      <c r="B497" s="13" t="s">
        <v>682</v>
      </c>
      <c r="D497" s="22">
        <v>35878.9</v>
      </c>
      <c r="E497" s="13" t="s">
        <v>534</v>
      </c>
      <c r="F497" s="100">
        <v>45345</v>
      </c>
      <c r="G497" s="100">
        <v>45354</v>
      </c>
      <c r="H497" s="14">
        <v>1672</v>
      </c>
      <c r="J497" s="13" t="s">
        <v>249</v>
      </c>
      <c r="K497" s="22">
        <v>46645</v>
      </c>
      <c r="L497" s="22">
        <v>35878.896000000001</v>
      </c>
      <c r="M497" s="13" t="s">
        <v>3</v>
      </c>
      <c r="N497" s="22">
        <v>1</v>
      </c>
      <c r="O497" s="22">
        <v>2</v>
      </c>
    </row>
    <row r="498" spans="1:15" x14ac:dyDescent="0.25">
      <c r="A498" s="13" t="s">
        <v>532</v>
      </c>
      <c r="B498" s="13" t="s">
        <v>1373</v>
      </c>
      <c r="D498" s="22">
        <v>764.82</v>
      </c>
      <c r="E498" s="13" t="s">
        <v>532</v>
      </c>
      <c r="F498" s="100">
        <v>44351</v>
      </c>
      <c r="G498" s="100">
        <v>44396</v>
      </c>
      <c r="H498" s="14">
        <v>1673</v>
      </c>
      <c r="J498" s="13" t="s">
        <v>249</v>
      </c>
      <c r="K498" s="22">
        <v>10400</v>
      </c>
      <c r="L498" s="22">
        <v>7820.7166800000005</v>
      </c>
      <c r="M498" s="13" t="s">
        <v>3</v>
      </c>
      <c r="N498" s="22">
        <v>0</v>
      </c>
      <c r="O498" s="22">
        <v>0</v>
      </c>
    </row>
    <row r="499" spans="1:15" x14ac:dyDescent="0.25">
      <c r="A499" s="13" t="s">
        <v>530</v>
      </c>
      <c r="B499" s="13" t="s">
        <v>683</v>
      </c>
      <c r="E499" s="13" t="s">
        <v>530</v>
      </c>
      <c r="H499" s="14">
        <v>1674</v>
      </c>
      <c r="J499" s="13" t="s">
        <v>249</v>
      </c>
      <c r="K499" s="22">
        <v>10685</v>
      </c>
      <c r="L499" s="22">
        <v>8034.19164</v>
      </c>
      <c r="M499" s="13" t="s">
        <v>3</v>
      </c>
      <c r="N499" s="22">
        <v>0</v>
      </c>
      <c r="O499" s="22">
        <v>0</v>
      </c>
    </row>
    <row r="500" spans="1:15" x14ac:dyDescent="0.25">
      <c r="A500" s="13" t="s">
        <v>531</v>
      </c>
      <c r="B500" s="13" t="s">
        <v>684</v>
      </c>
      <c r="D500" s="22">
        <v>17316.84</v>
      </c>
      <c r="E500" s="13" t="s">
        <v>531</v>
      </c>
      <c r="F500" s="100">
        <v>45317</v>
      </c>
      <c r="G500" s="100">
        <v>45317</v>
      </c>
      <c r="H500" s="14">
        <v>1675</v>
      </c>
      <c r="J500" s="13" t="s">
        <v>249</v>
      </c>
      <c r="K500" s="22">
        <v>23100</v>
      </c>
      <c r="L500" s="22">
        <v>17316.841680000001</v>
      </c>
      <c r="M500" s="13" t="s">
        <v>3</v>
      </c>
      <c r="N500" s="22">
        <v>0</v>
      </c>
      <c r="O500" s="22">
        <v>1</v>
      </c>
    </row>
    <row r="501" spans="1:15" x14ac:dyDescent="0.25">
      <c r="A501" s="13" t="s">
        <v>549</v>
      </c>
      <c r="B501" s="13" t="s">
        <v>685</v>
      </c>
      <c r="D501" s="22">
        <v>7613.99</v>
      </c>
      <c r="E501" s="13" t="s">
        <v>549</v>
      </c>
      <c r="F501" s="100">
        <v>44951</v>
      </c>
      <c r="G501" s="100">
        <v>45111</v>
      </c>
      <c r="H501" s="14">
        <v>1676</v>
      </c>
      <c r="J501" s="13" t="s">
        <v>249</v>
      </c>
      <c r="K501" s="22">
        <v>49300</v>
      </c>
      <c r="L501" s="22">
        <v>37069.427519999997</v>
      </c>
      <c r="M501" s="13" t="s">
        <v>3</v>
      </c>
      <c r="N501" s="22">
        <v>0</v>
      </c>
      <c r="O501" s="22">
        <v>0</v>
      </c>
    </row>
    <row r="502" spans="1:15" x14ac:dyDescent="0.25">
      <c r="A502" s="13" t="s">
        <v>548</v>
      </c>
      <c r="B502" s="13" t="s">
        <v>686</v>
      </c>
      <c r="E502" s="13" t="s">
        <v>548</v>
      </c>
      <c r="G502" s="100">
        <v>44784</v>
      </c>
      <c r="H502" s="14">
        <v>1677</v>
      </c>
      <c r="J502" s="13" t="s">
        <v>249</v>
      </c>
      <c r="K502" s="22">
        <v>13380</v>
      </c>
      <c r="L502" s="22">
        <v>10058.90832</v>
      </c>
      <c r="M502" s="13" t="s">
        <v>3</v>
      </c>
      <c r="N502" s="22">
        <v>0</v>
      </c>
      <c r="O502" s="22">
        <v>0</v>
      </c>
    </row>
    <row r="503" spans="1:15" x14ac:dyDescent="0.25">
      <c r="A503" s="13" t="s">
        <v>1543</v>
      </c>
      <c r="B503" s="13" t="s">
        <v>1542</v>
      </c>
      <c r="D503" s="22">
        <v>10243.68</v>
      </c>
      <c r="E503" s="13" t="s">
        <v>1543</v>
      </c>
      <c r="F503" s="100">
        <v>45100</v>
      </c>
      <c r="G503" s="100">
        <v>45111</v>
      </c>
      <c r="H503" s="14">
        <v>2451</v>
      </c>
      <c r="J503" s="13" t="s">
        <v>249</v>
      </c>
      <c r="K503" s="22">
        <v>48265</v>
      </c>
      <c r="L503" s="22">
        <v>37069.427519999997</v>
      </c>
      <c r="M503" s="13" t="s">
        <v>3</v>
      </c>
      <c r="N503" s="22">
        <v>0</v>
      </c>
      <c r="O503" s="22">
        <v>0</v>
      </c>
    </row>
    <row r="504" spans="1:15" x14ac:dyDescent="0.25">
      <c r="A504" s="13" t="s">
        <v>1545</v>
      </c>
      <c r="B504" s="13" t="s">
        <v>1544</v>
      </c>
      <c r="D504" s="22">
        <v>3052.77</v>
      </c>
      <c r="E504" s="13" t="s">
        <v>1545</v>
      </c>
      <c r="F504" s="100">
        <v>45063</v>
      </c>
      <c r="G504" s="100">
        <v>45180</v>
      </c>
      <c r="H504" s="14">
        <v>2452</v>
      </c>
      <c r="J504" s="13" t="s">
        <v>249</v>
      </c>
      <c r="K504" s="22">
        <v>13380</v>
      </c>
      <c r="L504" s="22">
        <v>10058.90832</v>
      </c>
      <c r="M504" s="13" t="s">
        <v>3</v>
      </c>
      <c r="N504" s="22">
        <v>0</v>
      </c>
    </row>
    <row r="505" spans="1:15" x14ac:dyDescent="0.25">
      <c r="A505" s="13" t="s">
        <v>526</v>
      </c>
      <c r="B505" s="13" t="s">
        <v>903</v>
      </c>
      <c r="E505" s="13" t="s">
        <v>526</v>
      </c>
      <c r="H505" s="14">
        <v>1678</v>
      </c>
      <c r="J505" s="13" t="s">
        <v>249</v>
      </c>
      <c r="K505" s="22">
        <v>4045</v>
      </c>
      <c r="L505" s="22">
        <v>3040.31664</v>
      </c>
      <c r="M505" s="13" t="s">
        <v>3</v>
      </c>
      <c r="N505" s="22">
        <v>0</v>
      </c>
      <c r="O505" s="22">
        <v>0</v>
      </c>
    </row>
    <row r="506" spans="1:15" x14ac:dyDescent="0.25">
      <c r="A506" s="13" t="s">
        <v>528</v>
      </c>
      <c r="B506" s="13" t="s">
        <v>904</v>
      </c>
      <c r="E506" s="13" t="s">
        <v>528</v>
      </c>
      <c r="H506" s="14">
        <v>1679</v>
      </c>
      <c r="J506" s="13" t="s">
        <v>249</v>
      </c>
      <c r="K506" s="22">
        <v>45150</v>
      </c>
      <c r="L506" s="22">
        <v>33948</v>
      </c>
      <c r="M506" s="13" t="s">
        <v>3</v>
      </c>
      <c r="N506" s="22">
        <v>0</v>
      </c>
      <c r="O506" s="22">
        <v>0</v>
      </c>
    </row>
    <row r="507" spans="1:15" x14ac:dyDescent="0.25">
      <c r="A507" s="13" t="s">
        <v>529</v>
      </c>
      <c r="B507" s="13" t="s">
        <v>1331</v>
      </c>
      <c r="D507" s="22">
        <v>3013.23</v>
      </c>
      <c r="E507" s="13" t="s">
        <v>529</v>
      </c>
      <c r="F507" s="100">
        <v>44257</v>
      </c>
      <c r="G507" s="100">
        <v>44257</v>
      </c>
      <c r="H507" s="14">
        <v>1680</v>
      </c>
      <c r="J507" s="13" t="s">
        <v>249</v>
      </c>
      <c r="K507" s="22">
        <v>58355</v>
      </c>
      <c r="L507" s="22">
        <v>43877.375999999997</v>
      </c>
      <c r="M507" s="13" t="s">
        <v>3</v>
      </c>
      <c r="N507" s="22">
        <v>0</v>
      </c>
      <c r="O507" s="22">
        <v>0</v>
      </c>
    </row>
    <row r="508" spans="1:15" x14ac:dyDescent="0.25">
      <c r="A508" s="13" t="s">
        <v>527</v>
      </c>
      <c r="B508" s="13" t="s">
        <v>905</v>
      </c>
      <c r="E508" s="13" t="s">
        <v>527</v>
      </c>
      <c r="H508" s="14">
        <v>1681</v>
      </c>
      <c r="J508" s="13" t="s">
        <v>249</v>
      </c>
      <c r="K508" s="22">
        <v>11100</v>
      </c>
      <c r="L508" s="22">
        <v>8344.6916399999991</v>
      </c>
      <c r="M508" s="13" t="s">
        <v>3</v>
      </c>
      <c r="N508" s="22">
        <v>0</v>
      </c>
      <c r="O508" s="22">
        <v>0</v>
      </c>
    </row>
    <row r="509" spans="1:15" x14ac:dyDescent="0.25">
      <c r="A509" s="13" t="s">
        <v>523</v>
      </c>
      <c r="B509" s="13" t="s">
        <v>906</v>
      </c>
      <c r="E509" s="13" t="s">
        <v>523</v>
      </c>
      <c r="H509" s="14">
        <v>1682</v>
      </c>
      <c r="J509" s="13" t="s">
        <v>249</v>
      </c>
      <c r="K509" s="22">
        <v>4045</v>
      </c>
      <c r="L509" s="22">
        <v>3040.31664</v>
      </c>
      <c r="M509" s="13" t="s">
        <v>3</v>
      </c>
      <c r="N509" s="22">
        <v>0</v>
      </c>
      <c r="O509" s="22">
        <v>0</v>
      </c>
    </row>
    <row r="510" spans="1:15" x14ac:dyDescent="0.25">
      <c r="A510" s="13" t="s">
        <v>522</v>
      </c>
      <c r="B510" s="13" t="s">
        <v>1322</v>
      </c>
      <c r="D510" s="22">
        <v>4517.26</v>
      </c>
      <c r="E510" s="13" t="s">
        <v>522</v>
      </c>
      <c r="F510" s="100">
        <v>44727</v>
      </c>
      <c r="G510" s="100">
        <v>44729</v>
      </c>
      <c r="H510" s="14">
        <v>1683</v>
      </c>
      <c r="J510" s="13" t="s">
        <v>249</v>
      </c>
      <c r="K510" s="22">
        <v>36375</v>
      </c>
      <c r="L510" s="22">
        <v>27350.289000000001</v>
      </c>
      <c r="M510" s="13" t="s">
        <v>3</v>
      </c>
      <c r="N510" s="22">
        <v>0</v>
      </c>
      <c r="O510" s="22">
        <v>0</v>
      </c>
    </row>
    <row r="511" spans="1:15" x14ac:dyDescent="0.25">
      <c r="A511" s="13" t="s">
        <v>525</v>
      </c>
      <c r="B511" s="13" t="s">
        <v>687</v>
      </c>
      <c r="D511" s="22">
        <v>4333.95</v>
      </c>
      <c r="E511" s="13" t="s">
        <v>525</v>
      </c>
      <c r="F511" s="100">
        <v>44364</v>
      </c>
      <c r="G511" s="100">
        <v>44690</v>
      </c>
      <c r="H511" s="14">
        <v>1684</v>
      </c>
      <c r="J511" s="13" t="s">
        <v>249</v>
      </c>
      <c r="K511" s="22">
        <v>58355</v>
      </c>
      <c r="L511" s="22">
        <v>43877.375999999997</v>
      </c>
      <c r="M511" s="13" t="s">
        <v>3</v>
      </c>
      <c r="N511" s="22">
        <v>0</v>
      </c>
      <c r="O511" s="22">
        <v>0</v>
      </c>
    </row>
    <row r="512" spans="1:15" x14ac:dyDescent="0.25">
      <c r="A512" s="13" t="s">
        <v>524</v>
      </c>
      <c r="B512" s="13" t="s">
        <v>907</v>
      </c>
      <c r="E512" s="13" t="s">
        <v>524</v>
      </c>
      <c r="H512" s="14">
        <v>1685</v>
      </c>
      <c r="J512" s="13" t="s">
        <v>249</v>
      </c>
      <c r="K512" s="22">
        <v>11100</v>
      </c>
      <c r="L512" s="22">
        <v>8344.6916399999991</v>
      </c>
      <c r="M512" s="13" t="s">
        <v>3</v>
      </c>
      <c r="N512" s="22">
        <v>0</v>
      </c>
      <c r="O512" s="22">
        <v>0</v>
      </c>
    </row>
    <row r="513" spans="1:15" x14ac:dyDescent="0.25">
      <c r="A513" s="13" t="s">
        <v>519</v>
      </c>
      <c r="B513" s="13" t="s">
        <v>688</v>
      </c>
      <c r="E513" s="13" t="s">
        <v>519</v>
      </c>
      <c r="H513" s="14">
        <v>1686</v>
      </c>
      <c r="J513" s="13" t="s">
        <v>249</v>
      </c>
      <c r="K513" s="22">
        <v>4045</v>
      </c>
      <c r="L513" s="22">
        <v>3040.31664</v>
      </c>
      <c r="M513" s="13" t="s">
        <v>3</v>
      </c>
      <c r="N513" s="22">
        <v>0</v>
      </c>
      <c r="O513" s="22">
        <v>0</v>
      </c>
    </row>
    <row r="514" spans="1:15" x14ac:dyDescent="0.25">
      <c r="A514" s="13" t="s">
        <v>520</v>
      </c>
      <c r="B514" s="13" t="s">
        <v>1431</v>
      </c>
      <c r="D514" s="22">
        <v>959.56</v>
      </c>
      <c r="E514" s="13" t="s">
        <v>520</v>
      </c>
      <c r="F514" s="100">
        <v>44518</v>
      </c>
      <c r="G514" s="100">
        <v>44784</v>
      </c>
      <c r="H514" s="14">
        <v>1687</v>
      </c>
      <c r="J514" s="13" t="s">
        <v>249</v>
      </c>
      <c r="K514" s="22">
        <v>11520</v>
      </c>
      <c r="L514" s="22">
        <v>8661.6583200000005</v>
      </c>
      <c r="M514" s="13" t="s">
        <v>3</v>
      </c>
      <c r="N514" s="22">
        <v>0</v>
      </c>
      <c r="O514" s="22">
        <v>0</v>
      </c>
    </row>
    <row r="515" spans="1:15" x14ac:dyDescent="0.25">
      <c r="A515" s="13" t="s">
        <v>521</v>
      </c>
      <c r="B515" s="13" t="s">
        <v>908</v>
      </c>
      <c r="E515" s="13" t="s">
        <v>521</v>
      </c>
      <c r="H515" s="14">
        <v>1688</v>
      </c>
      <c r="J515" s="13" t="s">
        <v>249</v>
      </c>
      <c r="K515" s="22">
        <v>27505</v>
      </c>
      <c r="L515" s="22">
        <v>20680.591680000001</v>
      </c>
      <c r="M515" s="13" t="s">
        <v>3</v>
      </c>
      <c r="N515" s="22">
        <v>0</v>
      </c>
      <c r="O515" s="22">
        <v>0</v>
      </c>
    </row>
    <row r="516" spans="1:15" x14ac:dyDescent="0.25">
      <c r="A516" s="13" t="s">
        <v>547</v>
      </c>
      <c r="B516" s="13" t="s">
        <v>909</v>
      </c>
      <c r="E516" s="13" t="s">
        <v>547</v>
      </c>
      <c r="H516" s="14">
        <v>1689</v>
      </c>
      <c r="J516" s="13" t="s">
        <v>249</v>
      </c>
      <c r="K516" s="22">
        <v>43445</v>
      </c>
      <c r="L516" s="22">
        <v>32666.570640000002</v>
      </c>
      <c r="M516" s="13" t="s">
        <v>3</v>
      </c>
      <c r="N516" s="22">
        <v>0</v>
      </c>
      <c r="O516" s="22">
        <v>0</v>
      </c>
    </row>
    <row r="517" spans="1:15" x14ac:dyDescent="0.25">
      <c r="A517" s="13" t="s">
        <v>546</v>
      </c>
      <c r="B517" s="13" t="s">
        <v>910</v>
      </c>
      <c r="E517" s="13" t="s">
        <v>546</v>
      </c>
      <c r="H517" s="14">
        <v>1690</v>
      </c>
      <c r="J517" s="13" t="s">
        <v>249</v>
      </c>
      <c r="K517" s="22">
        <v>11100</v>
      </c>
      <c r="L517" s="22">
        <v>8344.6916399999991</v>
      </c>
      <c r="M517" s="13" t="s">
        <v>3</v>
      </c>
      <c r="N517" s="22">
        <v>0</v>
      </c>
      <c r="O517" s="22">
        <v>0</v>
      </c>
    </row>
    <row r="518" spans="1:15" x14ac:dyDescent="0.25">
      <c r="A518" s="13" t="s">
        <v>545</v>
      </c>
      <c r="B518" s="13" t="s">
        <v>1532</v>
      </c>
      <c r="D518" s="22">
        <v>6689.59</v>
      </c>
      <c r="E518" s="13" t="s">
        <v>545</v>
      </c>
      <c r="F518" s="100">
        <v>45006</v>
      </c>
      <c r="G518" s="100">
        <v>45006</v>
      </c>
      <c r="H518" s="14">
        <v>1691</v>
      </c>
      <c r="J518" s="13" t="s">
        <v>249</v>
      </c>
      <c r="K518" s="22">
        <v>34245</v>
      </c>
      <c r="L518" s="22">
        <v>25746.85872</v>
      </c>
      <c r="M518" s="13" t="s">
        <v>3</v>
      </c>
      <c r="N518" s="22">
        <v>0</v>
      </c>
      <c r="O518" s="22">
        <v>0</v>
      </c>
    </row>
    <row r="519" spans="1:15" x14ac:dyDescent="0.25">
      <c r="A519" s="13" t="s">
        <v>544</v>
      </c>
      <c r="B519" s="13" t="s">
        <v>911</v>
      </c>
      <c r="E519" s="13" t="s">
        <v>544</v>
      </c>
      <c r="H519" s="14">
        <v>1692</v>
      </c>
      <c r="J519" s="13" t="s">
        <v>249</v>
      </c>
      <c r="K519" s="22">
        <v>11100</v>
      </c>
      <c r="L519" s="22">
        <v>8344.6916399999991</v>
      </c>
      <c r="M519" s="13" t="s">
        <v>3</v>
      </c>
      <c r="N519" s="22">
        <v>0</v>
      </c>
      <c r="O519" s="22">
        <v>0</v>
      </c>
    </row>
    <row r="520" spans="1:15" x14ac:dyDescent="0.25">
      <c r="A520" s="13" t="s">
        <v>542</v>
      </c>
      <c r="B520" s="13" t="s">
        <v>689</v>
      </c>
      <c r="D520" s="22">
        <v>740.03</v>
      </c>
      <c r="E520" s="13" t="s">
        <v>542</v>
      </c>
      <c r="F520" s="100">
        <v>44442</v>
      </c>
      <c r="G520" s="100">
        <v>44784</v>
      </c>
      <c r="H520" s="14">
        <v>1693</v>
      </c>
      <c r="J520" s="13" t="s">
        <v>249</v>
      </c>
      <c r="K520" s="22">
        <v>11520</v>
      </c>
      <c r="L520" s="22">
        <v>8661.6583200000005</v>
      </c>
      <c r="M520" s="13" t="s">
        <v>3</v>
      </c>
      <c r="N520" s="22">
        <v>0</v>
      </c>
      <c r="O520" s="22">
        <v>0</v>
      </c>
    </row>
    <row r="521" spans="1:15" x14ac:dyDescent="0.25">
      <c r="A521" s="13" t="s">
        <v>543</v>
      </c>
      <c r="B521" s="13" t="s">
        <v>1432</v>
      </c>
      <c r="D521" s="22">
        <v>18222</v>
      </c>
      <c r="E521" s="13" t="s">
        <v>543</v>
      </c>
      <c r="F521" s="100">
        <v>45309</v>
      </c>
      <c r="G521" s="100">
        <v>45309</v>
      </c>
      <c r="H521" s="14">
        <v>1694</v>
      </c>
      <c r="J521" s="13" t="s">
        <v>249</v>
      </c>
      <c r="K521" s="22">
        <v>26695</v>
      </c>
      <c r="L521" s="22">
        <v>20072.533319999999</v>
      </c>
      <c r="M521" s="13" t="s">
        <v>3</v>
      </c>
      <c r="N521" s="22">
        <v>0</v>
      </c>
      <c r="O521" s="22">
        <v>0</v>
      </c>
    </row>
    <row r="522" spans="1:15" x14ac:dyDescent="0.25">
      <c r="A522" s="13" t="s">
        <v>585</v>
      </c>
      <c r="B522" s="13" t="s">
        <v>912</v>
      </c>
      <c r="E522" s="13" t="s">
        <v>585</v>
      </c>
      <c r="G522" s="100">
        <v>44845</v>
      </c>
      <c r="H522" s="14">
        <v>1695</v>
      </c>
      <c r="J522" s="13" t="s">
        <v>249</v>
      </c>
      <c r="K522" s="22">
        <v>5760</v>
      </c>
      <c r="L522" s="22">
        <v>4329.0738000000001</v>
      </c>
      <c r="M522" s="13" t="s">
        <v>2</v>
      </c>
      <c r="N522" s="22">
        <v>0</v>
      </c>
      <c r="O522" s="22">
        <v>0</v>
      </c>
    </row>
    <row r="523" spans="1:15" x14ac:dyDescent="0.25">
      <c r="A523" s="13" t="s">
        <v>586</v>
      </c>
      <c r="B523" s="13" t="s">
        <v>1001</v>
      </c>
      <c r="D523" s="22">
        <v>13727.42</v>
      </c>
      <c r="E523" s="13" t="s">
        <v>586</v>
      </c>
      <c r="F523" s="100">
        <v>45168</v>
      </c>
      <c r="G523" s="100">
        <v>45168</v>
      </c>
      <c r="H523" s="14">
        <v>1696</v>
      </c>
      <c r="J523" s="13" t="s">
        <v>249</v>
      </c>
      <c r="K523" s="22">
        <v>42875</v>
      </c>
      <c r="L523" s="22">
        <v>32238.577440000001</v>
      </c>
      <c r="M523" s="13" t="s">
        <v>2</v>
      </c>
      <c r="N523" s="22">
        <v>0</v>
      </c>
      <c r="O523" s="22">
        <v>0</v>
      </c>
    </row>
    <row r="524" spans="1:15" x14ac:dyDescent="0.25">
      <c r="A524" s="13" t="s">
        <v>1253</v>
      </c>
      <c r="B524" s="13" t="s">
        <v>1465</v>
      </c>
      <c r="D524" s="22">
        <v>52618.720000000001</v>
      </c>
      <c r="E524" s="13" t="s">
        <v>1253</v>
      </c>
      <c r="F524" s="100">
        <v>45317</v>
      </c>
      <c r="G524" s="100">
        <v>45342</v>
      </c>
      <c r="H524" s="14">
        <v>1697</v>
      </c>
      <c r="J524" s="13" t="s">
        <v>249</v>
      </c>
      <c r="K524" s="22">
        <v>69985</v>
      </c>
      <c r="L524" s="22">
        <v>52618.721039999997</v>
      </c>
      <c r="M524" s="13" t="s">
        <v>2</v>
      </c>
      <c r="N524" s="22">
        <v>0</v>
      </c>
      <c r="O524" s="22">
        <v>1</v>
      </c>
    </row>
    <row r="525" spans="1:15" x14ac:dyDescent="0.25">
      <c r="A525" s="13" t="s">
        <v>583</v>
      </c>
      <c r="B525" s="13" t="s">
        <v>913</v>
      </c>
      <c r="E525" s="13" t="s">
        <v>583</v>
      </c>
      <c r="H525" s="14">
        <v>1698</v>
      </c>
      <c r="J525" s="13" t="s">
        <v>249</v>
      </c>
      <c r="K525" s="22">
        <v>6190</v>
      </c>
      <c r="L525" s="22">
        <v>4655.0573999999997</v>
      </c>
      <c r="M525" s="13" t="s">
        <v>2</v>
      </c>
      <c r="N525" s="22">
        <v>0</v>
      </c>
      <c r="O525" s="22">
        <v>0</v>
      </c>
    </row>
    <row r="526" spans="1:15" x14ac:dyDescent="0.25">
      <c r="A526" s="13" t="s">
        <v>582</v>
      </c>
      <c r="B526" s="13" t="s">
        <v>914</v>
      </c>
      <c r="E526" s="13" t="s">
        <v>582</v>
      </c>
      <c r="H526" s="14">
        <v>1699</v>
      </c>
      <c r="J526" s="13" t="s">
        <v>249</v>
      </c>
      <c r="K526" s="22">
        <v>0</v>
      </c>
      <c r="L526" s="22">
        <v>0</v>
      </c>
      <c r="M526" s="13" t="s">
        <v>2</v>
      </c>
      <c r="N526" s="22">
        <v>0</v>
      </c>
      <c r="O526" s="22">
        <v>0</v>
      </c>
    </row>
    <row r="527" spans="1:15" x14ac:dyDescent="0.25">
      <c r="A527" s="13" t="s">
        <v>584</v>
      </c>
      <c r="B527" s="13" t="s">
        <v>1384</v>
      </c>
      <c r="D527" s="22">
        <v>16273.35</v>
      </c>
      <c r="E527" s="13" t="s">
        <v>584</v>
      </c>
      <c r="F527" s="100">
        <v>45302</v>
      </c>
      <c r="G527" s="100">
        <v>45341</v>
      </c>
      <c r="H527" s="14">
        <v>1700</v>
      </c>
      <c r="J527" s="13" t="s">
        <v>249</v>
      </c>
      <c r="K527" s="22">
        <v>24860</v>
      </c>
      <c r="L527" s="22">
        <v>18706.175999999999</v>
      </c>
      <c r="M527" s="13" t="s">
        <v>2</v>
      </c>
      <c r="N527" s="22">
        <v>0</v>
      </c>
      <c r="O527" s="22">
        <v>1</v>
      </c>
    </row>
    <row r="528" spans="1:15" x14ac:dyDescent="0.25">
      <c r="A528" s="13" t="s">
        <v>588</v>
      </c>
      <c r="B528" s="13" t="s">
        <v>1433</v>
      </c>
      <c r="D528" s="22">
        <v>1970.65</v>
      </c>
      <c r="E528" s="13" t="s">
        <v>588</v>
      </c>
      <c r="F528" s="100">
        <v>45218</v>
      </c>
      <c r="G528" s="100">
        <v>45218</v>
      </c>
      <c r="H528" s="14">
        <v>1701</v>
      </c>
      <c r="J528" s="13" t="s">
        <v>249</v>
      </c>
      <c r="K528" s="22">
        <v>6055</v>
      </c>
      <c r="L528" s="22">
        <v>4544.2213199999997</v>
      </c>
      <c r="M528" s="13" t="s">
        <v>2</v>
      </c>
      <c r="N528" s="22">
        <v>1</v>
      </c>
      <c r="O528" s="22">
        <v>2</v>
      </c>
    </row>
    <row r="529" spans="1:15" x14ac:dyDescent="0.25">
      <c r="A529" s="13" t="s">
        <v>587</v>
      </c>
      <c r="B529" s="13" t="s">
        <v>915</v>
      </c>
      <c r="E529" s="13" t="s">
        <v>587</v>
      </c>
      <c r="H529" s="14">
        <v>1702</v>
      </c>
      <c r="J529" s="13" t="s">
        <v>249</v>
      </c>
      <c r="K529" s="22">
        <v>0</v>
      </c>
      <c r="L529" s="22">
        <v>0</v>
      </c>
      <c r="M529" s="13" t="s">
        <v>2</v>
      </c>
      <c r="N529" s="22">
        <v>0</v>
      </c>
      <c r="O529" s="22">
        <v>0</v>
      </c>
    </row>
    <row r="530" spans="1:15" x14ac:dyDescent="0.25">
      <c r="A530" s="13" t="s">
        <v>589</v>
      </c>
      <c r="B530" s="13" t="s">
        <v>916</v>
      </c>
      <c r="D530" s="22">
        <v>19196.349999999999</v>
      </c>
      <c r="E530" s="13" t="s">
        <v>589</v>
      </c>
      <c r="F530" s="100">
        <v>45330</v>
      </c>
      <c r="G530" s="100">
        <v>45330</v>
      </c>
      <c r="H530" s="14">
        <v>1703</v>
      </c>
      <c r="J530" s="13" t="s">
        <v>249</v>
      </c>
      <c r="K530" s="22">
        <v>25530</v>
      </c>
      <c r="L530" s="22">
        <v>19196.351999999999</v>
      </c>
      <c r="M530" s="13" t="s">
        <v>2</v>
      </c>
      <c r="N530" s="22">
        <v>0</v>
      </c>
      <c r="O530" s="22">
        <v>0</v>
      </c>
    </row>
    <row r="531" spans="1:15" x14ac:dyDescent="0.25">
      <c r="A531" s="13" t="s">
        <v>590</v>
      </c>
      <c r="B531" s="13" t="s">
        <v>1362</v>
      </c>
      <c r="D531" s="22">
        <v>939.43</v>
      </c>
      <c r="E531" s="13" t="s">
        <v>590</v>
      </c>
      <c r="F531" s="100">
        <v>44980</v>
      </c>
      <c r="G531" s="100">
        <v>44980</v>
      </c>
      <c r="H531" s="14">
        <v>1704</v>
      </c>
      <c r="J531" s="13" t="s">
        <v>249</v>
      </c>
      <c r="K531" s="22">
        <v>6055</v>
      </c>
      <c r="L531" s="22">
        <v>4544.2213199999997</v>
      </c>
      <c r="M531" s="13" t="s">
        <v>2</v>
      </c>
      <c r="N531" s="22">
        <v>2</v>
      </c>
      <c r="O531" s="22">
        <v>1</v>
      </c>
    </row>
    <row r="532" spans="1:15" x14ac:dyDescent="0.25">
      <c r="A532" s="13" t="s">
        <v>591</v>
      </c>
      <c r="B532" s="13" t="s">
        <v>917</v>
      </c>
      <c r="E532" s="13" t="s">
        <v>591</v>
      </c>
      <c r="H532" s="14">
        <v>1705</v>
      </c>
      <c r="J532" s="13" t="s">
        <v>249</v>
      </c>
      <c r="K532" s="22">
        <v>25530</v>
      </c>
      <c r="L532" s="22">
        <v>19196.351999999999</v>
      </c>
      <c r="M532" s="13" t="s">
        <v>2</v>
      </c>
      <c r="N532" s="22">
        <v>0</v>
      </c>
      <c r="O532" s="22">
        <v>0</v>
      </c>
    </row>
    <row r="533" spans="1:15" x14ac:dyDescent="0.25">
      <c r="A533" s="13" t="s">
        <v>1254</v>
      </c>
      <c r="B533" s="13" t="s">
        <v>918</v>
      </c>
      <c r="D533" s="22">
        <v>2774.84</v>
      </c>
      <c r="E533" s="13" t="s">
        <v>1254</v>
      </c>
      <c r="F533" s="100">
        <v>44308</v>
      </c>
      <c r="G533" s="100">
        <v>45316</v>
      </c>
      <c r="H533" s="14">
        <v>1706</v>
      </c>
      <c r="J533" s="13" t="s">
        <v>249</v>
      </c>
      <c r="K533" s="22">
        <v>33400</v>
      </c>
      <c r="L533" s="22">
        <v>25688.360519999998</v>
      </c>
      <c r="M533" s="13" t="s">
        <v>3</v>
      </c>
      <c r="N533" s="22">
        <v>0</v>
      </c>
      <c r="O533" s="22">
        <v>0</v>
      </c>
    </row>
    <row r="534" spans="1:15" x14ac:dyDescent="0.25">
      <c r="A534" s="13" t="s">
        <v>573</v>
      </c>
      <c r="B534" s="13" t="s">
        <v>919</v>
      </c>
      <c r="E534" s="13" t="s">
        <v>573</v>
      </c>
      <c r="H534" s="14">
        <v>1707</v>
      </c>
      <c r="J534" s="13" t="s">
        <v>249</v>
      </c>
      <c r="K534" s="22">
        <v>0</v>
      </c>
      <c r="L534" s="22">
        <v>0</v>
      </c>
      <c r="M534" s="13" t="s">
        <v>3</v>
      </c>
      <c r="N534" s="22">
        <v>0</v>
      </c>
      <c r="O534" s="22">
        <v>0</v>
      </c>
    </row>
    <row r="535" spans="1:15" x14ac:dyDescent="0.25">
      <c r="A535" s="13" t="s">
        <v>574</v>
      </c>
      <c r="B535" s="13" t="s">
        <v>920</v>
      </c>
      <c r="E535" s="13" t="s">
        <v>574</v>
      </c>
      <c r="G535" s="100">
        <v>44951</v>
      </c>
      <c r="H535" s="14">
        <v>1708</v>
      </c>
      <c r="J535" s="13" t="s">
        <v>249</v>
      </c>
      <c r="K535" s="22">
        <v>0</v>
      </c>
      <c r="L535" s="22">
        <v>0</v>
      </c>
      <c r="M535" s="13" t="s">
        <v>3</v>
      </c>
      <c r="N535" s="22">
        <v>0</v>
      </c>
      <c r="O535" s="22">
        <v>0</v>
      </c>
    </row>
    <row r="536" spans="1:15" x14ac:dyDescent="0.25">
      <c r="A536" s="13" t="s">
        <v>577</v>
      </c>
      <c r="B536" s="13" t="s">
        <v>1363</v>
      </c>
      <c r="D536" s="22">
        <v>25688.36</v>
      </c>
      <c r="E536" s="13" t="s">
        <v>577</v>
      </c>
      <c r="F536" s="100">
        <v>45336</v>
      </c>
      <c r="G536" s="100">
        <v>45346</v>
      </c>
      <c r="H536" s="14">
        <v>1709</v>
      </c>
      <c r="J536" s="13" t="s">
        <v>249</v>
      </c>
      <c r="K536" s="22">
        <v>33400</v>
      </c>
      <c r="L536" s="22">
        <v>25688.360519999998</v>
      </c>
      <c r="M536" s="13" t="s">
        <v>3</v>
      </c>
      <c r="N536" s="22">
        <v>4</v>
      </c>
      <c r="O536" s="22">
        <v>2</v>
      </c>
    </row>
    <row r="537" spans="1:15" x14ac:dyDescent="0.25">
      <c r="A537" s="13" t="s">
        <v>575</v>
      </c>
      <c r="B537" s="13" t="s">
        <v>921</v>
      </c>
      <c r="E537" s="13" t="s">
        <v>575</v>
      </c>
      <c r="H537" s="14">
        <v>1710</v>
      </c>
      <c r="J537" s="13" t="s">
        <v>249</v>
      </c>
      <c r="K537" s="22">
        <v>0</v>
      </c>
      <c r="L537" s="22">
        <v>0</v>
      </c>
      <c r="M537" s="13" t="s">
        <v>3</v>
      </c>
      <c r="N537" s="22">
        <v>0</v>
      </c>
      <c r="O537" s="22">
        <v>0</v>
      </c>
    </row>
    <row r="538" spans="1:15" x14ac:dyDescent="0.25">
      <c r="A538" s="13" t="s">
        <v>576</v>
      </c>
      <c r="B538" s="13" t="s">
        <v>922</v>
      </c>
      <c r="E538" s="13" t="s">
        <v>576</v>
      </c>
      <c r="H538" s="14">
        <v>1711</v>
      </c>
      <c r="J538" s="13" t="s">
        <v>249</v>
      </c>
      <c r="K538" s="22">
        <v>0</v>
      </c>
      <c r="L538" s="22">
        <v>0</v>
      </c>
      <c r="M538" s="13" t="s">
        <v>3</v>
      </c>
      <c r="N538" s="22">
        <v>0</v>
      </c>
      <c r="O538" s="22">
        <v>0</v>
      </c>
    </row>
    <row r="539" spans="1:15" x14ac:dyDescent="0.25">
      <c r="A539" s="13" t="s">
        <v>611</v>
      </c>
      <c r="B539" s="13" t="s">
        <v>923</v>
      </c>
      <c r="E539" s="13" t="s">
        <v>611</v>
      </c>
      <c r="H539" s="14">
        <v>1712</v>
      </c>
      <c r="J539" s="13" t="s">
        <v>249</v>
      </c>
      <c r="K539" s="22">
        <v>0</v>
      </c>
      <c r="L539" s="22">
        <v>0</v>
      </c>
      <c r="M539" s="13" t="s">
        <v>3</v>
      </c>
      <c r="N539" s="22">
        <v>0</v>
      </c>
      <c r="O539" s="22">
        <v>0</v>
      </c>
    </row>
    <row r="540" spans="1:15" x14ac:dyDescent="0.25">
      <c r="A540" s="13" t="s">
        <v>571</v>
      </c>
      <c r="B540" s="13" t="s">
        <v>924</v>
      </c>
      <c r="E540" s="13" t="s">
        <v>571</v>
      </c>
      <c r="H540" s="14">
        <v>1713</v>
      </c>
      <c r="J540" s="13" t="s">
        <v>249</v>
      </c>
      <c r="K540" s="22">
        <v>0</v>
      </c>
      <c r="L540" s="22">
        <v>0</v>
      </c>
      <c r="M540" s="13" t="s">
        <v>3</v>
      </c>
      <c r="N540" s="22">
        <v>0</v>
      </c>
      <c r="O540" s="22">
        <v>0</v>
      </c>
    </row>
    <row r="541" spans="1:15" x14ac:dyDescent="0.25">
      <c r="A541" s="13" t="s">
        <v>1365</v>
      </c>
      <c r="B541" s="13" t="s">
        <v>1364</v>
      </c>
      <c r="D541" s="22">
        <v>27066.09</v>
      </c>
      <c r="E541" s="13" t="s">
        <v>1365</v>
      </c>
      <c r="F541" s="100">
        <v>45330</v>
      </c>
      <c r="G541" s="100">
        <v>45337</v>
      </c>
      <c r="H541" s="14">
        <v>2405</v>
      </c>
      <c r="J541" s="13" t="s">
        <v>249</v>
      </c>
      <c r="K541" s="22">
        <v>35945</v>
      </c>
      <c r="L541" s="22">
        <v>27066.094560000001</v>
      </c>
      <c r="M541" s="13" t="s">
        <v>3</v>
      </c>
      <c r="N541" s="22">
        <v>0</v>
      </c>
      <c r="O541" s="22">
        <v>1</v>
      </c>
    </row>
    <row r="542" spans="1:15" x14ac:dyDescent="0.25">
      <c r="A542" s="13" t="s">
        <v>570</v>
      </c>
      <c r="B542" s="13" t="s">
        <v>925</v>
      </c>
      <c r="E542" s="13" t="s">
        <v>570</v>
      </c>
      <c r="H542" s="14">
        <v>1715</v>
      </c>
      <c r="J542" s="13" t="s">
        <v>249</v>
      </c>
      <c r="K542" s="22">
        <v>0</v>
      </c>
      <c r="L542" s="22">
        <v>0</v>
      </c>
      <c r="M542" s="13" t="s">
        <v>3</v>
      </c>
      <c r="N542" s="22">
        <v>0</v>
      </c>
      <c r="O542" s="22">
        <v>0</v>
      </c>
    </row>
    <row r="543" spans="1:15" x14ac:dyDescent="0.25">
      <c r="A543" s="13" t="s">
        <v>572</v>
      </c>
      <c r="B543" s="13" t="s">
        <v>926</v>
      </c>
      <c r="E543" s="13" t="s">
        <v>572</v>
      </c>
      <c r="H543" s="14">
        <v>1716</v>
      </c>
      <c r="J543" s="13" t="s">
        <v>249</v>
      </c>
      <c r="K543" s="22">
        <v>0</v>
      </c>
      <c r="L543" s="22">
        <v>0</v>
      </c>
      <c r="M543" s="13" t="s">
        <v>3</v>
      </c>
      <c r="N543" s="22">
        <v>0</v>
      </c>
      <c r="O543" s="22">
        <v>0</v>
      </c>
    </row>
    <row r="544" spans="1:15" x14ac:dyDescent="0.25">
      <c r="A544" s="13" t="s">
        <v>567</v>
      </c>
      <c r="B544" s="13" t="s">
        <v>927</v>
      </c>
      <c r="E544" s="13" t="s">
        <v>567</v>
      </c>
      <c r="H544" s="14">
        <v>1717</v>
      </c>
      <c r="J544" s="13" t="s">
        <v>249</v>
      </c>
      <c r="K544" s="22">
        <v>0</v>
      </c>
      <c r="L544" s="22">
        <v>0</v>
      </c>
      <c r="M544" s="13" t="s">
        <v>3</v>
      </c>
      <c r="N544" s="22">
        <v>0</v>
      </c>
      <c r="O544" s="22">
        <v>0</v>
      </c>
    </row>
    <row r="545" spans="1:15" x14ac:dyDescent="0.25">
      <c r="A545" s="13" t="s">
        <v>568</v>
      </c>
      <c r="B545" s="13" t="s">
        <v>928</v>
      </c>
      <c r="E545" s="13" t="s">
        <v>568</v>
      </c>
      <c r="H545" s="14">
        <v>1718</v>
      </c>
      <c r="J545" s="13" t="s">
        <v>249</v>
      </c>
      <c r="K545" s="22">
        <v>0</v>
      </c>
      <c r="L545" s="22">
        <v>0</v>
      </c>
      <c r="M545" s="13" t="s">
        <v>3</v>
      </c>
      <c r="N545" s="22">
        <v>0</v>
      </c>
      <c r="O545" s="22">
        <v>0</v>
      </c>
    </row>
    <row r="546" spans="1:15" x14ac:dyDescent="0.25">
      <c r="A546" s="13" t="s">
        <v>569</v>
      </c>
      <c r="B546" s="13" t="s">
        <v>929</v>
      </c>
      <c r="E546" s="13" t="s">
        <v>569</v>
      </c>
      <c r="H546" s="14">
        <v>1719</v>
      </c>
      <c r="J546" s="13" t="s">
        <v>249</v>
      </c>
      <c r="K546" s="22">
        <v>37670</v>
      </c>
      <c r="L546" s="22">
        <v>28321.673760000001</v>
      </c>
      <c r="M546" s="13" t="s">
        <v>3</v>
      </c>
      <c r="N546" s="22">
        <v>0</v>
      </c>
      <c r="O546" s="22">
        <v>0</v>
      </c>
    </row>
    <row r="547" spans="1:15" x14ac:dyDescent="0.25">
      <c r="A547" s="13" t="s">
        <v>565</v>
      </c>
      <c r="B547" s="13" t="s">
        <v>930</v>
      </c>
      <c r="E547" s="13" t="s">
        <v>565</v>
      </c>
      <c r="H547" s="14">
        <v>1720</v>
      </c>
      <c r="J547" s="13" t="s">
        <v>249</v>
      </c>
      <c r="K547" s="22">
        <v>0</v>
      </c>
      <c r="L547" s="22">
        <v>0</v>
      </c>
      <c r="M547" s="13" t="s">
        <v>3</v>
      </c>
      <c r="N547" s="22">
        <v>0</v>
      </c>
      <c r="O547" s="22">
        <v>0</v>
      </c>
    </row>
    <row r="548" spans="1:15" x14ac:dyDescent="0.25">
      <c r="A548" s="13" t="s">
        <v>566</v>
      </c>
      <c r="B548" s="13" t="s">
        <v>931</v>
      </c>
      <c r="E548" s="13" t="s">
        <v>566</v>
      </c>
      <c r="H548" s="14">
        <v>1721</v>
      </c>
      <c r="J548" s="13" t="s">
        <v>249</v>
      </c>
      <c r="K548" s="22">
        <v>0</v>
      </c>
      <c r="L548" s="22">
        <v>0</v>
      </c>
      <c r="M548" s="13" t="s">
        <v>3</v>
      </c>
      <c r="N548" s="22">
        <v>0</v>
      </c>
      <c r="O548" s="22">
        <v>0</v>
      </c>
    </row>
    <row r="549" spans="1:15" x14ac:dyDescent="0.25">
      <c r="A549" s="13" t="s">
        <v>580</v>
      </c>
      <c r="B549" s="13" t="s">
        <v>932</v>
      </c>
      <c r="E549" s="13" t="s">
        <v>580</v>
      </c>
      <c r="H549" s="14">
        <v>1722</v>
      </c>
      <c r="J549" s="13" t="s">
        <v>249</v>
      </c>
      <c r="K549" s="22">
        <v>0</v>
      </c>
      <c r="L549" s="22">
        <v>0</v>
      </c>
      <c r="M549" s="13" t="s">
        <v>3</v>
      </c>
      <c r="N549" s="22">
        <v>0</v>
      </c>
      <c r="O549" s="22">
        <v>0</v>
      </c>
    </row>
    <row r="550" spans="1:15" x14ac:dyDescent="0.25">
      <c r="A550" s="13" t="s">
        <v>581</v>
      </c>
      <c r="B550" s="13" t="s">
        <v>948</v>
      </c>
      <c r="E550" s="13" t="s">
        <v>581</v>
      </c>
      <c r="H550" s="14">
        <v>1723</v>
      </c>
      <c r="J550" s="13" t="s">
        <v>249</v>
      </c>
      <c r="K550" s="22">
        <v>39345</v>
      </c>
      <c r="L550" s="22">
        <v>29584.03428</v>
      </c>
      <c r="M550" s="13" t="s">
        <v>3</v>
      </c>
      <c r="N550" s="22">
        <v>0</v>
      </c>
      <c r="O550" s="22">
        <v>0</v>
      </c>
    </row>
    <row r="551" spans="1:15" x14ac:dyDescent="0.25">
      <c r="A551" s="13" t="s">
        <v>578</v>
      </c>
      <c r="B551" s="13" t="s">
        <v>933</v>
      </c>
      <c r="E551" s="13" t="s">
        <v>578</v>
      </c>
      <c r="H551" s="14">
        <v>1724</v>
      </c>
      <c r="J551" s="13" t="s">
        <v>249</v>
      </c>
      <c r="K551" s="22">
        <v>0</v>
      </c>
      <c r="L551" s="22">
        <v>0</v>
      </c>
      <c r="M551" s="13" t="s">
        <v>3</v>
      </c>
      <c r="N551" s="22">
        <v>0</v>
      </c>
      <c r="O551" s="22">
        <v>0</v>
      </c>
    </row>
    <row r="552" spans="1:15" x14ac:dyDescent="0.25">
      <c r="A552" s="13" t="s">
        <v>579</v>
      </c>
      <c r="B552" s="13" t="s">
        <v>934</v>
      </c>
      <c r="E552" s="13" t="s">
        <v>579</v>
      </c>
      <c r="H552" s="14">
        <v>1725</v>
      </c>
      <c r="J552" s="13" t="s">
        <v>249</v>
      </c>
      <c r="K552" s="22">
        <v>0</v>
      </c>
      <c r="L552" s="22">
        <v>0</v>
      </c>
      <c r="M552" s="13" t="s">
        <v>3</v>
      </c>
      <c r="N552" s="22">
        <v>0</v>
      </c>
      <c r="O552" s="22">
        <v>0</v>
      </c>
    </row>
    <row r="553" spans="1:15" x14ac:dyDescent="0.25">
      <c r="A553" s="13" t="s">
        <v>618</v>
      </c>
      <c r="B553" s="13" t="s">
        <v>690</v>
      </c>
      <c r="E553" s="13" t="s">
        <v>618</v>
      </c>
      <c r="H553" s="14">
        <v>1726</v>
      </c>
      <c r="J553" s="13" t="s">
        <v>249</v>
      </c>
      <c r="K553" s="22">
        <v>2555</v>
      </c>
      <c r="L553" s="22">
        <v>1797.758</v>
      </c>
      <c r="M553" s="13" t="s">
        <v>3</v>
      </c>
      <c r="N553" s="22">
        <v>0</v>
      </c>
      <c r="O553" s="22">
        <v>0</v>
      </c>
    </row>
    <row r="554" spans="1:15" x14ac:dyDescent="0.25">
      <c r="A554" s="13" t="s">
        <v>1213</v>
      </c>
      <c r="B554" s="13" t="s">
        <v>1212</v>
      </c>
      <c r="E554" s="13" t="s">
        <v>1213</v>
      </c>
      <c r="H554" s="14">
        <v>1727</v>
      </c>
      <c r="J554" s="13" t="s">
        <v>249</v>
      </c>
      <c r="K554" s="22">
        <v>2295</v>
      </c>
      <c r="L554" s="22">
        <v>1669.29</v>
      </c>
      <c r="M554" s="13" t="s">
        <v>2</v>
      </c>
      <c r="N554" s="22">
        <v>0</v>
      </c>
    </row>
    <row r="555" spans="1:15" x14ac:dyDescent="0.25">
      <c r="A555" s="13" t="s">
        <v>1215</v>
      </c>
      <c r="B555" s="13" t="s">
        <v>1214</v>
      </c>
      <c r="E555" s="13" t="s">
        <v>1215</v>
      </c>
      <c r="H555" s="14">
        <v>1728</v>
      </c>
      <c r="J555" s="13" t="s">
        <v>249</v>
      </c>
      <c r="K555" s="22">
        <v>1510</v>
      </c>
      <c r="L555" s="22">
        <v>1050</v>
      </c>
      <c r="M555" s="13" t="s">
        <v>2</v>
      </c>
      <c r="N555" s="22">
        <v>0</v>
      </c>
      <c r="O555" s="22">
        <v>0</v>
      </c>
    </row>
    <row r="556" spans="1:15" x14ac:dyDescent="0.25">
      <c r="A556" s="13" t="s">
        <v>605</v>
      </c>
      <c r="B556" s="13" t="s">
        <v>984</v>
      </c>
      <c r="D556" s="22">
        <v>12875.66</v>
      </c>
      <c r="E556" s="13" t="s">
        <v>605</v>
      </c>
      <c r="F556" s="100">
        <v>45345</v>
      </c>
      <c r="G556" s="100">
        <v>45345</v>
      </c>
      <c r="H556" s="14">
        <v>1729</v>
      </c>
      <c r="J556" s="13" t="s">
        <v>249</v>
      </c>
      <c r="K556" s="22">
        <v>17165</v>
      </c>
      <c r="L556" s="22">
        <v>12875.65668</v>
      </c>
      <c r="M556" s="13" t="s">
        <v>2</v>
      </c>
      <c r="N556" s="22">
        <v>0</v>
      </c>
      <c r="O556" s="22">
        <v>0</v>
      </c>
    </row>
    <row r="557" spans="1:15" x14ac:dyDescent="0.25">
      <c r="A557" s="13" t="s">
        <v>606</v>
      </c>
      <c r="B557" s="13" t="s">
        <v>1216</v>
      </c>
      <c r="E557" s="13" t="s">
        <v>606</v>
      </c>
      <c r="G557" s="100">
        <v>44952</v>
      </c>
      <c r="H557" s="14">
        <v>1730</v>
      </c>
      <c r="J557" s="13" t="s">
        <v>249</v>
      </c>
      <c r="K557" s="22">
        <v>21370</v>
      </c>
      <c r="L557" s="22">
        <v>16069.43484</v>
      </c>
      <c r="M557" s="13" t="s">
        <v>2</v>
      </c>
      <c r="N557" s="22">
        <v>0</v>
      </c>
      <c r="O557" s="22">
        <v>0</v>
      </c>
    </row>
    <row r="558" spans="1:15" x14ac:dyDescent="0.25">
      <c r="A558" s="13" t="s">
        <v>607</v>
      </c>
      <c r="B558" s="13" t="s">
        <v>1332</v>
      </c>
      <c r="D558" s="22">
        <v>3087.56</v>
      </c>
      <c r="E558" s="13" t="s">
        <v>607</v>
      </c>
      <c r="F558" s="100">
        <v>45013</v>
      </c>
      <c r="G558" s="100">
        <v>45247</v>
      </c>
      <c r="H558" s="14">
        <v>1731</v>
      </c>
      <c r="J558" s="13" t="s">
        <v>249</v>
      </c>
      <c r="K558" s="22">
        <v>14970</v>
      </c>
      <c r="L558" s="22">
        <v>11255.111639999999</v>
      </c>
      <c r="M558" s="13" t="s">
        <v>2</v>
      </c>
      <c r="N558" s="22">
        <v>1</v>
      </c>
      <c r="O558" s="22">
        <v>0</v>
      </c>
    </row>
    <row r="559" spans="1:15" x14ac:dyDescent="0.25">
      <c r="A559" s="13" t="s">
        <v>608</v>
      </c>
      <c r="B559" s="13" t="s">
        <v>1473</v>
      </c>
      <c r="D559" s="22">
        <v>7070.61</v>
      </c>
      <c r="E559" s="13" t="s">
        <v>608</v>
      </c>
      <c r="F559" s="100">
        <v>45254</v>
      </c>
      <c r="G559" s="100">
        <v>45254</v>
      </c>
      <c r="H559" s="14">
        <v>1732</v>
      </c>
      <c r="J559" s="13" t="s">
        <v>249</v>
      </c>
      <c r="K559" s="22">
        <v>16040</v>
      </c>
      <c r="L559" s="22">
        <v>12041.7282</v>
      </c>
      <c r="M559" s="13" t="s">
        <v>2</v>
      </c>
      <c r="N559" s="22">
        <v>0</v>
      </c>
      <c r="O559" s="22">
        <v>0</v>
      </c>
    </row>
    <row r="560" spans="1:15" x14ac:dyDescent="0.25">
      <c r="A560" s="13" t="s">
        <v>609</v>
      </c>
      <c r="B560" s="13" t="s">
        <v>935</v>
      </c>
      <c r="E560" s="13" t="s">
        <v>609</v>
      </c>
      <c r="H560" s="14">
        <v>1733</v>
      </c>
      <c r="J560" s="13" t="s">
        <v>249</v>
      </c>
      <c r="K560" s="22">
        <v>17470</v>
      </c>
      <c r="L560" s="22">
        <v>13135.888800000001</v>
      </c>
      <c r="M560" s="13" t="s">
        <v>2</v>
      </c>
      <c r="N560" s="22">
        <v>0</v>
      </c>
      <c r="O560" s="22">
        <v>0</v>
      </c>
    </row>
    <row r="561" spans="1:15" x14ac:dyDescent="0.25">
      <c r="A561" s="13" t="s">
        <v>610</v>
      </c>
      <c r="B561" s="13" t="s">
        <v>936</v>
      </c>
      <c r="E561" s="13" t="s">
        <v>610</v>
      </c>
      <c r="H561" s="14">
        <v>1734</v>
      </c>
      <c r="J561" s="13" t="s">
        <v>249</v>
      </c>
      <c r="K561" s="22">
        <v>53120</v>
      </c>
      <c r="L561" s="22">
        <v>39939.971039999997</v>
      </c>
      <c r="M561" s="13" t="s">
        <v>2</v>
      </c>
      <c r="N561" s="22">
        <v>0</v>
      </c>
      <c r="O561" s="22">
        <v>0</v>
      </c>
    </row>
    <row r="562" spans="1:15" x14ac:dyDescent="0.25">
      <c r="A562" s="13" t="s">
        <v>594</v>
      </c>
      <c r="B562" s="13" t="s">
        <v>937</v>
      </c>
      <c r="E562" s="13" t="s">
        <v>594</v>
      </c>
      <c r="H562" s="14">
        <v>1735</v>
      </c>
      <c r="J562" s="13" t="s">
        <v>249</v>
      </c>
      <c r="K562" s="22">
        <v>52410</v>
      </c>
      <c r="L562" s="22">
        <v>39407.674679999996</v>
      </c>
      <c r="M562" s="13" t="s">
        <v>3</v>
      </c>
      <c r="N562" s="22">
        <v>0</v>
      </c>
      <c r="O562" s="22">
        <v>0</v>
      </c>
    </row>
    <row r="563" spans="1:15" x14ac:dyDescent="0.25">
      <c r="A563" s="13" t="s">
        <v>593</v>
      </c>
      <c r="B563" s="13" t="s">
        <v>1366</v>
      </c>
      <c r="D563" s="22">
        <v>887.27</v>
      </c>
      <c r="E563" s="13" t="s">
        <v>593</v>
      </c>
      <c r="F563" s="100">
        <v>44295</v>
      </c>
      <c r="G563" s="100">
        <v>44952</v>
      </c>
      <c r="H563" s="14">
        <v>1736</v>
      </c>
      <c r="J563" s="13" t="s">
        <v>249</v>
      </c>
      <c r="K563" s="22">
        <v>13905</v>
      </c>
      <c r="L563" s="22">
        <v>10456.66296</v>
      </c>
      <c r="M563" s="13" t="s">
        <v>3</v>
      </c>
      <c r="N563" s="22">
        <v>0</v>
      </c>
      <c r="O563" s="22">
        <v>0</v>
      </c>
    </row>
    <row r="564" spans="1:15" x14ac:dyDescent="0.25">
      <c r="A564" s="13" t="s">
        <v>596</v>
      </c>
      <c r="B564" s="13" t="s">
        <v>938</v>
      </c>
      <c r="E564" s="13" t="s">
        <v>596</v>
      </c>
      <c r="H564" s="14">
        <v>1737</v>
      </c>
      <c r="J564" s="13" t="s">
        <v>249</v>
      </c>
      <c r="K564" s="22">
        <v>44545</v>
      </c>
      <c r="L564" s="22">
        <v>33493.270680000001</v>
      </c>
      <c r="M564" s="13" t="s">
        <v>3</v>
      </c>
      <c r="N564" s="22">
        <v>0</v>
      </c>
      <c r="O564" s="22">
        <v>0</v>
      </c>
    </row>
    <row r="565" spans="1:15" x14ac:dyDescent="0.25">
      <c r="A565" s="13" t="s">
        <v>595</v>
      </c>
      <c r="B565" s="13" t="s">
        <v>1333</v>
      </c>
      <c r="D565" s="22">
        <v>1183.03</v>
      </c>
      <c r="E565" s="13" t="s">
        <v>595</v>
      </c>
      <c r="F565" s="100">
        <v>44578</v>
      </c>
      <c r="G565" s="100">
        <v>44578</v>
      </c>
      <c r="H565" s="14">
        <v>1738</v>
      </c>
      <c r="J565" s="13" t="s">
        <v>249</v>
      </c>
      <c r="K565" s="22">
        <v>11400</v>
      </c>
      <c r="L565" s="22">
        <v>8558.1417600000004</v>
      </c>
      <c r="M565" s="13" t="s">
        <v>3</v>
      </c>
      <c r="N565" s="22">
        <v>0</v>
      </c>
      <c r="O565" s="22">
        <v>0</v>
      </c>
    </row>
    <row r="566" spans="1:15" x14ac:dyDescent="0.25">
      <c r="A566" s="13" t="s">
        <v>598</v>
      </c>
      <c r="B566" s="13" t="s">
        <v>939</v>
      </c>
      <c r="E566" s="13" t="s">
        <v>598</v>
      </c>
      <c r="H566" s="14">
        <v>1739</v>
      </c>
      <c r="J566" s="13" t="s">
        <v>249</v>
      </c>
      <c r="K566" s="22">
        <v>59895</v>
      </c>
      <c r="L566" s="22">
        <v>45032.270400000001</v>
      </c>
      <c r="M566" s="13" t="s">
        <v>3</v>
      </c>
      <c r="N566" s="22">
        <v>0</v>
      </c>
      <c r="O566" s="22">
        <v>0</v>
      </c>
    </row>
    <row r="567" spans="1:15" x14ac:dyDescent="0.25">
      <c r="A567" s="13" t="s">
        <v>597</v>
      </c>
      <c r="B567" s="13" t="s">
        <v>691</v>
      </c>
      <c r="D567" s="22">
        <v>2562.91</v>
      </c>
      <c r="E567" s="13" t="s">
        <v>597</v>
      </c>
      <c r="F567" s="100">
        <v>44897</v>
      </c>
      <c r="G567" s="100">
        <v>44952</v>
      </c>
      <c r="H567" s="14">
        <v>1740</v>
      </c>
      <c r="J567" s="13" t="s">
        <v>249</v>
      </c>
      <c r="K567" s="22">
        <v>15640</v>
      </c>
      <c r="L567" s="22">
        <v>11757.831840000001</v>
      </c>
      <c r="M567" s="13" t="s">
        <v>3</v>
      </c>
      <c r="N567" s="22">
        <v>0</v>
      </c>
      <c r="O567" s="22">
        <v>0</v>
      </c>
    </row>
    <row r="568" spans="1:15" x14ac:dyDescent="0.25">
      <c r="A568" s="13" t="s">
        <v>600</v>
      </c>
      <c r="B568" s="13" t="s">
        <v>940</v>
      </c>
      <c r="E568" s="13" t="s">
        <v>600</v>
      </c>
      <c r="H568" s="14">
        <v>1741</v>
      </c>
      <c r="J568" s="13" t="s">
        <v>249</v>
      </c>
      <c r="K568" s="22">
        <v>71305</v>
      </c>
      <c r="L568" s="22">
        <v>53614.076399999998</v>
      </c>
      <c r="M568" s="13" t="s">
        <v>3</v>
      </c>
      <c r="N568" s="22">
        <v>0</v>
      </c>
      <c r="O568" s="22">
        <v>0</v>
      </c>
    </row>
    <row r="569" spans="1:15" x14ac:dyDescent="0.25">
      <c r="A569" s="13" t="s">
        <v>599</v>
      </c>
      <c r="B569" s="13" t="s">
        <v>941</v>
      </c>
      <c r="E569" s="13" t="s">
        <v>599</v>
      </c>
      <c r="H569" s="14">
        <v>1742</v>
      </c>
      <c r="J569" s="13" t="s">
        <v>249</v>
      </c>
      <c r="K569" s="22">
        <v>13170</v>
      </c>
      <c r="L569" s="22">
        <v>9900.7106399999993</v>
      </c>
      <c r="M569" s="13" t="s">
        <v>3</v>
      </c>
      <c r="N569" s="22">
        <v>0</v>
      </c>
      <c r="O569" s="22">
        <v>0</v>
      </c>
    </row>
    <row r="570" spans="1:15" x14ac:dyDescent="0.25">
      <c r="A570" s="13" t="s">
        <v>602</v>
      </c>
      <c r="B570" s="13" t="s">
        <v>942</v>
      </c>
      <c r="E570" s="13" t="s">
        <v>602</v>
      </c>
      <c r="H570" s="14">
        <v>1743</v>
      </c>
      <c r="J570" s="13" t="s">
        <v>249</v>
      </c>
      <c r="K570" s="22">
        <v>70215</v>
      </c>
      <c r="L570" s="22">
        <v>52791.97176</v>
      </c>
      <c r="M570" s="13" t="s">
        <v>3</v>
      </c>
      <c r="N570" s="22">
        <v>0</v>
      </c>
      <c r="O570" s="22">
        <v>0</v>
      </c>
    </row>
    <row r="571" spans="1:15" x14ac:dyDescent="0.25">
      <c r="A571" s="13" t="s">
        <v>601</v>
      </c>
      <c r="B571" s="13" t="s">
        <v>1334</v>
      </c>
      <c r="D571" s="22">
        <v>715.01</v>
      </c>
      <c r="E571" s="13" t="s">
        <v>601</v>
      </c>
      <c r="F571" s="100">
        <v>44274</v>
      </c>
      <c r="G571" s="100">
        <v>44279</v>
      </c>
      <c r="H571" s="14">
        <v>1744</v>
      </c>
      <c r="J571" s="13" t="s">
        <v>249</v>
      </c>
      <c r="K571" s="22">
        <v>12785</v>
      </c>
      <c r="L571" s="22">
        <v>9610.9106400000001</v>
      </c>
      <c r="M571" s="13" t="s">
        <v>3</v>
      </c>
      <c r="N571" s="22">
        <v>0</v>
      </c>
      <c r="O571" s="22">
        <v>0</v>
      </c>
    </row>
    <row r="572" spans="1:15" x14ac:dyDescent="0.25">
      <c r="A572" s="13" t="s">
        <v>604</v>
      </c>
      <c r="B572" s="13" t="s">
        <v>943</v>
      </c>
      <c r="E572" s="13" t="s">
        <v>604</v>
      </c>
      <c r="H572" s="14">
        <v>1745</v>
      </c>
      <c r="J572" s="13" t="s">
        <v>249</v>
      </c>
      <c r="K572" s="22">
        <v>46340</v>
      </c>
      <c r="L572" s="22">
        <v>34841.751479999999</v>
      </c>
      <c r="M572" s="13" t="s">
        <v>3</v>
      </c>
      <c r="N572" s="22">
        <v>0</v>
      </c>
      <c r="O572" s="22">
        <v>0</v>
      </c>
    </row>
    <row r="573" spans="1:15" x14ac:dyDescent="0.25">
      <c r="A573" s="13" t="s">
        <v>603</v>
      </c>
      <c r="B573" s="13" t="s">
        <v>944</v>
      </c>
      <c r="E573" s="13" t="s">
        <v>603</v>
      </c>
      <c r="H573" s="14">
        <v>1746</v>
      </c>
      <c r="J573" s="13" t="s">
        <v>249</v>
      </c>
      <c r="K573" s="22">
        <v>11060</v>
      </c>
      <c r="L573" s="22">
        <v>8315.6536799999994</v>
      </c>
      <c r="M573" s="13" t="s">
        <v>3</v>
      </c>
      <c r="N573" s="22">
        <v>0</v>
      </c>
      <c r="O573" s="22"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3" altText="Actualizar">
                <anchor moveWithCells="1">
                  <from>
                    <xdr:col>2</xdr:col>
                    <xdr:colOff>38100</xdr:colOff>
                    <xdr:row>1</xdr:row>
                    <xdr:rowOff>180975</xdr:rowOff>
                  </from>
                  <to>
                    <xdr:col>3</xdr:col>
                    <xdr:colOff>781050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Macro2">
                <anchor moveWithCells="1">
                  <from>
                    <xdr:col>0</xdr:col>
                    <xdr:colOff>762000</xdr:colOff>
                    <xdr:row>2</xdr:row>
                    <xdr:rowOff>0</xdr:rowOff>
                  </from>
                  <to>
                    <xdr:col>1</xdr:col>
                    <xdr:colOff>1038225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/>
  <dimension ref="A1:M50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32.42578125" bestFit="1" customWidth="1"/>
    <col min="2" max="2" width="14.42578125" bestFit="1" customWidth="1"/>
    <col min="3" max="3" width="6.85546875" bestFit="1" customWidth="1"/>
    <col min="4" max="4" width="13.5703125" bestFit="1" customWidth="1"/>
    <col min="8" max="8" width="2.42578125" customWidth="1"/>
    <col min="10" max="10" width="11.42578125" style="18"/>
    <col min="14" max="14" width="20.42578125" bestFit="1" customWidth="1"/>
  </cols>
  <sheetData>
    <row r="1" spans="1:13" ht="23.25" customHeight="1" thickBot="1" x14ac:dyDescent="0.3">
      <c r="A1" s="40" t="s">
        <v>21</v>
      </c>
      <c r="B1" s="41" t="s">
        <v>243</v>
      </c>
      <c r="C1" s="41" t="s">
        <v>244</v>
      </c>
      <c r="D1" s="48" t="s">
        <v>246</v>
      </c>
      <c r="E1" s="43" t="s">
        <v>692</v>
      </c>
      <c r="F1" s="44" t="s">
        <v>693</v>
      </c>
      <c r="G1" s="45" t="s">
        <v>694</v>
      </c>
      <c r="K1" s="17" t="s">
        <v>1288</v>
      </c>
      <c r="L1" s="17" t="s">
        <v>1289</v>
      </c>
    </row>
    <row r="2" spans="1:13" x14ac:dyDescent="0.25">
      <c r="A2" s="42" t="s">
        <v>257</v>
      </c>
      <c r="B2" s="42" t="s">
        <v>20</v>
      </c>
      <c r="C2" s="42" t="s">
        <v>2</v>
      </c>
      <c r="D2" s="47">
        <f>+VLOOKUP(A2,'Dog Center'!$B$3:$F$155,3,FALSE)</f>
        <v>40494.802265100006</v>
      </c>
      <c r="E2" s="39">
        <f t="shared" ref="E2:E44" si="0">+((D2*F2%)+D2)/G2</f>
        <v>3995.4871568232006</v>
      </c>
      <c r="F2" s="1">
        <v>48</v>
      </c>
      <c r="G2" s="6">
        <v>15</v>
      </c>
      <c r="I2" s="21">
        <f>+(E2-J2)/J2</f>
        <v>0</v>
      </c>
      <c r="J2" s="50">
        <v>3995.4871568232006</v>
      </c>
      <c r="K2">
        <f>+D2/G2</f>
        <v>2699.6534843400004</v>
      </c>
      <c r="L2">
        <f>+E2-K2</f>
        <v>1295.8336724832002</v>
      </c>
    </row>
    <row r="3" spans="1:13" x14ac:dyDescent="0.25">
      <c r="A3" t="s">
        <v>259</v>
      </c>
      <c r="B3" s="42" t="s">
        <v>19</v>
      </c>
      <c r="C3" t="s">
        <v>3</v>
      </c>
      <c r="D3" s="47">
        <f>+VLOOKUP(A3,'Dog Center'!$B$3:$F$155,3,FALSE)</f>
        <v>36464.583971699998</v>
      </c>
      <c r="E3" s="39">
        <f t="shared" si="0"/>
        <v>2517.792702807857</v>
      </c>
      <c r="F3" s="1">
        <v>45</v>
      </c>
      <c r="G3" s="6">
        <v>21</v>
      </c>
      <c r="I3" s="21">
        <f t="shared" ref="I3:I50" si="1">+(E3-J3)/J3</f>
        <v>0</v>
      </c>
      <c r="J3" s="50">
        <v>2517.792702807857</v>
      </c>
      <c r="K3">
        <f t="shared" ref="K3:K44" si="2">+D3/G3</f>
        <v>1736.4087605571428</v>
      </c>
      <c r="L3">
        <f t="shared" ref="L3:L50" si="3">+E3-K3</f>
        <v>781.3839422507142</v>
      </c>
      <c r="M3" s="82"/>
    </row>
    <row r="4" spans="1:13" x14ac:dyDescent="0.25">
      <c r="A4" s="42" t="s">
        <v>477</v>
      </c>
      <c r="B4" s="42" t="s">
        <v>248</v>
      </c>
      <c r="C4" t="s">
        <v>2</v>
      </c>
      <c r="D4" s="47">
        <f>+VLOOKUP(A4,'Dog Center'!$B$3:$F$155,3,FALSE)</f>
        <v>62074.385290799997</v>
      </c>
      <c r="E4" s="39">
        <f t="shared" si="0"/>
        <v>6041.9068349711997</v>
      </c>
      <c r="F4" s="1">
        <v>46</v>
      </c>
      <c r="G4" s="6">
        <v>15</v>
      </c>
      <c r="I4" s="21">
        <f t="shared" si="1"/>
        <v>0</v>
      </c>
      <c r="J4" s="50">
        <v>6041.9068349711997</v>
      </c>
      <c r="K4">
        <f t="shared" si="2"/>
        <v>4138.2923527200001</v>
      </c>
      <c r="L4">
        <f t="shared" si="3"/>
        <v>1903.6144822511997</v>
      </c>
      <c r="M4" s="82"/>
    </row>
    <row r="5" spans="1:13" x14ac:dyDescent="0.25">
      <c r="A5" s="35" t="s">
        <v>264</v>
      </c>
      <c r="B5" s="42" t="s">
        <v>248</v>
      </c>
      <c r="C5" t="s">
        <v>3</v>
      </c>
      <c r="D5" s="47">
        <f>+VLOOKUP(A5,'Dog Center'!$B$3:$F$155,3,FALSE)</f>
        <v>42501.505644000004</v>
      </c>
      <c r="E5" s="39">
        <f t="shared" si="0"/>
        <v>4108.4788789200002</v>
      </c>
      <c r="F5" s="1">
        <v>45</v>
      </c>
      <c r="G5" s="6">
        <v>15</v>
      </c>
      <c r="I5" s="21">
        <f t="shared" si="1"/>
        <v>0</v>
      </c>
      <c r="J5" s="50">
        <v>4108.4788789200002</v>
      </c>
      <c r="K5">
        <f t="shared" si="2"/>
        <v>2833.4337096000004</v>
      </c>
      <c r="L5">
        <f t="shared" si="3"/>
        <v>1275.0451693199998</v>
      </c>
      <c r="M5" s="82"/>
    </row>
    <row r="6" spans="1:13" x14ac:dyDescent="0.25">
      <c r="A6" t="s">
        <v>281</v>
      </c>
      <c r="B6" s="42" t="s">
        <v>1</v>
      </c>
      <c r="C6" t="s">
        <v>2</v>
      </c>
      <c r="D6" s="47">
        <f>+VLOOKUP(A6,'Dog Center'!$B$3:$F$155,3,FALSE)</f>
        <v>85384.925566199992</v>
      </c>
      <c r="E6" s="39">
        <f t="shared" si="0"/>
        <v>8310.7994217767991</v>
      </c>
      <c r="F6" s="1">
        <v>46</v>
      </c>
      <c r="G6" s="6">
        <v>15</v>
      </c>
      <c r="I6" s="21">
        <f t="shared" si="1"/>
        <v>0</v>
      </c>
      <c r="J6" s="50">
        <v>8310.7994217767991</v>
      </c>
      <c r="K6">
        <f t="shared" si="2"/>
        <v>5692.3283710799997</v>
      </c>
      <c r="L6">
        <f t="shared" si="3"/>
        <v>2618.4710506967995</v>
      </c>
    </row>
    <row r="7" spans="1:13" x14ac:dyDescent="0.25">
      <c r="A7" t="s">
        <v>289</v>
      </c>
      <c r="B7" s="42" t="s">
        <v>1</v>
      </c>
      <c r="C7" t="s">
        <v>2</v>
      </c>
      <c r="D7" s="47">
        <f>+VLOOKUP(A7,'Dog Center'!$B$3:$F$155,3,FALSE)</f>
        <v>53879.719192200006</v>
      </c>
      <c r="E7" s="39">
        <f t="shared" si="0"/>
        <v>10416.745710492001</v>
      </c>
      <c r="F7" s="1">
        <v>45</v>
      </c>
      <c r="G7" s="6">
        <v>7.5</v>
      </c>
      <c r="I7" s="21">
        <f t="shared" si="1"/>
        <v>0</v>
      </c>
      <c r="J7" s="50">
        <v>10416.745710492001</v>
      </c>
      <c r="K7">
        <f t="shared" si="2"/>
        <v>7183.9625589600009</v>
      </c>
      <c r="L7">
        <f t="shared" si="3"/>
        <v>3232.7831515320004</v>
      </c>
    </row>
    <row r="8" spans="1:13" x14ac:dyDescent="0.25">
      <c r="A8" t="s">
        <v>294</v>
      </c>
      <c r="B8" s="42" t="s">
        <v>1</v>
      </c>
      <c r="C8" t="s">
        <v>2</v>
      </c>
      <c r="D8" s="47">
        <f>+VLOOKUP(A8,'Dog Center'!$B$3:$F$155,3,FALSE)</f>
        <v>91459.651717799992</v>
      </c>
      <c r="E8" s="39">
        <f t="shared" si="0"/>
        <v>8841.0996660540004</v>
      </c>
      <c r="F8" s="1">
        <v>45</v>
      </c>
      <c r="G8" s="6">
        <v>15</v>
      </c>
      <c r="I8" s="21">
        <f t="shared" si="1"/>
        <v>0</v>
      </c>
      <c r="J8" s="50">
        <v>8841.0996660540004</v>
      </c>
      <c r="K8">
        <f t="shared" si="2"/>
        <v>6097.3101145199998</v>
      </c>
      <c r="L8">
        <f t="shared" si="3"/>
        <v>2743.7895515340006</v>
      </c>
    </row>
    <row r="9" spans="1:13" x14ac:dyDescent="0.25">
      <c r="A9" t="s">
        <v>314</v>
      </c>
      <c r="B9" s="42" t="s">
        <v>1</v>
      </c>
      <c r="C9" t="s">
        <v>3</v>
      </c>
      <c r="D9" s="47">
        <f>+VLOOKUP(A9,'Dog Center'!$B$3:$F$155,3,FALSE)</f>
        <v>54146.546404199995</v>
      </c>
      <c r="E9" s="39">
        <f t="shared" si="0"/>
        <v>5234.166152406</v>
      </c>
      <c r="F9" s="1">
        <v>45</v>
      </c>
      <c r="G9" s="6">
        <v>15</v>
      </c>
      <c r="I9" s="21">
        <f t="shared" si="1"/>
        <v>0</v>
      </c>
      <c r="J9" s="50">
        <v>5234.166152406</v>
      </c>
      <c r="K9">
        <f t="shared" si="2"/>
        <v>3609.7697602799994</v>
      </c>
      <c r="L9">
        <f t="shared" si="3"/>
        <v>1624.3963921260006</v>
      </c>
    </row>
    <row r="10" spans="1:13" x14ac:dyDescent="0.25">
      <c r="A10" t="s">
        <v>318</v>
      </c>
      <c r="B10" s="42" t="s">
        <v>1</v>
      </c>
      <c r="C10" t="s">
        <v>3</v>
      </c>
      <c r="D10" s="47">
        <f>+VLOOKUP(A10,'Dog Center'!$B$3:$F$155,3,FALSE)</f>
        <v>34267.611290400004</v>
      </c>
      <c r="E10" s="39">
        <f t="shared" si="0"/>
        <v>6762.1419613056005</v>
      </c>
      <c r="F10" s="1">
        <v>48</v>
      </c>
      <c r="G10" s="6">
        <v>7.5</v>
      </c>
      <c r="I10" s="21">
        <f t="shared" si="1"/>
        <v>0</v>
      </c>
      <c r="J10" s="50">
        <v>6762.1419613056005</v>
      </c>
      <c r="K10">
        <f t="shared" si="2"/>
        <v>4569.0148387200006</v>
      </c>
      <c r="L10">
        <f t="shared" si="3"/>
        <v>2193.1271225855999</v>
      </c>
    </row>
    <row r="11" spans="1:13" x14ac:dyDescent="0.25">
      <c r="A11" t="s">
        <v>326</v>
      </c>
      <c r="B11" s="42" t="s">
        <v>1</v>
      </c>
      <c r="C11" t="s">
        <v>3</v>
      </c>
      <c r="D11" s="47">
        <f>+VLOOKUP(A11,'Dog Center'!$B$3:$F$155,3,FALSE)</f>
        <v>59578.499766599998</v>
      </c>
      <c r="E11" s="39">
        <f t="shared" si="0"/>
        <v>5759.2549774379995</v>
      </c>
      <c r="F11" s="1">
        <v>45</v>
      </c>
      <c r="G11" s="6">
        <v>15</v>
      </c>
      <c r="I11" s="21">
        <f t="shared" si="1"/>
        <v>0</v>
      </c>
      <c r="J11" s="50">
        <v>5759.2549774379995</v>
      </c>
      <c r="K11">
        <f t="shared" si="2"/>
        <v>3971.89998444</v>
      </c>
      <c r="L11">
        <f t="shared" si="3"/>
        <v>1787.3549929979995</v>
      </c>
    </row>
    <row r="12" spans="1:13" x14ac:dyDescent="0.25">
      <c r="A12" t="s">
        <v>333</v>
      </c>
      <c r="B12" s="42" t="s">
        <v>0</v>
      </c>
      <c r="C12" t="s">
        <v>3</v>
      </c>
      <c r="D12" s="47">
        <f>+VLOOKUP(A12,'Dog Center'!$B$3:$F$155,3,FALSE)</f>
        <v>37735.120000000003</v>
      </c>
      <c r="E12" s="39">
        <f t="shared" si="0"/>
        <v>3698.0417600000005</v>
      </c>
      <c r="F12" s="1">
        <v>47</v>
      </c>
      <c r="G12" s="6">
        <v>15</v>
      </c>
      <c r="I12" s="21">
        <f t="shared" si="1"/>
        <v>0</v>
      </c>
      <c r="J12" s="50">
        <v>3698.0417600000005</v>
      </c>
      <c r="K12">
        <f t="shared" si="2"/>
        <v>2515.6746666666668</v>
      </c>
      <c r="L12">
        <f t="shared" si="3"/>
        <v>1182.3670933333337</v>
      </c>
    </row>
    <row r="13" spans="1:13" x14ac:dyDescent="0.25">
      <c r="A13" t="s">
        <v>336</v>
      </c>
      <c r="B13" s="42" t="s">
        <v>0</v>
      </c>
      <c r="C13" t="s">
        <v>3</v>
      </c>
      <c r="D13" s="47">
        <f>+VLOOKUP(A13,'Dog Center'!$B$3:$F$155,3,FALSE)</f>
        <v>38865.21</v>
      </c>
      <c r="E13" s="39">
        <f t="shared" si="0"/>
        <v>3808.7905799999999</v>
      </c>
      <c r="F13" s="1">
        <v>47</v>
      </c>
      <c r="G13" s="6">
        <v>15</v>
      </c>
      <c r="I13" s="21">
        <f t="shared" si="1"/>
        <v>0</v>
      </c>
      <c r="J13" s="50">
        <v>3808.7905799999999</v>
      </c>
      <c r="K13">
        <f t="shared" si="2"/>
        <v>2591.0140000000001</v>
      </c>
      <c r="L13">
        <f t="shared" si="3"/>
        <v>1217.7765799999997</v>
      </c>
    </row>
    <row r="14" spans="1:13" x14ac:dyDescent="0.25">
      <c r="A14" t="s">
        <v>504</v>
      </c>
      <c r="B14" s="42" t="s">
        <v>0</v>
      </c>
      <c r="C14" t="s">
        <v>3</v>
      </c>
      <c r="D14" s="47">
        <f>+VLOOKUP(A14,'Dog Center'!$B$3:$F$155,3,FALSE)</f>
        <v>37577.230000000003</v>
      </c>
      <c r="E14" s="39">
        <f t="shared" si="0"/>
        <v>3657.5170533333339</v>
      </c>
      <c r="F14" s="1">
        <v>46</v>
      </c>
      <c r="G14" s="6">
        <v>15</v>
      </c>
      <c r="I14" s="21">
        <f t="shared" si="1"/>
        <v>0</v>
      </c>
      <c r="J14" s="50">
        <v>3657.5170533333339</v>
      </c>
      <c r="K14">
        <f t="shared" si="2"/>
        <v>2505.1486666666669</v>
      </c>
      <c r="L14">
        <f t="shared" si="3"/>
        <v>1152.368386666667</v>
      </c>
    </row>
    <row r="15" spans="1:13" x14ac:dyDescent="0.25">
      <c r="A15" t="s">
        <v>338</v>
      </c>
      <c r="B15" s="42" t="s">
        <v>0</v>
      </c>
      <c r="C15" t="s">
        <v>3</v>
      </c>
      <c r="D15" s="47">
        <f>+VLOOKUP(A15,'Dog Center'!$B$3:$F$155,3,FALSE)</f>
        <v>39338.76</v>
      </c>
      <c r="E15" s="39">
        <f t="shared" si="0"/>
        <v>3802.7468000000003</v>
      </c>
      <c r="F15" s="1">
        <v>45</v>
      </c>
      <c r="G15" s="6">
        <v>15</v>
      </c>
      <c r="I15" s="21">
        <f t="shared" si="1"/>
        <v>0</v>
      </c>
      <c r="J15" s="50">
        <v>3802.7468000000003</v>
      </c>
      <c r="K15">
        <f t="shared" si="2"/>
        <v>2622.5840000000003</v>
      </c>
      <c r="L15">
        <f t="shared" si="3"/>
        <v>1180.1628000000001</v>
      </c>
    </row>
    <row r="16" spans="1:13" x14ac:dyDescent="0.25">
      <c r="A16" t="s">
        <v>1041</v>
      </c>
      <c r="B16" s="42" t="s">
        <v>5</v>
      </c>
      <c r="C16" t="s">
        <v>3</v>
      </c>
      <c r="D16" s="47">
        <f>+VLOOKUP(A16,'Dog Center'!$B$3:$F$155,3,FALSE)</f>
        <v>4875.2004999999999</v>
      </c>
      <c r="E16" s="39">
        <f t="shared" si="0"/>
        <v>494.02031733333331</v>
      </c>
      <c r="F16" s="1">
        <v>52</v>
      </c>
      <c r="G16" s="6">
        <v>15</v>
      </c>
      <c r="I16" s="21">
        <f t="shared" si="1"/>
        <v>0</v>
      </c>
      <c r="J16" s="50">
        <v>494.02031733333331</v>
      </c>
      <c r="K16">
        <f t="shared" si="2"/>
        <v>325.01336666666668</v>
      </c>
      <c r="L16">
        <f t="shared" si="3"/>
        <v>169.00695066666663</v>
      </c>
    </row>
    <row r="17" spans="1:13" x14ac:dyDescent="0.25">
      <c r="A17" t="s">
        <v>354</v>
      </c>
      <c r="B17" s="42" t="s">
        <v>5</v>
      </c>
      <c r="C17" t="s">
        <v>3</v>
      </c>
      <c r="D17" s="47">
        <f>+VLOOKUP(A17,'Dog Center'!$B$3:$F$155,3,FALSE)</f>
        <v>6270</v>
      </c>
      <c r="E17" s="39">
        <f t="shared" si="0"/>
        <v>447.85714285714283</v>
      </c>
      <c r="F17" s="1">
        <v>50</v>
      </c>
      <c r="G17" s="6">
        <v>21</v>
      </c>
      <c r="I17" s="21">
        <f t="shared" si="1"/>
        <v>0</v>
      </c>
      <c r="J17" s="50">
        <v>447.85714285714283</v>
      </c>
      <c r="K17">
        <f t="shared" si="2"/>
        <v>298.57142857142856</v>
      </c>
      <c r="L17">
        <f t="shared" si="3"/>
        <v>149.28571428571428</v>
      </c>
    </row>
    <row r="18" spans="1:13" x14ac:dyDescent="0.25">
      <c r="A18" t="s">
        <v>376</v>
      </c>
      <c r="B18" s="42" t="s">
        <v>6</v>
      </c>
      <c r="C18" t="s">
        <v>2</v>
      </c>
      <c r="D18" s="47">
        <f>+VLOOKUP(A18,'ROYAL CANIN'!$B$3:$C$168,2,FALSE)</f>
        <v>90019.94</v>
      </c>
      <c r="E18" s="39">
        <f t="shared" si="0"/>
        <v>8761.9408266666669</v>
      </c>
      <c r="F18" s="1">
        <v>46</v>
      </c>
      <c r="G18" s="6">
        <v>15</v>
      </c>
      <c r="I18" s="21">
        <f t="shared" si="1"/>
        <v>0</v>
      </c>
      <c r="J18" s="50">
        <v>8761.9408266666669</v>
      </c>
      <c r="K18">
        <f t="shared" si="2"/>
        <v>6001.3293333333331</v>
      </c>
      <c r="L18">
        <f t="shared" si="3"/>
        <v>2760.6114933333338</v>
      </c>
      <c r="M18" s="82"/>
    </row>
    <row r="19" spans="1:13" x14ac:dyDescent="0.25">
      <c r="A19" t="s">
        <v>379</v>
      </c>
      <c r="B19" s="42" t="s">
        <v>6</v>
      </c>
      <c r="C19" t="s">
        <v>3</v>
      </c>
      <c r="D19" s="47">
        <f>+VLOOKUP(A19,'ROYAL CANIN'!$B$3:$C$168,2,FALSE)</f>
        <v>47477.2</v>
      </c>
      <c r="E19" s="39">
        <f t="shared" si="0"/>
        <v>7121.579999999999</v>
      </c>
      <c r="F19" s="1">
        <v>50</v>
      </c>
      <c r="G19" s="6">
        <v>10</v>
      </c>
      <c r="I19" s="21">
        <f t="shared" si="1"/>
        <v>0</v>
      </c>
      <c r="J19" s="50">
        <v>7121.579999999999</v>
      </c>
      <c r="K19">
        <f t="shared" si="2"/>
        <v>4747.7199999999993</v>
      </c>
      <c r="L19">
        <f t="shared" si="3"/>
        <v>2373.8599999999997</v>
      </c>
      <c r="M19" s="82"/>
    </row>
    <row r="20" spans="1:13" x14ac:dyDescent="0.25">
      <c r="A20" t="s">
        <v>446</v>
      </c>
      <c r="B20" s="42" t="s">
        <v>6</v>
      </c>
      <c r="C20" t="s">
        <v>3</v>
      </c>
      <c r="D20" s="47">
        <f>+VLOOKUP(A20,'ROYAL CANIN'!$B$3:$C$168,2,FALSE)</f>
        <v>56479.08</v>
      </c>
      <c r="E20" s="39">
        <f t="shared" si="0"/>
        <v>8358.9038400000009</v>
      </c>
      <c r="F20" s="1">
        <v>48</v>
      </c>
      <c r="G20" s="6">
        <v>10</v>
      </c>
      <c r="I20" s="21">
        <f t="shared" si="1"/>
        <v>0</v>
      </c>
      <c r="J20" s="50">
        <v>8358.9038400000009</v>
      </c>
      <c r="K20">
        <f t="shared" si="2"/>
        <v>5647.9080000000004</v>
      </c>
      <c r="L20">
        <f t="shared" si="3"/>
        <v>2710.9958400000005</v>
      </c>
      <c r="M20" s="82"/>
    </row>
    <row r="21" spans="1:13" x14ac:dyDescent="0.25">
      <c r="A21" t="s">
        <v>400</v>
      </c>
      <c r="B21" s="42" t="s">
        <v>6</v>
      </c>
      <c r="C21" t="s">
        <v>2</v>
      </c>
      <c r="D21" s="47">
        <f>+VLOOKUP(A21,'ROYAL CANIN'!$B$3:$C$168,2,FALSE)</f>
        <v>56823.33</v>
      </c>
      <c r="E21" s="39">
        <f t="shared" si="0"/>
        <v>10985.843800000001</v>
      </c>
      <c r="F21" s="1">
        <v>45</v>
      </c>
      <c r="G21" s="6">
        <v>7.5</v>
      </c>
      <c r="I21" s="21">
        <f t="shared" si="1"/>
        <v>0</v>
      </c>
      <c r="J21" s="50">
        <v>10985.843800000001</v>
      </c>
      <c r="K21">
        <f t="shared" si="2"/>
        <v>7576.4440000000004</v>
      </c>
      <c r="L21">
        <f t="shared" si="3"/>
        <v>3409.3998000000001</v>
      </c>
      <c r="M21" s="82"/>
    </row>
    <row r="22" spans="1:13" x14ac:dyDescent="0.25">
      <c r="A22" t="s">
        <v>453</v>
      </c>
      <c r="B22" s="42" t="s">
        <v>6</v>
      </c>
      <c r="C22" t="s">
        <v>3</v>
      </c>
      <c r="D22" s="47">
        <f>+VLOOKUP(A22,'ROYAL CANIN'!$B$3:$C$168,2,FALSE)</f>
        <v>59028.35</v>
      </c>
      <c r="E22" s="39">
        <f t="shared" si="0"/>
        <v>5706.0738333333329</v>
      </c>
      <c r="F22" s="1">
        <v>45</v>
      </c>
      <c r="G22" s="6">
        <v>15</v>
      </c>
      <c r="I22" s="21">
        <f t="shared" si="1"/>
        <v>0</v>
      </c>
      <c r="J22" s="50">
        <v>5706.0738333333329</v>
      </c>
      <c r="K22">
        <f t="shared" si="2"/>
        <v>3935.2233333333334</v>
      </c>
      <c r="L22">
        <f t="shared" si="3"/>
        <v>1770.8504999999996</v>
      </c>
      <c r="M22" s="82"/>
    </row>
    <row r="23" spans="1:13" x14ac:dyDescent="0.25">
      <c r="A23" t="s">
        <v>457</v>
      </c>
      <c r="B23" s="42" t="s">
        <v>6</v>
      </c>
      <c r="C23" t="s">
        <v>3</v>
      </c>
      <c r="D23" s="47">
        <f>+VLOOKUP(A23,'ROYAL CANIN'!$B$3:$C$168,2,FALSE)</f>
        <v>65416.93</v>
      </c>
      <c r="E23" s="39">
        <f t="shared" si="0"/>
        <v>6323.636566666667</v>
      </c>
      <c r="F23" s="1">
        <v>45</v>
      </c>
      <c r="G23" s="6">
        <v>15</v>
      </c>
      <c r="I23" s="21">
        <f t="shared" si="1"/>
        <v>0</v>
      </c>
      <c r="J23" s="50">
        <v>6323.636566666667</v>
      </c>
      <c r="K23">
        <f t="shared" si="2"/>
        <v>4361.1286666666665</v>
      </c>
      <c r="L23">
        <f t="shared" si="3"/>
        <v>1962.5079000000005</v>
      </c>
      <c r="M23" s="82"/>
    </row>
    <row r="24" spans="1:13" x14ac:dyDescent="0.25">
      <c r="A24" t="s">
        <v>492</v>
      </c>
      <c r="B24" s="42" t="s">
        <v>6</v>
      </c>
      <c r="C24" t="s">
        <v>3</v>
      </c>
      <c r="D24" s="47">
        <f>+VLOOKUP(A24,'ROYAL CANIN'!$B$3:$C$168,2,FALSE)</f>
        <v>59276.37</v>
      </c>
      <c r="E24" s="39">
        <f t="shared" si="0"/>
        <v>5730.0491000000002</v>
      </c>
      <c r="F24" s="1">
        <v>45</v>
      </c>
      <c r="G24" s="6">
        <v>15</v>
      </c>
      <c r="I24" s="21">
        <f t="shared" si="1"/>
        <v>0</v>
      </c>
      <c r="J24" s="50">
        <v>5730.0491000000002</v>
      </c>
      <c r="K24">
        <f t="shared" si="2"/>
        <v>3951.7580000000003</v>
      </c>
      <c r="L24">
        <f t="shared" si="3"/>
        <v>1778.2910999999999</v>
      </c>
      <c r="M24" s="82"/>
    </row>
    <row r="25" spans="1:13" x14ac:dyDescent="0.25">
      <c r="A25" t="s">
        <v>497</v>
      </c>
      <c r="B25" s="42" t="s">
        <v>6</v>
      </c>
      <c r="C25" t="s">
        <v>3</v>
      </c>
      <c r="D25" s="47">
        <f>+VLOOKUP(A25,'ROYAL CANIN'!$B$3:$C$168,2,FALSE)</f>
        <v>65416.93</v>
      </c>
      <c r="E25" s="39">
        <f t="shared" si="0"/>
        <v>6323.636566666667</v>
      </c>
      <c r="F25" s="1">
        <v>45</v>
      </c>
      <c r="G25" s="6">
        <v>15</v>
      </c>
      <c r="I25" s="21">
        <f t="shared" si="1"/>
        <v>0</v>
      </c>
      <c r="J25" s="50">
        <v>6323.636566666667</v>
      </c>
      <c r="K25">
        <f t="shared" si="2"/>
        <v>4361.1286666666665</v>
      </c>
      <c r="L25">
        <f t="shared" si="3"/>
        <v>1962.5079000000005</v>
      </c>
      <c r="M25" s="82"/>
    </row>
    <row r="26" spans="1:13" x14ac:dyDescent="0.25">
      <c r="A26" t="s">
        <v>403</v>
      </c>
      <c r="B26" s="42" t="s">
        <v>6</v>
      </c>
      <c r="C26" t="s">
        <v>3</v>
      </c>
      <c r="D26" s="47">
        <f>+VLOOKUP(A26,'ROYAL CANIN'!$B$3:$C$168,2,FALSE)</f>
        <v>38008.78</v>
      </c>
      <c r="E26" s="39">
        <f t="shared" si="0"/>
        <v>7399.0425066666658</v>
      </c>
      <c r="F26" s="1">
        <v>46</v>
      </c>
      <c r="G26" s="6">
        <v>7.5</v>
      </c>
      <c r="I26" s="21">
        <f t="shared" si="1"/>
        <v>0</v>
      </c>
      <c r="J26" s="50">
        <v>7399.0425066666658</v>
      </c>
      <c r="K26">
        <f t="shared" si="2"/>
        <v>5067.8373333333329</v>
      </c>
      <c r="L26">
        <f t="shared" si="3"/>
        <v>2331.2051733333328</v>
      </c>
      <c r="M26" s="82"/>
    </row>
    <row r="27" spans="1:13" x14ac:dyDescent="0.25">
      <c r="A27" t="s">
        <v>463</v>
      </c>
      <c r="B27" s="42" t="s">
        <v>6</v>
      </c>
      <c r="C27" t="s">
        <v>3</v>
      </c>
      <c r="D27" s="47">
        <f>+VLOOKUP(A27,'ROYAL CANIN'!$B$3:$C$168,2,FALSE)</f>
        <v>66774.47</v>
      </c>
      <c r="E27" s="39">
        <f t="shared" si="0"/>
        <v>6677.4470000000001</v>
      </c>
      <c r="F27" s="1">
        <v>50</v>
      </c>
      <c r="G27" s="6">
        <v>15</v>
      </c>
      <c r="I27" s="21">
        <f t="shared" si="1"/>
        <v>0</v>
      </c>
      <c r="J27" s="50">
        <v>6677.4470000000001</v>
      </c>
      <c r="K27">
        <f t="shared" si="2"/>
        <v>4451.6313333333337</v>
      </c>
      <c r="L27">
        <f t="shared" si="3"/>
        <v>2225.8156666666664</v>
      </c>
      <c r="M27" s="82"/>
    </row>
    <row r="28" spans="1:13" x14ac:dyDescent="0.25">
      <c r="A28" t="s">
        <v>444</v>
      </c>
      <c r="B28" s="42" t="s">
        <v>6</v>
      </c>
      <c r="C28" t="s">
        <v>3</v>
      </c>
      <c r="D28" s="47">
        <f>+VLOOKUP(A28,'ROYAL CANIN'!$B$3:$C$168,2,FALSE)</f>
        <v>54682.64</v>
      </c>
      <c r="E28" s="39">
        <f t="shared" si="0"/>
        <v>8038.3480799999988</v>
      </c>
      <c r="F28" s="1">
        <v>47</v>
      </c>
      <c r="G28" s="6">
        <v>10</v>
      </c>
      <c r="I28" s="21">
        <f t="shared" si="1"/>
        <v>0</v>
      </c>
      <c r="J28" s="50">
        <v>8038.3480799999988</v>
      </c>
      <c r="K28">
        <f t="shared" si="2"/>
        <v>5468.2640000000001</v>
      </c>
      <c r="L28">
        <f t="shared" si="3"/>
        <v>2570.0840799999987</v>
      </c>
      <c r="M28" s="82"/>
    </row>
    <row r="29" spans="1:13" x14ac:dyDescent="0.25">
      <c r="A29" t="s">
        <v>483</v>
      </c>
      <c r="B29" s="42" t="s">
        <v>356</v>
      </c>
      <c r="C29" t="s">
        <v>3</v>
      </c>
      <c r="D29" s="47">
        <f>+VLOOKUP(A29,'ROYAL CANIN'!$B$3:$C$168,2,FALSE)</f>
        <v>46992.59</v>
      </c>
      <c r="E29" s="39">
        <f t="shared" si="0"/>
        <v>3477.4516599999997</v>
      </c>
      <c r="F29" s="1">
        <v>48</v>
      </c>
      <c r="G29" s="6">
        <v>20</v>
      </c>
      <c r="I29" s="21">
        <f t="shared" si="1"/>
        <v>0</v>
      </c>
      <c r="J29" s="50">
        <v>3477.4516599999997</v>
      </c>
      <c r="K29">
        <f t="shared" si="2"/>
        <v>2349.6295</v>
      </c>
      <c r="L29">
        <f t="shared" si="3"/>
        <v>1127.8221599999997</v>
      </c>
      <c r="M29" s="82"/>
    </row>
    <row r="30" spans="1:13" x14ac:dyDescent="0.25">
      <c r="A30" t="s">
        <v>488</v>
      </c>
      <c r="B30" s="42" t="s">
        <v>356</v>
      </c>
      <c r="C30" t="s">
        <v>3</v>
      </c>
      <c r="D30" s="47">
        <f>+VLOOKUP(A30,'ROYAL CANIN'!$B$3:$C$168,2,FALSE)</f>
        <v>36709.43</v>
      </c>
      <c r="E30" s="39">
        <f t="shared" si="0"/>
        <v>3621.9970933333329</v>
      </c>
      <c r="F30" s="1">
        <v>48</v>
      </c>
      <c r="G30" s="6">
        <v>15</v>
      </c>
      <c r="I30" s="21">
        <f t="shared" si="1"/>
        <v>0</v>
      </c>
      <c r="J30" s="50">
        <v>3621.9970933333329</v>
      </c>
      <c r="K30">
        <f t="shared" si="2"/>
        <v>2447.2953333333335</v>
      </c>
      <c r="L30">
        <f t="shared" si="3"/>
        <v>1174.7017599999995</v>
      </c>
      <c r="M30" s="82"/>
    </row>
    <row r="31" spans="1:13" x14ac:dyDescent="0.25">
      <c r="A31" t="s">
        <v>486</v>
      </c>
      <c r="B31" s="42" t="s">
        <v>356</v>
      </c>
      <c r="C31" t="s">
        <v>2</v>
      </c>
      <c r="D31" s="47">
        <f>+VLOOKUP(A31,'ROYAL CANIN'!$B$3:$C$168,2,FALSE)</f>
        <v>33815.26</v>
      </c>
      <c r="E31" s="39">
        <f t="shared" si="0"/>
        <v>6672.877973333334</v>
      </c>
      <c r="F31" s="1">
        <v>48</v>
      </c>
      <c r="G31" s="6">
        <v>7.5</v>
      </c>
      <c r="I31" s="21">
        <f t="shared" si="1"/>
        <v>0</v>
      </c>
      <c r="J31" s="50">
        <v>6672.877973333334</v>
      </c>
      <c r="K31">
        <f t="shared" si="2"/>
        <v>4508.7013333333334</v>
      </c>
      <c r="L31">
        <f t="shared" si="3"/>
        <v>2164.1766400000006</v>
      </c>
      <c r="M31" s="82"/>
    </row>
    <row r="32" spans="1:13" x14ac:dyDescent="0.25">
      <c r="A32" t="s">
        <v>487</v>
      </c>
      <c r="B32" s="42" t="s">
        <v>356</v>
      </c>
      <c r="C32" t="s">
        <v>2</v>
      </c>
      <c r="D32" s="47">
        <f>+VLOOKUP(A32,'ROYAL CANIN'!$B$3:$C$168,2,FALSE)</f>
        <v>30569.08</v>
      </c>
      <c r="E32" s="39">
        <f t="shared" si="0"/>
        <v>5991.5396800000008</v>
      </c>
      <c r="F32" s="1">
        <v>47</v>
      </c>
      <c r="G32" s="6">
        <v>7.5</v>
      </c>
      <c r="I32" s="21">
        <f t="shared" si="1"/>
        <v>0</v>
      </c>
      <c r="J32" s="50">
        <v>5991.5396800000008</v>
      </c>
      <c r="K32">
        <f t="shared" si="2"/>
        <v>4075.8773333333334</v>
      </c>
      <c r="L32">
        <f t="shared" si="3"/>
        <v>1915.6623466666674</v>
      </c>
      <c r="M32" s="82"/>
    </row>
    <row r="33" spans="1:12" x14ac:dyDescent="0.25">
      <c r="A33" t="s">
        <v>525</v>
      </c>
      <c r="B33" s="42" t="s">
        <v>249</v>
      </c>
      <c r="C33" t="s">
        <v>3</v>
      </c>
      <c r="D33" s="47">
        <f>+VLOOKUP(A33,'VITAL CAN'!$B$3:$D$128,3,FALSE)</f>
        <v>43877.376000000004</v>
      </c>
      <c r="E33" s="39">
        <f t="shared" si="0"/>
        <v>3466.3127040000008</v>
      </c>
      <c r="F33" s="1">
        <v>58</v>
      </c>
      <c r="G33" s="6">
        <v>20</v>
      </c>
      <c r="I33" s="21">
        <f t="shared" si="1"/>
        <v>0</v>
      </c>
      <c r="J33" s="50">
        <v>3466.3127040000008</v>
      </c>
      <c r="K33">
        <f t="shared" si="2"/>
        <v>2193.8688000000002</v>
      </c>
      <c r="L33">
        <f t="shared" si="3"/>
        <v>1272.4439040000007</v>
      </c>
    </row>
    <row r="34" spans="1:12" x14ac:dyDescent="0.25">
      <c r="A34" t="s">
        <v>531</v>
      </c>
      <c r="B34" s="42" t="s">
        <v>249</v>
      </c>
      <c r="C34" t="s">
        <v>3</v>
      </c>
      <c r="D34" s="47">
        <f>+VLOOKUP(A34,'VITAL CAN'!$B$3:$D$128,3,FALSE)</f>
        <v>17316.841680000001</v>
      </c>
      <c r="E34" s="39">
        <f t="shared" si="0"/>
        <v>3463.3683360000005</v>
      </c>
      <c r="F34" s="1">
        <v>50</v>
      </c>
      <c r="G34" s="6">
        <v>7.5</v>
      </c>
      <c r="I34" s="21">
        <f t="shared" si="1"/>
        <v>0</v>
      </c>
      <c r="J34" s="50">
        <v>3463.3683360000005</v>
      </c>
      <c r="K34">
        <f t="shared" si="2"/>
        <v>2308.9122240000002</v>
      </c>
      <c r="L34">
        <f t="shared" si="3"/>
        <v>1154.4561120000003</v>
      </c>
    </row>
    <row r="35" spans="1:12" x14ac:dyDescent="0.25">
      <c r="A35" t="s">
        <v>534</v>
      </c>
      <c r="B35" s="42" t="s">
        <v>249</v>
      </c>
      <c r="C35" t="s">
        <v>3</v>
      </c>
      <c r="D35" s="47">
        <f>+VLOOKUP(A35,'VITAL CAN'!$B$3:$D$128,3,FALSE)</f>
        <v>35878.896000000001</v>
      </c>
      <c r="E35" s="39">
        <f t="shared" si="0"/>
        <v>2690.9171999999999</v>
      </c>
      <c r="F35" s="1">
        <v>50</v>
      </c>
      <c r="G35" s="6">
        <v>20</v>
      </c>
      <c r="I35" s="21">
        <f t="shared" si="1"/>
        <v>0</v>
      </c>
      <c r="J35" s="50">
        <v>2690.9171999999999</v>
      </c>
      <c r="K35">
        <f t="shared" si="2"/>
        <v>1793.9448</v>
      </c>
      <c r="L35">
        <f t="shared" si="3"/>
        <v>896.97239999999988</v>
      </c>
    </row>
    <row r="36" spans="1:12" x14ac:dyDescent="0.25">
      <c r="A36" t="s">
        <v>549</v>
      </c>
      <c r="B36" s="42" t="s">
        <v>249</v>
      </c>
      <c r="C36" t="s">
        <v>3</v>
      </c>
      <c r="D36" s="47">
        <f>+VLOOKUP(A36,'VITAL CAN'!$B$3:$D$128,3,FALSE)</f>
        <v>37069.427519999997</v>
      </c>
      <c r="E36" s="39">
        <f t="shared" si="0"/>
        <v>3706.9427519999999</v>
      </c>
      <c r="F36" s="1">
        <v>50</v>
      </c>
      <c r="G36" s="6">
        <v>15</v>
      </c>
      <c r="I36" s="21">
        <f t="shared" si="1"/>
        <v>0</v>
      </c>
      <c r="J36" s="50">
        <v>3706.9427519999999</v>
      </c>
      <c r="K36">
        <f t="shared" si="2"/>
        <v>2471.2951679999996</v>
      </c>
      <c r="L36">
        <f t="shared" si="3"/>
        <v>1235.6475840000003</v>
      </c>
    </row>
    <row r="37" spans="1:12" x14ac:dyDescent="0.25">
      <c r="A37" t="s">
        <v>552</v>
      </c>
      <c r="B37" s="42" t="s">
        <v>249</v>
      </c>
      <c r="C37" t="s">
        <v>2</v>
      </c>
      <c r="D37" s="47">
        <f>+VLOOKUP(A37,'VITAL CAN'!$B$3:$D$128,3,FALSE)</f>
        <v>30655.408320000002</v>
      </c>
      <c r="E37" s="39">
        <f t="shared" si="0"/>
        <v>6131.0816640000003</v>
      </c>
      <c r="F37" s="1">
        <v>50</v>
      </c>
      <c r="G37" s="6">
        <v>7.5</v>
      </c>
      <c r="I37" s="21">
        <f t="shared" si="1"/>
        <v>0</v>
      </c>
      <c r="J37" s="50">
        <v>6131.0816640000003</v>
      </c>
      <c r="K37">
        <f t="shared" si="2"/>
        <v>4087.3877760000005</v>
      </c>
      <c r="L37">
        <f t="shared" si="3"/>
        <v>2043.6938879999998</v>
      </c>
    </row>
    <row r="38" spans="1:12" x14ac:dyDescent="0.25">
      <c r="A38" t="s">
        <v>555</v>
      </c>
      <c r="B38" s="42" t="s">
        <v>249</v>
      </c>
      <c r="C38" t="s">
        <v>2</v>
      </c>
      <c r="D38" s="47">
        <f>+VLOOKUP(A38,'VITAL CAN'!$B$3:$D$128,3,FALSE)</f>
        <v>27750.941639999997</v>
      </c>
      <c r="E38" s="39">
        <f t="shared" si="0"/>
        <v>5402.1833059199998</v>
      </c>
      <c r="F38" s="1">
        <v>46</v>
      </c>
      <c r="G38" s="6">
        <v>7.5</v>
      </c>
      <c r="I38" s="21">
        <f t="shared" si="1"/>
        <v>0</v>
      </c>
      <c r="J38" s="50">
        <v>5402.1833059199998</v>
      </c>
      <c r="K38">
        <f t="shared" si="2"/>
        <v>3700.1255519999995</v>
      </c>
      <c r="L38">
        <f t="shared" si="3"/>
        <v>1702.0577539200003</v>
      </c>
    </row>
    <row r="39" spans="1:12" x14ac:dyDescent="0.25">
      <c r="A39" t="s">
        <v>561</v>
      </c>
      <c r="B39" s="42" t="s">
        <v>249</v>
      </c>
      <c r="C39" t="s">
        <v>2</v>
      </c>
      <c r="D39" s="47">
        <f>+VLOOKUP(A39,'VITAL CAN'!$B$3:$D$128,3,FALSE)</f>
        <v>30965.908320000002</v>
      </c>
      <c r="E39" s="39">
        <f t="shared" si="0"/>
        <v>6110.6059084800008</v>
      </c>
      <c r="F39" s="1">
        <v>48</v>
      </c>
      <c r="G39" s="6">
        <v>7.5</v>
      </c>
      <c r="I39" s="21">
        <f t="shared" si="1"/>
        <v>0</v>
      </c>
      <c r="J39" s="50">
        <v>6110.6059084800008</v>
      </c>
      <c r="K39">
        <f t="shared" si="2"/>
        <v>4128.7877760000001</v>
      </c>
      <c r="L39">
        <f t="shared" si="3"/>
        <v>1981.8181324800007</v>
      </c>
    </row>
    <row r="40" spans="1:12" x14ac:dyDescent="0.25">
      <c r="A40" s="13" t="s">
        <v>1365</v>
      </c>
      <c r="B40" s="42" t="s">
        <v>249</v>
      </c>
      <c r="C40" t="s">
        <v>3</v>
      </c>
      <c r="D40" s="47">
        <f>+VLOOKUP(A40,'VITAL CAN'!$B$3:$D$128,3,FALSE)</f>
        <v>27066.094560000001</v>
      </c>
      <c r="E40" s="39">
        <f t="shared" si="0"/>
        <v>2029.9570920000001</v>
      </c>
      <c r="F40" s="1">
        <v>50</v>
      </c>
      <c r="G40" s="6">
        <v>20</v>
      </c>
      <c r="I40" s="21">
        <f t="shared" si="1"/>
        <v>0</v>
      </c>
      <c r="J40" s="50">
        <v>2029.9570920000001</v>
      </c>
      <c r="K40">
        <f t="shared" si="2"/>
        <v>1353.3047280000001</v>
      </c>
      <c r="L40">
        <f t="shared" si="3"/>
        <v>676.65236400000003</v>
      </c>
    </row>
    <row r="41" spans="1:12" x14ac:dyDescent="0.25">
      <c r="A41" t="s">
        <v>584</v>
      </c>
      <c r="B41" s="42" t="s">
        <v>249</v>
      </c>
      <c r="C41" t="s">
        <v>2</v>
      </c>
      <c r="D41" s="47">
        <f>+VLOOKUP(A41,'VITAL CAN'!$B$3:$D$128,3,FALSE)</f>
        <v>18706.175999999999</v>
      </c>
      <c r="E41" s="39">
        <f t="shared" si="0"/>
        <v>3741.2352000000001</v>
      </c>
      <c r="F41" s="1">
        <v>50</v>
      </c>
      <c r="G41" s="6">
        <v>7.5</v>
      </c>
      <c r="I41" s="21">
        <f t="shared" si="1"/>
        <v>0</v>
      </c>
      <c r="J41" s="50">
        <v>3741.2352000000001</v>
      </c>
      <c r="K41">
        <f t="shared" si="2"/>
        <v>2494.1567999999997</v>
      </c>
      <c r="L41">
        <f t="shared" si="3"/>
        <v>1247.0784000000003</v>
      </c>
    </row>
    <row r="42" spans="1:12" x14ac:dyDescent="0.25">
      <c r="A42" t="s">
        <v>1254</v>
      </c>
      <c r="B42" s="42" t="s">
        <v>249</v>
      </c>
      <c r="C42" t="s">
        <v>3</v>
      </c>
      <c r="D42" s="47">
        <f>+VLOOKUP(A42,'VITAL CAN'!$B$3:$D$128,3,FALSE)</f>
        <v>25688.360520000002</v>
      </c>
      <c r="E42" s="39">
        <f t="shared" si="0"/>
        <v>1926.6270390000002</v>
      </c>
      <c r="F42" s="1">
        <v>50</v>
      </c>
      <c r="G42" s="6">
        <v>20</v>
      </c>
      <c r="I42" s="21">
        <f t="shared" si="1"/>
        <v>0</v>
      </c>
      <c r="J42" s="50">
        <v>1926.6270390000002</v>
      </c>
      <c r="K42">
        <f t="shared" si="2"/>
        <v>1284.4180260000001</v>
      </c>
      <c r="L42">
        <f t="shared" si="3"/>
        <v>642.20901300000014</v>
      </c>
    </row>
    <row r="43" spans="1:12" x14ac:dyDescent="0.25">
      <c r="A43" t="s">
        <v>1253</v>
      </c>
      <c r="B43" s="42" t="s">
        <v>249</v>
      </c>
      <c r="C43" t="s">
        <v>2</v>
      </c>
      <c r="D43" s="47">
        <f>+VLOOKUP(A43,'VITAL CAN'!$B$3:$D$128,3,FALSE)</f>
        <v>52618.721040000004</v>
      </c>
      <c r="E43" s="39">
        <f t="shared" si="0"/>
        <v>3200.9721966000002</v>
      </c>
      <c r="F43" s="1">
        <v>46</v>
      </c>
      <c r="G43" s="6">
        <v>24</v>
      </c>
      <c r="I43" s="21">
        <f t="shared" si="1"/>
        <v>0</v>
      </c>
      <c r="J43" s="50">
        <v>3200.9721966000002</v>
      </c>
      <c r="K43">
        <f t="shared" si="2"/>
        <v>2192.4467100000002</v>
      </c>
      <c r="L43">
        <f t="shared" si="3"/>
        <v>1008.5254866</v>
      </c>
    </row>
    <row r="44" spans="1:12" x14ac:dyDescent="0.25">
      <c r="A44" t="s">
        <v>396</v>
      </c>
      <c r="B44" s="42" t="s">
        <v>6</v>
      </c>
      <c r="C44" t="s">
        <v>2</v>
      </c>
      <c r="D44" s="47">
        <f>+VLOOKUP(A44,'ROYAL CANIN'!$B$3:$C$168,2,FALSE)</f>
        <v>55300.02</v>
      </c>
      <c r="E44" s="39">
        <f t="shared" si="0"/>
        <v>10765.070559999998</v>
      </c>
      <c r="F44" s="1">
        <v>46</v>
      </c>
      <c r="G44" s="6">
        <v>7.5</v>
      </c>
      <c r="I44" s="21">
        <f t="shared" si="1"/>
        <v>0</v>
      </c>
      <c r="J44" s="50">
        <v>10765.070559999998</v>
      </c>
      <c r="K44">
        <f t="shared" si="2"/>
        <v>7373.3359999999993</v>
      </c>
      <c r="L44">
        <f t="shared" si="3"/>
        <v>3391.734559999999</v>
      </c>
    </row>
    <row r="45" spans="1:12" x14ac:dyDescent="0.25">
      <c r="A45" s="35" t="s">
        <v>1300</v>
      </c>
      <c r="B45" s="42" t="s">
        <v>1453</v>
      </c>
      <c r="C45" t="s">
        <v>3</v>
      </c>
      <c r="D45" s="47">
        <f>+VLOOKUP(A45,'Dog Center'!$B$3:$F$155,3,FALSE)</f>
        <v>40861.4</v>
      </c>
      <c r="E45" s="39">
        <f t="shared" ref="E45:E50" si="4">+((D45*F45%)+D45)/G45</f>
        <v>3949.9353333333333</v>
      </c>
      <c r="F45" s="1">
        <v>45</v>
      </c>
      <c r="G45" s="6">
        <v>15</v>
      </c>
      <c r="I45" s="21">
        <f t="shared" si="1"/>
        <v>0</v>
      </c>
      <c r="J45" s="50">
        <v>3949.9353333333333</v>
      </c>
      <c r="K45">
        <f t="shared" ref="K45:K50" si="5">+D45/G45</f>
        <v>2724.0933333333332</v>
      </c>
      <c r="L45">
        <f t="shared" si="3"/>
        <v>1225.8420000000001</v>
      </c>
    </row>
    <row r="46" spans="1:12" x14ac:dyDescent="0.25">
      <c r="A46" s="13" t="s">
        <v>1560</v>
      </c>
      <c r="B46" s="42" t="s">
        <v>1453</v>
      </c>
      <c r="C46" t="s">
        <v>2</v>
      </c>
      <c r="D46" s="47">
        <f>+VLOOKUP(A46,'Dog Center'!$B$3:$F$175,3,FALSE)</f>
        <v>36761.199999999997</v>
      </c>
      <c r="E46" s="98">
        <f t="shared" si="4"/>
        <v>7107.1653333333334</v>
      </c>
      <c r="F46" s="1">
        <v>45</v>
      </c>
      <c r="G46" s="6">
        <v>7.5</v>
      </c>
      <c r="I46" s="21">
        <f t="shared" si="1"/>
        <v>0</v>
      </c>
      <c r="J46" s="50">
        <v>7107.1653333333334</v>
      </c>
      <c r="K46">
        <f t="shared" si="5"/>
        <v>4901.4933333333329</v>
      </c>
      <c r="L46">
        <f t="shared" si="3"/>
        <v>2205.6720000000005</v>
      </c>
    </row>
    <row r="47" spans="1:12" x14ac:dyDescent="0.25">
      <c r="A47" s="13" t="s">
        <v>1577</v>
      </c>
      <c r="B47" s="42" t="s">
        <v>1453</v>
      </c>
      <c r="C47" t="s">
        <v>3</v>
      </c>
      <c r="D47" s="47">
        <f>+VLOOKUP(A47,'Dog Center'!$B$3:$F$176,3,FALSE)</f>
        <v>46521.5</v>
      </c>
      <c r="E47" s="98">
        <f t="shared" si="4"/>
        <v>4497.0783333333338</v>
      </c>
      <c r="F47" s="1">
        <v>45</v>
      </c>
      <c r="G47" s="6">
        <v>15</v>
      </c>
      <c r="I47" s="21">
        <f t="shared" si="1"/>
        <v>0</v>
      </c>
      <c r="J47" s="50">
        <v>4497.0783333333338</v>
      </c>
      <c r="K47">
        <f t="shared" si="5"/>
        <v>3101.4333333333334</v>
      </c>
      <c r="L47">
        <f t="shared" si="3"/>
        <v>1395.6450000000004</v>
      </c>
    </row>
    <row r="48" spans="1:12" x14ac:dyDescent="0.25">
      <c r="A48" s="13" t="s">
        <v>467</v>
      </c>
      <c r="B48" s="42" t="s">
        <v>6</v>
      </c>
      <c r="C48" t="s">
        <v>2</v>
      </c>
      <c r="D48" s="47">
        <f>+VLOOKUP(A48,'ROYAL CANIN'!$B$3:$C$157,2,FALSE)</f>
        <v>72844.240000000005</v>
      </c>
      <c r="E48" s="98">
        <f t="shared" si="4"/>
        <v>8862.7158666666674</v>
      </c>
      <c r="F48" s="1">
        <v>46</v>
      </c>
      <c r="G48" s="6">
        <v>12</v>
      </c>
      <c r="I48" s="21">
        <f t="shared" si="1"/>
        <v>0</v>
      </c>
      <c r="J48" s="50">
        <v>8862.7158666666674</v>
      </c>
      <c r="K48">
        <f t="shared" si="5"/>
        <v>6070.3533333333335</v>
      </c>
      <c r="L48">
        <f t="shared" si="3"/>
        <v>2792.3625333333339</v>
      </c>
    </row>
    <row r="49" spans="1:12" x14ac:dyDescent="0.25">
      <c r="A49" s="13" t="s">
        <v>262</v>
      </c>
      <c r="B49" s="42" t="s">
        <v>248</v>
      </c>
      <c r="C49" t="s">
        <v>3</v>
      </c>
      <c r="D49" s="99">
        <f>+VLOOKUP(A49,'Dog Center'!$B$3:$F$155,3,FALSE)</f>
        <v>39361.721160599998</v>
      </c>
      <c r="E49" s="98">
        <f t="shared" si="4"/>
        <v>3857.4486737387997</v>
      </c>
      <c r="F49" s="1">
        <v>47</v>
      </c>
      <c r="G49" s="6">
        <v>15</v>
      </c>
      <c r="I49" s="21">
        <f t="shared" si="1"/>
        <v>0</v>
      </c>
      <c r="J49" s="50">
        <v>3857.4486737387997</v>
      </c>
      <c r="K49">
        <f t="shared" si="5"/>
        <v>2624.11474404</v>
      </c>
      <c r="L49">
        <f t="shared" si="3"/>
        <v>1233.3339296987997</v>
      </c>
    </row>
    <row r="50" spans="1:12" x14ac:dyDescent="0.25">
      <c r="A50" s="35" t="s">
        <v>481</v>
      </c>
      <c r="B50" s="42" t="s">
        <v>248</v>
      </c>
      <c r="C50" t="s">
        <v>2</v>
      </c>
      <c r="D50" s="99">
        <f>+VLOOKUP(A50,'Dog Center'!$B$3:$F$155,3,FALSE)</f>
        <v>37073.441321999999</v>
      </c>
      <c r="E50" s="98">
        <f t="shared" si="4"/>
        <v>7266.3944991119997</v>
      </c>
      <c r="F50" s="1">
        <v>47</v>
      </c>
      <c r="G50" s="6">
        <v>7.5</v>
      </c>
      <c r="I50" s="21">
        <f t="shared" si="1"/>
        <v>0</v>
      </c>
      <c r="J50" s="50">
        <v>7266.3944991119997</v>
      </c>
      <c r="K50">
        <f t="shared" si="5"/>
        <v>4943.1255095999995</v>
      </c>
      <c r="L50">
        <f t="shared" si="3"/>
        <v>2323.2689895120002</v>
      </c>
    </row>
  </sheetData>
  <autoFilter ref="A1:J50" xr:uid="{00000000-0009-0000-0000-000003000000}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Macro4">
                <anchor moveWithCells="1">
                  <from>
                    <xdr:col>9</xdr:col>
                    <xdr:colOff>19050</xdr:colOff>
                    <xdr:row>0</xdr:row>
                    <xdr:rowOff>9525</xdr:rowOff>
                  </from>
                  <to>
                    <xdr:col>10</xdr:col>
                    <xdr:colOff>9525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rgb="FFFF0000"/>
  </sheetPr>
  <dimension ref="B1:M507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baseColWidth="10" defaultRowHeight="15" x14ac:dyDescent="0.25"/>
  <cols>
    <col min="1" max="1" width="1.85546875" customWidth="1"/>
    <col min="2" max="2" width="2.7109375" style="53" customWidth="1"/>
    <col min="3" max="3" width="2" style="53" customWidth="1"/>
    <col min="4" max="4" width="6.140625" style="53" customWidth="1"/>
    <col min="5" max="5" width="14.140625" customWidth="1"/>
    <col min="6" max="6" width="35.28515625" customWidth="1"/>
    <col min="7" max="7" width="12.42578125" style="18" customWidth="1"/>
    <col min="8" max="8" width="14" customWidth="1"/>
    <col min="9" max="9" width="14.85546875" customWidth="1"/>
    <col min="10" max="10" width="13.42578125" customWidth="1"/>
    <col min="12" max="12" width="12.28515625" customWidth="1"/>
  </cols>
  <sheetData>
    <row r="1" spans="2:13" ht="21.75" customHeight="1" thickBot="1" x14ac:dyDescent="0.3">
      <c r="E1" s="56" t="s">
        <v>256</v>
      </c>
      <c r="F1" s="56" t="s">
        <v>21</v>
      </c>
      <c r="G1" s="58" t="s">
        <v>245</v>
      </c>
      <c r="H1" s="56" t="s">
        <v>1262</v>
      </c>
      <c r="I1" s="57" t="s">
        <v>1264</v>
      </c>
      <c r="L1" s="65" t="s">
        <v>1273</v>
      </c>
      <c r="M1" s="17" t="s">
        <v>1266</v>
      </c>
    </row>
    <row r="2" spans="2:13" x14ac:dyDescent="0.25">
      <c r="B2" s="20" t="s">
        <v>257</v>
      </c>
      <c r="C2" s="20">
        <v>53860</v>
      </c>
      <c r="E2" t="str">
        <f>+VLOOKUP(B2,EXPORTADO!$A$2:$B$690,2,FALSE)</f>
        <v>8445290067630</v>
      </c>
      <c r="F2" t="s">
        <v>257</v>
      </c>
      <c r="G2" s="66">
        <f>+ VLOOKUP(RESUMEN!F2,'Dog Center'!$B$3:$G$163,6,FALSE)</f>
        <v>53860</v>
      </c>
      <c r="H2">
        <f>+ VLOOKUP(RESUMEN!F2,'Dog Center'!$B$3:$G$163,3,FALSE)</f>
        <v>40494.802265100006</v>
      </c>
      <c r="I2" s="21">
        <f>+(G2-C2)/C2</f>
        <v>0</v>
      </c>
      <c r="J2" s="52"/>
      <c r="L2" s="64">
        <f>+VLOOKUP(F2,EXPORTADO!$E$2:$K$693,7,FALSE)</f>
        <v>59840</v>
      </c>
      <c r="M2">
        <f>+G2-L2</f>
        <v>-5980</v>
      </c>
    </row>
    <row r="3" spans="2:13" x14ac:dyDescent="0.25">
      <c r="B3" s="20" t="s">
        <v>259</v>
      </c>
      <c r="C3" s="20">
        <v>47405</v>
      </c>
      <c r="E3" t="str">
        <f>+VLOOKUP(B3,EXPORTADO!$A$2:$B$690,2,FALSE)</f>
        <v>7613034281135</v>
      </c>
      <c r="F3" t="s">
        <v>259</v>
      </c>
      <c r="G3" s="66">
        <f>+ VLOOKUP(RESUMEN!F3,'Dog Center'!$B$3:$G$163,6,FALSE)</f>
        <v>47405</v>
      </c>
      <c r="H3">
        <f>+ VLOOKUP(RESUMEN!F3,'Dog Center'!$B$3:$G$163,3,FALSE)</f>
        <v>36464.583971699998</v>
      </c>
      <c r="I3" s="21">
        <f t="shared" ref="I3:I65" si="0">+(G3-C3)/C3</f>
        <v>0</v>
      </c>
      <c r="J3" s="52"/>
      <c r="L3" s="64">
        <f>+VLOOKUP(F3,EXPORTADO!$E$2:$K$693,7,FALSE)</f>
        <v>52670</v>
      </c>
      <c r="M3">
        <f t="shared" ref="M3:M66" si="1">+G3-L3</f>
        <v>-5265</v>
      </c>
    </row>
    <row r="4" spans="2:13" x14ac:dyDescent="0.25">
      <c r="B4" s="20" t="s">
        <v>474</v>
      </c>
      <c r="C4" s="20">
        <v>7195</v>
      </c>
      <c r="E4" t="str">
        <f>+VLOOKUP(B4,EXPORTADO!$A$2:$B$690,2,FALSE)</f>
        <v>7613036912464</v>
      </c>
      <c r="F4" t="s">
        <v>474</v>
      </c>
      <c r="G4" s="66">
        <f>+ VLOOKUP(RESUMEN!F4,'Dog Center'!$B$3:$G$163,6,FALSE)</f>
        <v>7195</v>
      </c>
      <c r="H4">
        <f>+ VLOOKUP(RESUMEN!F4,'Dog Center'!$B$3:$G$163,3,FALSE)</f>
        <v>5449.5516456000005</v>
      </c>
      <c r="I4" s="21">
        <f t="shared" si="0"/>
        <v>0</v>
      </c>
      <c r="J4" s="52"/>
      <c r="L4" s="64">
        <f>+VLOOKUP(F4,EXPORTADO!$E$2:$K$693,7,FALSE)</f>
        <v>7995</v>
      </c>
      <c r="M4">
        <f t="shared" si="1"/>
        <v>-800</v>
      </c>
    </row>
    <row r="5" spans="2:13" x14ac:dyDescent="0.25">
      <c r="B5" s="20" t="s">
        <v>475</v>
      </c>
      <c r="C5" s="20">
        <v>19860</v>
      </c>
      <c r="E5" t="str">
        <f>+VLOOKUP(B5,EXPORTADO!$A$2:$B$690,2,FALSE)</f>
        <v>7613036912006</v>
      </c>
      <c r="F5" t="s">
        <v>475</v>
      </c>
      <c r="G5" s="66">
        <f>+ VLOOKUP(RESUMEN!F5,'Dog Center'!$B$3:$G$163,6,FALSE)</f>
        <v>19860</v>
      </c>
      <c r="H5">
        <f>+ VLOOKUP(RESUMEN!F5,'Dog Center'!$B$3:$G$163,3,FALSE)</f>
        <v>14930.7918912</v>
      </c>
      <c r="I5" s="21">
        <f t="shared" si="0"/>
        <v>0</v>
      </c>
      <c r="J5" s="52"/>
      <c r="L5" s="64">
        <f>+VLOOKUP(F5,EXPORTADO!$E$2:$K$693,7,FALSE)</f>
        <v>22065</v>
      </c>
      <c r="M5">
        <f t="shared" si="1"/>
        <v>-2205</v>
      </c>
    </row>
    <row r="6" spans="2:13" x14ac:dyDescent="0.25">
      <c r="B6" s="20" t="s">
        <v>476</v>
      </c>
      <c r="C6" s="20">
        <v>41825</v>
      </c>
      <c r="E6" t="str">
        <f>+VLOOKUP(B6,EXPORTADO!$A$2:$B$690,2,FALSE)</f>
        <v>7613036904810</v>
      </c>
      <c r="F6" t="s">
        <v>476</v>
      </c>
      <c r="G6" s="66">
        <f>+ VLOOKUP(RESUMEN!F6,'Dog Center'!$B$3:$G$163,6,FALSE)</f>
        <v>41825</v>
      </c>
      <c r="H6">
        <f>+ VLOOKUP(RESUMEN!F6,'Dog Center'!$B$3:$G$163,3,FALSE)</f>
        <v>32174.3540646</v>
      </c>
      <c r="I6" s="21">
        <f t="shared" si="0"/>
        <v>0</v>
      </c>
      <c r="J6" s="52"/>
      <c r="L6" s="64">
        <f>+VLOOKUP(F6,EXPORTADO!$E$2:$K$693,7,FALSE)</f>
        <v>46475</v>
      </c>
      <c r="M6">
        <f t="shared" si="1"/>
        <v>-4650</v>
      </c>
    </row>
    <row r="7" spans="2:13" x14ac:dyDescent="0.25">
      <c r="B7" s="20" t="s">
        <v>477</v>
      </c>
      <c r="C7" s="20">
        <v>82560</v>
      </c>
      <c r="E7" t="str">
        <f>+VLOOKUP(B7,EXPORTADO!$A$2:$B$690,2,FALSE)</f>
        <v>7613036863568</v>
      </c>
      <c r="F7" t="s">
        <v>477</v>
      </c>
      <c r="G7" s="66">
        <f>+ VLOOKUP(RESUMEN!F7,'Dog Center'!$B$3:$G$163,6,FALSE)</f>
        <v>82560</v>
      </c>
      <c r="H7">
        <f>+ VLOOKUP(RESUMEN!F7,'Dog Center'!$B$3:$G$163,3,FALSE)</f>
        <v>62074.385290799997</v>
      </c>
      <c r="I7" s="21">
        <f t="shared" si="0"/>
        <v>0</v>
      </c>
      <c r="J7" s="52"/>
      <c r="L7" s="64">
        <f>+VLOOKUP(F7,EXPORTADO!$E$2:$K$693,7,FALSE)</f>
        <v>91730</v>
      </c>
      <c r="M7">
        <f t="shared" si="1"/>
        <v>-9170</v>
      </c>
    </row>
    <row r="8" spans="2:13" x14ac:dyDescent="0.25">
      <c r="B8" s="20" t="s">
        <v>478</v>
      </c>
      <c r="C8" s="20">
        <v>7995</v>
      </c>
      <c r="E8" t="str">
        <f>+VLOOKUP(B8,EXPORTADO!$A$2:$B$690,2,FALSE)</f>
        <v>7613036914550</v>
      </c>
      <c r="F8" t="s">
        <v>478</v>
      </c>
      <c r="G8" s="66">
        <f>+ VLOOKUP(RESUMEN!F8,'Dog Center'!$B$3:$G$163,6,FALSE)</f>
        <v>7995</v>
      </c>
      <c r="H8">
        <f>+ VLOOKUP(RESUMEN!F8,'Dog Center'!$B$3:$G$163,3,FALSE)</f>
        <v>6049.4473889999999</v>
      </c>
      <c r="I8" s="21">
        <f t="shared" si="0"/>
        <v>0</v>
      </c>
      <c r="J8" s="52"/>
      <c r="L8" s="64">
        <f>+VLOOKUP(F8,EXPORTADO!$E$2:$K$693,7,FALSE)</f>
        <v>8885</v>
      </c>
      <c r="M8">
        <f t="shared" si="1"/>
        <v>-890</v>
      </c>
    </row>
    <row r="9" spans="2:13" x14ac:dyDescent="0.25">
      <c r="B9" s="20" t="s">
        <v>479</v>
      </c>
      <c r="C9" s="20">
        <v>47385</v>
      </c>
      <c r="E9" t="str">
        <f>+VLOOKUP(B9,EXPORTADO!$A$2:$B$690,2,FALSE)</f>
        <v>7613036906067</v>
      </c>
      <c r="F9" t="s">
        <v>479</v>
      </c>
      <c r="G9" s="66">
        <f>+ VLOOKUP(RESUMEN!F9,'Dog Center'!$B$3:$G$163,6,FALSE)</f>
        <v>47385</v>
      </c>
      <c r="H9">
        <f>+ VLOOKUP(RESUMEN!F9,'Dog Center'!$B$3:$G$163,3,FALSE)</f>
        <v>35628.475118399998</v>
      </c>
      <c r="I9" s="21">
        <f t="shared" si="0"/>
        <v>0</v>
      </c>
      <c r="J9" s="52"/>
      <c r="L9" s="64">
        <f>+VLOOKUP(F9,EXPORTADO!$E$2:$K$693,7,FALSE)</f>
        <v>52650</v>
      </c>
      <c r="M9">
        <f t="shared" si="1"/>
        <v>-5265</v>
      </c>
    </row>
    <row r="10" spans="2:13" x14ac:dyDescent="0.25">
      <c r="B10" s="13" t="s">
        <v>1517</v>
      </c>
      <c r="C10" s="20">
        <v>8380</v>
      </c>
      <c r="E10" t="str">
        <f>+VLOOKUP(B10,EXPORTADO!$A$2:$B$690,2,FALSE)</f>
        <v>7613287613165</v>
      </c>
      <c r="F10" s="13" t="s">
        <v>1517</v>
      </c>
      <c r="G10" s="66">
        <f>+ VLOOKUP(RESUMEN!F10,'Dog Center'!$B$3:$G$163,6,FALSE)</f>
        <v>8380</v>
      </c>
      <c r="H10">
        <f>+ VLOOKUP(RESUMEN!F10,'Dog Center'!$B$3:$G$163,3,FALSE)</f>
        <v>6349.8194513999988</v>
      </c>
      <c r="I10" s="21">
        <f t="shared" si="0"/>
        <v>0</v>
      </c>
      <c r="J10" s="52"/>
      <c r="L10" s="64">
        <f>+VLOOKUP(F10,EXPORTADO!$E$2:$K$693,7,FALSE)</f>
        <v>9315</v>
      </c>
      <c r="M10">
        <f t="shared" si="1"/>
        <v>-935</v>
      </c>
    </row>
    <row r="11" spans="2:13" x14ac:dyDescent="0.25">
      <c r="B11" s="13" t="s">
        <v>1601</v>
      </c>
      <c r="C11" s="20">
        <v>49310</v>
      </c>
      <c r="E11" t="str">
        <f>+VLOOKUP(B11,EXPORTADO!$A$2:$B$690,2,FALSE)</f>
        <v>040</v>
      </c>
      <c r="F11" s="13" t="s">
        <v>1601</v>
      </c>
      <c r="G11" s="66">
        <f>+ VLOOKUP(RESUMEN!F11,'Dog Center'!$B$3:$G$163,6,FALSE)</f>
        <v>49310</v>
      </c>
      <c r="H11">
        <f>+ VLOOKUP(RESUMEN!F11,'Dog Center'!$B$3:$G$163,3,FALSE)</f>
        <v>37073.441321999999</v>
      </c>
      <c r="I11" s="21">
        <f t="shared" si="0"/>
        <v>0</v>
      </c>
      <c r="J11" s="52"/>
      <c r="L11" s="64">
        <f>+VLOOKUP(F11,EXPORTADO!$E$2:$K$693,7,FALSE)</f>
        <v>54785</v>
      </c>
      <c r="M11">
        <f t="shared" si="1"/>
        <v>-5475</v>
      </c>
    </row>
    <row r="12" spans="2:13" x14ac:dyDescent="0.25">
      <c r="B12" s="20" t="s">
        <v>480</v>
      </c>
      <c r="C12" s="20">
        <v>8380</v>
      </c>
      <c r="E12" t="str">
        <f>+VLOOKUP(B12,EXPORTADO!$A$2:$B$690,2,FALSE)</f>
        <v>7613036914635</v>
      </c>
      <c r="F12" t="s">
        <v>480</v>
      </c>
      <c r="G12" s="66">
        <f>+ VLOOKUP(RESUMEN!F12,'Dog Center'!$B$3:$G$163,6,FALSE)</f>
        <v>8380</v>
      </c>
      <c r="H12">
        <f>+ VLOOKUP(RESUMEN!F12,'Dog Center'!$B$3:$G$163,3,FALSE)</f>
        <v>6349.8194513999988</v>
      </c>
      <c r="I12" s="21">
        <f t="shared" si="0"/>
        <v>0</v>
      </c>
      <c r="J12" s="52"/>
      <c r="L12" s="64">
        <f>+VLOOKUP(F12,EXPORTADO!$E$2:$K$693,7,FALSE)</f>
        <v>9315</v>
      </c>
      <c r="M12">
        <f t="shared" si="1"/>
        <v>-935</v>
      </c>
    </row>
    <row r="13" spans="2:13" x14ac:dyDescent="0.25">
      <c r="B13" s="20" t="s">
        <v>481</v>
      </c>
      <c r="C13" s="20">
        <v>49310</v>
      </c>
      <c r="E13" t="str">
        <f>+VLOOKUP(B13,EXPORTADO!$A$2:$B$690,2,FALSE)</f>
        <v>7613036910798</v>
      </c>
      <c r="F13" t="s">
        <v>481</v>
      </c>
      <c r="G13" s="66">
        <f>+ VLOOKUP(RESUMEN!F13,'Dog Center'!$B$3:$G$163,6,FALSE)</f>
        <v>49310</v>
      </c>
      <c r="H13">
        <f>+ VLOOKUP(RESUMEN!F13,'Dog Center'!$B$3:$G$163,3,FALSE)</f>
        <v>37073.441321999999</v>
      </c>
      <c r="I13" s="21">
        <f t="shared" si="0"/>
        <v>0</v>
      </c>
      <c r="J13" s="52"/>
      <c r="L13" s="64">
        <f>+VLOOKUP(F13,EXPORTADO!$E$2:$K$693,7,FALSE)</f>
        <v>54785</v>
      </c>
      <c r="M13">
        <f t="shared" si="1"/>
        <v>-5475</v>
      </c>
    </row>
    <row r="14" spans="2:13" x14ac:dyDescent="0.25">
      <c r="B14" s="20" t="s">
        <v>262</v>
      </c>
      <c r="C14" s="20">
        <v>52350</v>
      </c>
      <c r="E14" t="str">
        <f>+VLOOKUP(B14,EXPORTADO!$A$2:$B$690,2,FALSE)</f>
        <v>7613036914659</v>
      </c>
      <c r="F14" t="s">
        <v>262</v>
      </c>
      <c r="G14" s="66">
        <f>+ VLOOKUP(RESUMEN!F14,'Dog Center'!$B$3:$G$163,6,FALSE)</f>
        <v>52350</v>
      </c>
      <c r="H14">
        <f>+ VLOOKUP(RESUMEN!F14,'Dog Center'!$B$3:$G$163,3,FALSE)</f>
        <v>39361.721160599998</v>
      </c>
      <c r="I14" s="21">
        <f t="shared" si="0"/>
        <v>0</v>
      </c>
      <c r="J14" s="52"/>
      <c r="L14" s="64">
        <f>+VLOOKUP(F14,EXPORTADO!$E$2:$K$693,7,FALSE)</f>
        <v>58170</v>
      </c>
      <c r="M14">
        <f t="shared" si="1"/>
        <v>-5820</v>
      </c>
    </row>
    <row r="15" spans="2:13" x14ac:dyDescent="0.25">
      <c r="B15" s="20" t="s">
        <v>261</v>
      </c>
      <c r="C15" s="20">
        <v>13370</v>
      </c>
      <c r="E15" t="str">
        <f>+VLOOKUP(B15,EXPORTADO!$A$2:$B$690,2,FALSE)</f>
        <v>7613036912327</v>
      </c>
      <c r="F15" t="s">
        <v>261</v>
      </c>
      <c r="G15" s="66">
        <f>+ VLOOKUP(RESUMEN!F15,'Dog Center'!$B$3:$G$163,6,FALSE)</f>
        <v>13370</v>
      </c>
      <c r="H15">
        <f>+ VLOOKUP(RESUMEN!F15,'Dog Center'!$B$3:$G$163,3,FALSE)</f>
        <v>10037.2754214</v>
      </c>
      <c r="I15" s="21">
        <f t="shared" si="0"/>
        <v>0</v>
      </c>
      <c r="J15" s="52"/>
      <c r="L15" s="64">
        <f>+VLOOKUP(F15,EXPORTADO!$E$2:$K$693,7,FALSE)</f>
        <v>14855</v>
      </c>
      <c r="M15">
        <f t="shared" si="1"/>
        <v>-1485</v>
      </c>
    </row>
    <row r="16" spans="2:13" x14ac:dyDescent="0.25">
      <c r="B16" s="20" t="s">
        <v>266</v>
      </c>
      <c r="C16" s="20">
        <v>12100</v>
      </c>
      <c r="E16" t="str">
        <f>+VLOOKUP(B16,EXPORTADO!$A$2:$B$690,2,FALSE)</f>
        <v>7613036911238</v>
      </c>
      <c r="F16" t="s">
        <v>266</v>
      </c>
      <c r="G16" s="66">
        <f>+ VLOOKUP(RESUMEN!F16,'Dog Center'!$B$3:$G$163,6,FALSE)</f>
        <v>12100</v>
      </c>
      <c r="H16">
        <f>+ VLOOKUP(RESUMEN!F16,'Dog Center'!$B$3:$G$163,3,FALSE)</f>
        <v>9125.1903383999997</v>
      </c>
      <c r="I16" s="21">
        <f t="shared" si="0"/>
        <v>0</v>
      </c>
      <c r="J16" s="52"/>
      <c r="L16" s="64">
        <f>+VLOOKUP(F16,EXPORTADO!$E$2:$K$693,7,FALSE)</f>
        <v>13445</v>
      </c>
      <c r="M16">
        <f t="shared" si="1"/>
        <v>-1345</v>
      </c>
    </row>
    <row r="17" spans="2:13" x14ac:dyDescent="0.25">
      <c r="B17" s="20" t="s">
        <v>265</v>
      </c>
      <c r="C17" s="20">
        <v>47590</v>
      </c>
      <c r="E17" t="str">
        <f>+VLOOKUP(B17,EXPORTADO!$A$2:$B$690,2,FALSE)</f>
        <v>7613036863582</v>
      </c>
      <c r="F17" t="s">
        <v>265</v>
      </c>
      <c r="G17" s="66">
        <f>+ VLOOKUP(RESUMEN!F17,'Dog Center'!$B$3:$G$163,6,FALSE)</f>
        <v>47590</v>
      </c>
      <c r="H17">
        <f>+ VLOOKUP(RESUMEN!F17,'Dog Center'!$B$3:$G$163,3,FALSE)</f>
        <v>35783.248415399998</v>
      </c>
      <c r="I17" s="21">
        <f t="shared" si="0"/>
        <v>0</v>
      </c>
      <c r="J17" s="52"/>
      <c r="L17" s="64">
        <f>+VLOOKUP(F17,EXPORTADO!$E$2:$K$693,7,FALSE)</f>
        <v>52880</v>
      </c>
      <c r="M17">
        <f t="shared" si="1"/>
        <v>-5290</v>
      </c>
    </row>
    <row r="18" spans="2:13" x14ac:dyDescent="0.25">
      <c r="B18" s="20" t="s">
        <v>264</v>
      </c>
      <c r="C18" s="20">
        <v>55295</v>
      </c>
      <c r="E18" t="str">
        <f>+VLOOKUP(B18,EXPORTADO!$A$2:$B$690,2,FALSE)</f>
        <v>7613036894258</v>
      </c>
      <c r="F18" t="s">
        <v>264</v>
      </c>
      <c r="G18" s="66">
        <f>+ VLOOKUP(RESUMEN!F18,'Dog Center'!$B$3:$G$163,6,FALSE)</f>
        <v>55295</v>
      </c>
      <c r="H18">
        <f>+ VLOOKUP(RESUMEN!F18,'Dog Center'!$B$3:$G$163,3,FALSE)</f>
        <v>42501.505644000004</v>
      </c>
      <c r="I18" s="21">
        <f t="shared" si="0"/>
        <v>0</v>
      </c>
      <c r="J18" s="52"/>
      <c r="L18" s="64">
        <f>+VLOOKUP(F18,EXPORTADO!$E$2:$K$693,7,FALSE)</f>
        <v>61440</v>
      </c>
      <c r="M18">
        <f t="shared" si="1"/>
        <v>-6145</v>
      </c>
    </row>
    <row r="19" spans="2:13" x14ac:dyDescent="0.25">
      <c r="B19" s="20" t="s">
        <v>263</v>
      </c>
      <c r="C19" s="20">
        <v>54735</v>
      </c>
      <c r="E19" t="str">
        <f>+VLOOKUP(B19,EXPORTADO!$A$2:$B$690,2,FALSE)</f>
        <v>7613036863629</v>
      </c>
      <c r="F19" t="s">
        <v>263</v>
      </c>
      <c r="G19" s="66">
        <f>+ VLOOKUP(RESUMEN!F19,'Dog Center'!$B$3:$G$163,6,FALSE)</f>
        <v>54735</v>
      </c>
      <c r="H19">
        <f>+ VLOOKUP(RESUMEN!F19,'Dog Center'!$B$3:$G$163,3,FALSE)</f>
        <v>41152.6467882</v>
      </c>
      <c r="I19" s="21">
        <f t="shared" si="0"/>
        <v>0</v>
      </c>
      <c r="J19" s="52"/>
      <c r="L19" s="64">
        <f>+VLOOKUP(F19,EXPORTADO!$E$2:$K$693,7,FALSE)</f>
        <v>60815</v>
      </c>
      <c r="M19">
        <f t="shared" si="1"/>
        <v>-6080</v>
      </c>
    </row>
    <row r="20" spans="2:13" x14ac:dyDescent="0.25">
      <c r="B20" s="20" t="s">
        <v>267</v>
      </c>
      <c r="C20" s="20">
        <v>13955</v>
      </c>
      <c r="E20" t="str">
        <f>+VLOOKUP(B20,EXPORTADO!$A$2:$B$690,2,FALSE)</f>
        <v>7613036912303</v>
      </c>
      <c r="F20" t="s">
        <v>267</v>
      </c>
      <c r="G20" s="66">
        <f>+ VLOOKUP(RESUMEN!F20,'Dog Center'!$B$3:$G$163,6,FALSE)</f>
        <v>13955</v>
      </c>
      <c r="H20">
        <f>+ VLOOKUP(RESUMEN!F20,'Dog Center'!$B$3:$G$163,3,FALSE)</f>
        <v>10494.140067</v>
      </c>
      <c r="I20" s="21">
        <f t="shared" si="0"/>
        <v>0</v>
      </c>
      <c r="J20" s="52"/>
      <c r="L20" s="64">
        <f>+VLOOKUP(F20,EXPORTADO!$E$2:$K$693,7,FALSE)</f>
        <v>15510</v>
      </c>
      <c r="M20">
        <f t="shared" si="1"/>
        <v>-1555</v>
      </c>
    </row>
    <row r="21" spans="2:13" x14ac:dyDescent="0.25">
      <c r="B21" s="20" t="s">
        <v>268</v>
      </c>
      <c r="C21" s="20">
        <v>49580</v>
      </c>
      <c r="E21" t="str">
        <f>+VLOOKUP(B21,EXPORTADO!$A$2:$B$690,2,FALSE)</f>
        <v>7613036863575</v>
      </c>
      <c r="F21" t="s">
        <v>268</v>
      </c>
      <c r="G21" s="66">
        <f>+ VLOOKUP(RESUMEN!F21,'Dog Center'!$B$3:$G$163,6,FALSE)</f>
        <v>49580</v>
      </c>
      <c r="H21">
        <f>+ VLOOKUP(RESUMEN!F21,'Dog Center'!$B$3:$G$163,3,FALSE)</f>
        <v>37279.935853200004</v>
      </c>
      <c r="I21" s="21">
        <f t="shared" si="0"/>
        <v>0</v>
      </c>
      <c r="J21" s="52"/>
      <c r="L21" s="64">
        <f>+VLOOKUP(F21,EXPORTADO!$E$2:$K$693,7,FALSE)</f>
        <v>55090</v>
      </c>
      <c r="M21">
        <f t="shared" si="1"/>
        <v>-5510</v>
      </c>
    </row>
    <row r="22" spans="2:13" x14ac:dyDescent="0.25">
      <c r="B22" s="20" t="s">
        <v>269</v>
      </c>
      <c r="C22" s="20">
        <v>12565</v>
      </c>
      <c r="E22" t="str">
        <f>+VLOOKUP(B22,EXPORTADO!$A$2:$B$690,2,FALSE)</f>
        <v>7613036911214</v>
      </c>
      <c r="F22" t="s">
        <v>269</v>
      </c>
      <c r="G22" s="66">
        <f>+ VLOOKUP(RESUMEN!F22,'Dog Center'!$B$3:$G$163,6,FALSE)</f>
        <v>12565</v>
      </c>
      <c r="H22">
        <f>+ VLOOKUP(RESUMEN!F22,'Dog Center'!$B$3:$G$163,3,FALSE)</f>
        <v>9504.2591604000008</v>
      </c>
      <c r="I22" s="21">
        <f t="shared" si="0"/>
        <v>0</v>
      </c>
      <c r="J22" s="52"/>
      <c r="L22" s="64">
        <f>+VLOOKUP(F22,EXPORTADO!$E$2:$K$693,7,FALSE)</f>
        <v>13960</v>
      </c>
      <c r="M22">
        <f t="shared" si="1"/>
        <v>-1395</v>
      </c>
    </row>
    <row r="23" spans="2:13" x14ac:dyDescent="0.25">
      <c r="B23" s="20" t="s">
        <v>270</v>
      </c>
      <c r="C23" s="20">
        <v>0</v>
      </c>
      <c r="E23" t="str">
        <f>+VLOOKUP(B23,EXPORTADO!$A$2:$B$690,2,FALSE)</f>
        <v>052</v>
      </c>
      <c r="F23" t="s">
        <v>270</v>
      </c>
      <c r="G23" s="66">
        <f>+ VLOOKUP(RESUMEN!F23,'Dog Center'!$B$3:$G$163,6,FALSE)</f>
        <v>0</v>
      </c>
      <c r="H23">
        <f>+ VLOOKUP(RESUMEN!F23,'Dog Center'!$B$3:$G$163,3,FALSE)</f>
        <v>0</v>
      </c>
      <c r="I23" s="21" t="e">
        <f t="shared" si="0"/>
        <v>#DIV/0!</v>
      </c>
      <c r="J23" s="52"/>
      <c r="L23" s="64">
        <f>+VLOOKUP(F23,EXPORTADO!$E$2:$K$693,7,FALSE)</f>
        <v>0</v>
      </c>
      <c r="M23">
        <f t="shared" si="1"/>
        <v>0</v>
      </c>
    </row>
    <row r="24" spans="2:13" x14ac:dyDescent="0.25">
      <c r="B24" s="20" t="s">
        <v>271</v>
      </c>
      <c r="C24" s="20">
        <v>0</v>
      </c>
      <c r="E24" t="str">
        <f>+VLOOKUP(B24,EXPORTADO!$A$2:$B$690,2,FALSE)</f>
        <v>049</v>
      </c>
      <c r="F24" t="s">
        <v>271</v>
      </c>
      <c r="G24" s="66">
        <f>+ VLOOKUP(RESUMEN!F24,'Dog Center'!$B$3:$G$163,6,FALSE)</f>
        <v>0</v>
      </c>
      <c r="H24">
        <f>+ VLOOKUP(RESUMEN!F24,'Dog Center'!$B$3:$G$163,3,FALSE)</f>
        <v>0</v>
      </c>
      <c r="I24" s="21" t="e">
        <f t="shared" si="0"/>
        <v>#DIV/0!</v>
      </c>
      <c r="J24" s="52"/>
      <c r="L24" s="64">
        <f>+VLOOKUP(F24,EXPORTADO!$E$2:$K$693,7,FALSE)</f>
        <v>0</v>
      </c>
      <c r="M24">
        <f t="shared" si="1"/>
        <v>0</v>
      </c>
    </row>
    <row r="25" spans="2:13" x14ac:dyDescent="0.25">
      <c r="B25" s="20" t="s">
        <v>272</v>
      </c>
      <c r="C25" s="20">
        <v>0</v>
      </c>
      <c r="E25" t="str">
        <f>+VLOOKUP(B25,EXPORTADO!$A$2:$B$690,2,FALSE)</f>
        <v>050</v>
      </c>
      <c r="F25" t="s">
        <v>272</v>
      </c>
      <c r="G25" s="66">
        <f>+ VLOOKUP(RESUMEN!F25,'Dog Center'!$B$3:$G$163,6,FALSE)</f>
        <v>0</v>
      </c>
      <c r="H25">
        <f>+ VLOOKUP(RESUMEN!F25,'Dog Center'!$B$3:$G$163,3,FALSE)</f>
        <v>0</v>
      </c>
      <c r="I25" s="21" t="e">
        <f t="shared" si="0"/>
        <v>#DIV/0!</v>
      </c>
      <c r="J25" s="52"/>
      <c r="L25" s="64">
        <f>+VLOOKUP(F25,EXPORTADO!$E$2:$K$693,7,FALSE)</f>
        <v>0</v>
      </c>
      <c r="M25">
        <f t="shared" si="1"/>
        <v>0</v>
      </c>
    </row>
    <row r="26" spans="2:13" x14ac:dyDescent="0.25">
      <c r="B26" s="20" t="s">
        <v>273</v>
      </c>
      <c r="C26" s="20">
        <v>0</v>
      </c>
      <c r="E26" t="str">
        <f>+VLOOKUP(B26,EXPORTADO!$A$2:$B$690,2,FALSE)</f>
        <v>053</v>
      </c>
      <c r="F26" t="s">
        <v>273</v>
      </c>
      <c r="G26" s="66">
        <f>+ VLOOKUP(RESUMEN!F26,'Dog Center'!$B$3:$G$163,6,FALSE)</f>
        <v>0</v>
      </c>
      <c r="H26">
        <f>+ VLOOKUP(RESUMEN!F26,'Dog Center'!$B$3:$G$163,3,FALSE)</f>
        <v>0</v>
      </c>
      <c r="I26" s="21" t="e">
        <f t="shared" si="0"/>
        <v>#DIV/0!</v>
      </c>
      <c r="J26" s="52"/>
      <c r="L26" s="64">
        <f>+VLOOKUP(F26,EXPORTADO!$E$2:$K$693,7,FALSE)</f>
        <v>0</v>
      </c>
      <c r="M26">
        <f t="shared" si="1"/>
        <v>0</v>
      </c>
    </row>
    <row r="27" spans="2:13" x14ac:dyDescent="0.25">
      <c r="B27" s="20" t="s">
        <v>274</v>
      </c>
      <c r="C27" s="20">
        <v>52480</v>
      </c>
      <c r="E27" t="str">
        <f>+VLOOKUP(B27,EXPORTADO!$A$2:$B$690,2,FALSE)</f>
        <v>054</v>
      </c>
      <c r="F27" t="s">
        <v>274</v>
      </c>
      <c r="G27" s="66">
        <f>+ VLOOKUP(RESUMEN!F27,'Dog Center'!$B$3:$G$163,6,FALSE)</f>
        <v>52480</v>
      </c>
      <c r="H27">
        <f>+ VLOOKUP(RESUMEN!F27,'Dog Center'!$B$3:$G$163,3,FALSE)</f>
        <v>39458.339038799997</v>
      </c>
      <c r="I27" s="21">
        <f t="shared" si="0"/>
        <v>0</v>
      </c>
      <c r="J27" s="52"/>
      <c r="L27" s="64">
        <f>+VLOOKUP(F27,EXPORTADO!$E$2:$K$693,7,FALSE)</f>
        <v>58310</v>
      </c>
      <c r="M27">
        <f t="shared" si="1"/>
        <v>-5830</v>
      </c>
    </row>
    <row r="28" spans="2:13" x14ac:dyDescent="0.25">
      <c r="B28" s="20" t="s">
        <v>275</v>
      </c>
      <c r="C28" s="20">
        <v>64115</v>
      </c>
      <c r="E28" t="str">
        <f>+VLOOKUP(B28,EXPORTADO!$A$2:$B$690,2,FALSE)</f>
        <v>055</v>
      </c>
      <c r="F28" t="s">
        <v>275</v>
      </c>
      <c r="G28" s="66">
        <f>+ VLOOKUP(RESUMEN!F28,'Dog Center'!$B$3:$G$163,6,FALSE)</f>
        <v>64115</v>
      </c>
      <c r="H28">
        <f>+ VLOOKUP(RESUMEN!F28,'Dog Center'!$B$3:$G$163,3,FALSE)</f>
        <v>48206.442614400003</v>
      </c>
      <c r="I28" s="21">
        <f t="shared" si="0"/>
        <v>0</v>
      </c>
      <c r="J28" s="52"/>
      <c r="L28" s="64">
        <f>+VLOOKUP(F28,EXPORTADO!$E$2:$K$693,7,FALSE)</f>
        <v>71240</v>
      </c>
      <c r="M28">
        <f t="shared" si="1"/>
        <v>-7125</v>
      </c>
    </row>
    <row r="29" spans="2:13" x14ac:dyDescent="0.25">
      <c r="B29" s="20" t="s">
        <v>276</v>
      </c>
      <c r="C29" s="20">
        <v>13385</v>
      </c>
      <c r="E29" t="str">
        <f>+VLOOKUP(B29,EXPORTADO!$A$2:$B$690,2,FALSE)</f>
        <v>7613036912266</v>
      </c>
      <c r="F29" t="s">
        <v>276</v>
      </c>
      <c r="G29" s="66">
        <f>+ VLOOKUP(RESUMEN!F29,'Dog Center'!$B$3:$G$163,6,FALSE)</f>
        <v>13385</v>
      </c>
      <c r="H29">
        <f>+ VLOOKUP(RESUMEN!F29,'Dog Center'!$B$3:$G$163,3,FALSE)</f>
        <v>10063.8605412</v>
      </c>
      <c r="I29" s="21">
        <f t="shared" si="0"/>
        <v>0</v>
      </c>
      <c r="J29" s="52"/>
      <c r="L29" s="64">
        <f>+VLOOKUP(F29,EXPORTADO!$E$2:$K$693,7,FALSE)</f>
        <v>14870</v>
      </c>
      <c r="M29">
        <f t="shared" si="1"/>
        <v>-1485</v>
      </c>
    </row>
    <row r="30" spans="2:13" x14ac:dyDescent="0.25">
      <c r="B30" s="20" t="s">
        <v>277</v>
      </c>
      <c r="C30" s="20">
        <v>54180</v>
      </c>
      <c r="E30" t="str">
        <f>+VLOOKUP(B30,EXPORTADO!$A$2:$B$690,2,FALSE)</f>
        <v>057</v>
      </c>
      <c r="F30" t="s">
        <v>277</v>
      </c>
      <c r="G30" s="66">
        <f>+ VLOOKUP(RESUMEN!F30,'Dog Center'!$B$3:$G$163,6,FALSE)</f>
        <v>54180</v>
      </c>
      <c r="H30">
        <f>+ VLOOKUP(RESUMEN!F30,'Dog Center'!$B$3:$G$163,3,FALSE)</f>
        <v>40735.145537999997</v>
      </c>
      <c r="I30" s="21">
        <f t="shared" si="0"/>
        <v>0</v>
      </c>
      <c r="J30" s="52"/>
      <c r="L30" s="64">
        <f>+VLOOKUP(F30,EXPORTADO!$E$2:$K$693,7,FALSE)</f>
        <v>60195</v>
      </c>
      <c r="M30">
        <f t="shared" si="1"/>
        <v>-6015</v>
      </c>
    </row>
    <row r="31" spans="2:13" x14ac:dyDescent="0.25">
      <c r="B31" s="20" t="s">
        <v>278</v>
      </c>
      <c r="C31" s="20">
        <v>13820</v>
      </c>
      <c r="E31" t="str">
        <f>+VLOOKUP(B31,EXPORTADO!$A$2:$B$690,2,FALSE)</f>
        <v>7613036912280</v>
      </c>
      <c r="F31" t="s">
        <v>278</v>
      </c>
      <c r="G31" s="66">
        <f>+ VLOOKUP(RESUMEN!F31,'Dog Center'!$B$3:$G$163,6,FALSE)</f>
        <v>13820</v>
      </c>
      <c r="H31">
        <f>+ VLOOKUP(RESUMEN!F31,'Dog Center'!$B$3:$G$163,3,FALSE)</f>
        <v>10390.066943400001</v>
      </c>
      <c r="I31" s="21">
        <f t="shared" si="0"/>
        <v>0</v>
      </c>
      <c r="J31" s="52"/>
      <c r="L31" s="64">
        <f>+VLOOKUP(F31,EXPORTADO!$E$2:$K$693,7,FALSE)</f>
        <v>15355</v>
      </c>
      <c r="M31">
        <f t="shared" si="1"/>
        <v>-1535</v>
      </c>
    </row>
    <row r="32" spans="2:13" x14ac:dyDescent="0.25">
      <c r="B32" s="20" t="s">
        <v>260</v>
      </c>
      <c r="C32" s="20">
        <v>51400</v>
      </c>
      <c r="E32" t="str">
        <f>+VLOOKUP(B32,EXPORTADO!$A$2:$B$690,2,FALSE)</f>
        <v>059</v>
      </c>
      <c r="F32" t="s">
        <v>260</v>
      </c>
      <c r="G32" s="66">
        <f>+ VLOOKUP(RESUMEN!F32,'Dog Center'!$B$3:$G$163,6,FALSE)</f>
        <v>51400</v>
      </c>
      <c r="H32">
        <f>+ VLOOKUP(RESUMEN!F32,'Dog Center'!$B$3:$G$163,3,FALSE)</f>
        <v>38646.633241799995</v>
      </c>
      <c r="I32" s="21">
        <f t="shared" si="0"/>
        <v>0</v>
      </c>
      <c r="J32" s="52"/>
      <c r="L32" s="64">
        <f>+VLOOKUP(F32,EXPORTADO!$E$2:$K$693,7,FALSE)</f>
        <v>57110</v>
      </c>
      <c r="M32">
        <f t="shared" si="1"/>
        <v>-5710</v>
      </c>
    </row>
    <row r="33" spans="2:13" x14ac:dyDescent="0.25">
      <c r="B33" s="20" t="s">
        <v>697</v>
      </c>
      <c r="C33" s="20">
        <v>810</v>
      </c>
      <c r="E33" t="str">
        <f>+VLOOKUP(B33,EXPORTADO!$A$2:$B$690,2,FALSE)</f>
        <v>7891000120774</v>
      </c>
      <c r="F33" s="59" t="s">
        <v>697</v>
      </c>
      <c r="G33" s="66">
        <f>+ VLOOKUP(RESUMEN!F33,'Dog Center'!$B$3:$G$163,6,FALSE)</f>
        <v>810</v>
      </c>
      <c r="H33">
        <f>+ VLOOKUP(RESUMEN!F33,'Dog Center'!$B$3:$G$163,3,FALSE)</f>
        <v>530.80146000000002</v>
      </c>
      <c r="I33" s="21">
        <f t="shared" si="0"/>
        <v>0</v>
      </c>
      <c r="J33" s="52"/>
      <c r="L33" s="64">
        <f>+VLOOKUP(F33,EXPORTADO!$E$2:$K$693,7,FALSE)</f>
        <v>1020</v>
      </c>
      <c r="M33">
        <f t="shared" si="1"/>
        <v>-210</v>
      </c>
    </row>
    <row r="34" spans="2:13" x14ac:dyDescent="0.25">
      <c r="B34" s="20" t="s">
        <v>695</v>
      </c>
      <c r="C34" s="20">
        <v>810</v>
      </c>
      <c r="E34" t="str">
        <f>+VLOOKUP(B34,EXPORTADO!$A$2:$B$690,2,FALSE)</f>
        <v>7891000241172</v>
      </c>
      <c r="F34" s="59" t="s">
        <v>695</v>
      </c>
      <c r="G34" s="66">
        <f>+ VLOOKUP(RESUMEN!F34,'Dog Center'!$B$3:$G$163,6,FALSE)</f>
        <v>810</v>
      </c>
      <c r="H34">
        <f>+ VLOOKUP(RESUMEN!F34,'Dog Center'!$B$3:$G$163,3,FALSE)</f>
        <v>530.80146000000002</v>
      </c>
      <c r="I34" s="21">
        <f t="shared" si="0"/>
        <v>0</v>
      </c>
      <c r="J34" s="52"/>
      <c r="L34" s="64">
        <f>+VLOOKUP(F34,EXPORTADO!$E$2:$K$693,7,FALSE)</f>
        <v>1020</v>
      </c>
      <c r="M34">
        <f t="shared" si="1"/>
        <v>-210</v>
      </c>
    </row>
    <row r="35" spans="2:13" x14ac:dyDescent="0.25">
      <c r="B35" s="20" t="s">
        <v>698</v>
      </c>
      <c r="C35" s="20">
        <v>810</v>
      </c>
      <c r="E35" t="str">
        <f>+VLOOKUP(B35,EXPORTADO!$A$2:$B$690,2,FALSE)</f>
        <v>7891000241196</v>
      </c>
      <c r="F35" s="59" t="s">
        <v>698</v>
      </c>
      <c r="G35" s="66">
        <f>+ VLOOKUP(RESUMEN!F35,'Dog Center'!$B$3:$G$163,6,FALSE)</f>
        <v>810</v>
      </c>
      <c r="H35">
        <f>+ VLOOKUP(RESUMEN!F35,'Dog Center'!$B$3:$G$163,3,FALSE)</f>
        <v>530.80146000000002</v>
      </c>
      <c r="I35" s="21">
        <f t="shared" si="0"/>
        <v>0</v>
      </c>
      <c r="J35" s="52"/>
      <c r="L35" s="64">
        <f>+VLOOKUP(F35,EXPORTADO!$E$2:$K$693,7,FALSE)</f>
        <v>1020</v>
      </c>
      <c r="M35">
        <f t="shared" si="1"/>
        <v>-210</v>
      </c>
    </row>
    <row r="36" spans="2:13" x14ac:dyDescent="0.25">
      <c r="B36" s="20" t="s">
        <v>696</v>
      </c>
      <c r="C36" s="20">
        <v>810</v>
      </c>
      <c r="E36" t="str">
        <f>+VLOOKUP(B36,EXPORTADO!$A$2:$B$690,2,FALSE)</f>
        <v>7891000240588</v>
      </c>
      <c r="F36" s="59" t="s">
        <v>696</v>
      </c>
      <c r="G36" s="66">
        <f>+ VLOOKUP(RESUMEN!F36,'Dog Center'!$B$3:$G$163,6,FALSE)</f>
        <v>810</v>
      </c>
      <c r="H36">
        <f>+ VLOOKUP(RESUMEN!F36,'Dog Center'!$B$3:$G$163,3,FALSE)</f>
        <v>530.80146000000002</v>
      </c>
      <c r="I36" s="21">
        <f t="shared" si="0"/>
        <v>0</v>
      </c>
      <c r="J36" s="52"/>
      <c r="L36" s="64">
        <f>+VLOOKUP(F36,EXPORTADO!$E$2:$K$693,7,FALSE)</f>
        <v>1020</v>
      </c>
      <c r="M36">
        <f t="shared" si="1"/>
        <v>-210</v>
      </c>
    </row>
    <row r="37" spans="2:13" x14ac:dyDescent="0.25">
      <c r="B37" s="20" t="s">
        <v>1134</v>
      </c>
      <c r="C37" s="20">
        <v>810</v>
      </c>
      <c r="E37" t="str">
        <f>+VLOOKUP(B37,EXPORTADO!$A$2:$B$690,2,FALSE)</f>
        <v>7891000241134</v>
      </c>
      <c r="F37" s="59" t="s">
        <v>1134</v>
      </c>
      <c r="G37" s="66">
        <f>+ VLOOKUP(RESUMEN!F37,'Dog Center'!$B$3:$G$163,6,FALSE)</f>
        <v>810</v>
      </c>
      <c r="H37">
        <f>+ VLOOKUP(RESUMEN!F37,'Dog Center'!$B$3:$G$163,3,FALSE)</f>
        <v>530.80146000000002</v>
      </c>
      <c r="I37" s="21">
        <f t="shared" si="0"/>
        <v>0</v>
      </c>
      <c r="J37" s="52"/>
      <c r="L37" s="64">
        <f>+VLOOKUP(F37,EXPORTADO!$E$2:$K$693,7,FALSE)</f>
        <v>1020</v>
      </c>
      <c r="M37">
        <f t="shared" si="1"/>
        <v>-210</v>
      </c>
    </row>
    <row r="38" spans="2:13" x14ac:dyDescent="0.25">
      <c r="B38" s="20" t="s">
        <v>1136</v>
      </c>
      <c r="C38" s="20">
        <v>810</v>
      </c>
      <c r="E38" t="str">
        <f>+VLOOKUP(B38,EXPORTADO!$A$2:$B$690,2,FALSE)</f>
        <v>7891000241110</v>
      </c>
      <c r="F38" s="59" t="s">
        <v>1136</v>
      </c>
      <c r="G38" s="66">
        <f>+ VLOOKUP(RESUMEN!F38,'Dog Center'!$B$3:$G$163,6,FALSE)</f>
        <v>810</v>
      </c>
      <c r="H38">
        <f>+ VLOOKUP(RESUMEN!F38,'Dog Center'!$B$3:$G$163,3,FALSE)</f>
        <v>530.80146000000002</v>
      </c>
      <c r="I38" s="21">
        <f t="shared" si="0"/>
        <v>0</v>
      </c>
      <c r="J38" s="52"/>
      <c r="L38" s="64">
        <f>+VLOOKUP(F38,EXPORTADO!$E$2:$K$693,7,FALSE)</f>
        <v>1020</v>
      </c>
      <c r="M38">
        <f t="shared" si="1"/>
        <v>-210</v>
      </c>
    </row>
    <row r="39" spans="2:13" x14ac:dyDescent="0.25">
      <c r="B39" s="20" t="s">
        <v>1137</v>
      </c>
      <c r="C39" s="20">
        <v>810</v>
      </c>
      <c r="E39" t="str">
        <f>+VLOOKUP(B39,EXPORTADO!$A$2:$B$690,2,FALSE)</f>
        <v>7891000241080</v>
      </c>
      <c r="F39" s="59" t="s">
        <v>1137</v>
      </c>
      <c r="G39" s="66">
        <f>+ VLOOKUP(RESUMEN!F39,'Dog Center'!$B$3:$G$163,6,FALSE)</f>
        <v>810</v>
      </c>
      <c r="H39">
        <f>+ VLOOKUP(RESUMEN!F39,'Dog Center'!$B$3:$G$163,3,FALSE)</f>
        <v>530.80146000000002</v>
      </c>
      <c r="I39" s="21">
        <f t="shared" si="0"/>
        <v>0</v>
      </c>
      <c r="J39" s="52"/>
      <c r="L39" s="64">
        <f>+VLOOKUP(F39,EXPORTADO!$E$2:$K$693,7,FALSE)</f>
        <v>1020</v>
      </c>
      <c r="M39">
        <f t="shared" si="1"/>
        <v>-210</v>
      </c>
    </row>
    <row r="40" spans="2:13" x14ac:dyDescent="0.25">
      <c r="B40" s="20" t="s">
        <v>1138</v>
      </c>
      <c r="C40" s="20">
        <v>810</v>
      </c>
      <c r="E40" t="str">
        <f>+VLOOKUP(B40,EXPORTADO!$A$2:$B$690,2,FALSE)</f>
        <v>7891000241158</v>
      </c>
      <c r="F40" s="59" t="s">
        <v>1138</v>
      </c>
      <c r="G40" s="66">
        <f>+ VLOOKUP(RESUMEN!F40,'Dog Center'!$B$3:$G$163,6,FALSE)</f>
        <v>810</v>
      </c>
      <c r="H40">
        <f>+ VLOOKUP(RESUMEN!F40,'Dog Center'!$B$3:$G$163,3,FALSE)</f>
        <v>530.80146000000002</v>
      </c>
      <c r="I40" s="21">
        <f t="shared" si="0"/>
        <v>0</v>
      </c>
      <c r="J40" s="52"/>
      <c r="L40" s="64">
        <f>+VLOOKUP(F40,EXPORTADO!$E$2:$K$693,7,FALSE)</f>
        <v>1020</v>
      </c>
      <c r="M40">
        <f t="shared" si="1"/>
        <v>-210</v>
      </c>
    </row>
    <row r="41" spans="2:13" x14ac:dyDescent="0.25">
      <c r="B41" s="20" t="s">
        <v>516</v>
      </c>
      <c r="C41" s="20">
        <v>0</v>
      </c>
      <c r="E41" t="str">
        <f>+VLOOKUP(B41,EXPORTADO!$A$2:$B$690,2,FALSE)</f>
        <v>7613039899977</v>
      </c>
      <c r="F41" t="s">
        <v>516</v>
      </c>
      <c r="G41" s="66">
        <f>+ VLOOKUP(RESUMEN!F41,'Dog Center'!$B$3:$G$163,6,FALSE)</f>
        <v>0</v>
      </c>
      <c r="H41">
        <f>+ VLOOKUP(RESUMEN!F41,'Dog Center'!$B$3:$G$163,3,FALSE)</f>
        <v>0</v>
      </c>
      <c r="I41" s="21" t="e">
        <f t="shared" si="0"/>
        <v>#DIV/0!</v>
      </c>
      <c r="J41" s="52"/>
      <c r="L41" s="64">
        <f>+VLOOKUP(F41,EXPORTADO!$E$2:$K$693,7,FALSE)</f>
        <v>0</v>
      </c>
      <c r="M41">
        <f t="shared" si="1"/>
        <v>0</v>
      </c>
    </row>
    <row r="42" spans="2:13" x14ac:dyDescent="0.25">
      <c r="B42" s="20" t="s">
        <v>517</v>
      </c>
      <c r="C42" s="20">
        <v>32845</v>
      </c>
      <c r="E42" t="str">
        <f>+VLOOKUP(B42,EXPORTADO!$A$2:$B$690,2,FALSE)</f>
        <v>7613035409507</v>
      </c>
      <c r="F42" t="s">
        <v>517</v>
      </c>
      <c r="G42" s="66">
        <f>+ VLOOKUP(RESUMEN!F42,'Dog Center'!$B$3:$G$163,6,FALSE)</f>
        <v>32845</v>
      </c>
      <c r="H42">
        <f>+ VLOOKUP(RESUMEN!F42,'Dog Center'!$B$3:$G$163,3,FALSE)</f>
        <v>24695.293922999997</v>
      </c>
      <c r="I42" s="21">
        <f t="shared" si="0"/>
        <v>0</v>
      </c>
      <c r="J42" s="52"/>
      <c r="L42" s="64">
        <f>+VLOOKUP(F42,EXPORTADO!$E$2:$K$693,7,FALSE)</f>
        <v>36495</v>
      </c>
      <c r="M42">
        <f t="shared" si="1"/>
        <v>-3650</v>
      </c>
    </row>
    <row r="43" spans="2:13" x14ac:dyDescent="0.25">
      <c r="B43" s="20" t="s">
        <v>279</v>
      </c>
      <c r="C43" s="20">
        <v>79345</v>
      </c>
      <c r="E43" t="str">
        <f>+VLOOKUP(B43,EXPORTADO!$A$2:$B$690,2,FALSE)</f>
        <v>91</v>
      </c>
      <c r="F43" t="s">
        <v>279</v>
      </c>
      <c r="G43" s="66">
        <f>+ VLOOKUP(RESUMEN!F43,'Dog Center'!$B$3:$G$163,6,FALSE)</f>
        <v>79345</v>
      </c>
      <c r="H43">
        <f>+ VLOOKUP(RESUMEN!F43,'Dog Center'!$B$3:$G$163,3,FALSE)</f>
        <v>59659.289534000003</v>
      </c>
      <c r="I43" s="21">
        <f t="shared" si="0"/>
        <v>0</v>
      </c>
      <c r="J43" s="52"/>
      <c r="L43" s="64">
        <f>+VLOOKUP(F43,EXPORTADO!$E$2:$K$693,7,FALSE)</f>
        <v>79345</v>
      </c>
      <c r="M43">
        <f t="shared" si="1"/>
        <v>0</v>
      </c>
    </row>
    <row r="44" spans="2:13" x14ac:dyDescent="0.25">
      <c r="B44" s="20" t="s">
        <v>280</v>
      </c>
      <c r="C44" s="20">
        <v>11110</v>
      </c>
      <c r="E44" t="str">
        <f>+VLOOKUP(B44,EXPORTADO!$A$2:$B$690,2,FALSE)</f>
        <v>7613039886748</v>
      </c>
      <c r="F44" t="s">
        <v>280</v>
      </c>
      <c r="G44" s="66">
        <f>+ VLOOKUP(RESUMEN!F44,'Dog Center'!$B$3:$G$163,6,FALSE)</f>
        <v>11110</v>
      </c>
      <c r="H44">
        <f>+ VLOOKUP(RESUMEN!F44,'Dog Center'!$B$3:$G$163,3,FALSE)</f>
        <v>8353.9440756000004</v>
      </c>
      <c r="I44" s="21">
        <f t="shared" si="0"/>
        <v>0</v>
      </c>
      <c r="J44" s="52"/>
      <c r="L44" s="64">
        <f>+VLOOKUP(F44,EXPORTADO!$E$2:$K$693,7,FALSE)</f>
        <v>12345</v>
      </c>
      <c r="M44">
        <f t="shared" si="1"/>
        <v>-1235</v>
      </c>
    </row>
    <row r="45" spans="2:13" x14ac:dyDescent="0.25">
      <c r="B45" s="20" t="s">
        <v>281</v>
      </c>
      <c r="C45" s="20">
        <v>113560</v>
      </c>
      <c r="E45" t="str">
        <f>+VLOOKUP(B45,EXPORTADO!$A$2:$B$690,2,FALSE)</f>
        <v>7613039900314</v>
      </c>
      <c r="F45" t="s">
        <v>281</v>
      </c>
      <c r="G45" s="66">
        <f>+ VLOOKUP(RESUMEN!F45,'Dog Center'!$B$3:$G$163,6,FALSE)</f>
        <v>113560</v>
      </c>
      <c r="H45">
        <f>+ VLOOKUP(RESUMEN!F45,'Dog Center'!$B$3:$G$163,3,FALSE)</f>
        <v>85384.925566199992</v>
      </c>
      <c r="I45" s="21">
        <f t="shared" si="0"/>
        <v>0</v>
      </c>
      <c r="J45" s="52"/>
      <c r="L45" s="64">
        <f>+VLOOKUP(F45,EXPORTADO!$E$2:$K$693,7,FALSE)</f>
        <v>126180</v>
      </c>
      <c r="M45">
        <f t="shared" si="1"/>
        <v>-12620</v>
      </c>
    </row>
    <row r="46" spans="2:13" x14ac:dyDescent="0.25">
      <c r="B46" s="20" t="s">
        <v>282</v>
      </c>
      <c r="C46" s="20">
        <v>29805</v>
      </c>
      <c r="E46" t="str">
        <f>+VLOOKUP(B46,EXPORTADO!$A$2:$B$690,2,FALSE)</f>
        <v>7613039900277</v>
      </c>
      <c r="F46" t="s">
        <v>282</v>
      </c>
      <c r="G46" s="66">
        <f>+ VLOOKUP(RESUMEN!F46,'Dog Center'!$B$3:$G$163,6,FALSE)</f>
        <v>29805</v>
      </c>
      <c r="H46">
        <f>+ VLOOKUP(RESUMEN!F46,'Dog Center'!$B$3:$G$163,3,FALSE)</f>
        <v>22410.445148999999</v>
      </c>
      <c r="I46" s="21">
        <f t="shared" si="0"/>
        <v>0</v>
      </c>
      <c r="J46" s="52"/>
      <c r="L46" s="64">
        <f>+VLOOKUP(F46,EXPORTADO!$E$2:$K$693,7,FALSE)</f>
        <v>33120</v>
      </c>
      <c r="M46">
        <f t="shared" si="1"/>
        <v>-3315</v>
      </c>
    </row>
    <row r="47" spans="2:13" x14ac:dyDescent="0.25">
      <c r="B47" s="20" t="s">
        <v>283</v>
      </c>
      <c r="C47" s="20">
        <v>64920</v>
      </c>
      <c r="E47" t="str">
        <f>+VLOOKUP(B47,EXPORTADO!$A$2:$B$690,2,FALSE)</f>
        <v>7613039899922</v>
      </c>
      <c r="F47" t="s">
        <v>283</v>
      </c>
      <c r="G47" s="66">
        <f>+ VLOOKUP(RESUMEN!F47,'Dog Center'!$B$3:$G$163,6,FALSE)</f>
        <v>64920</v>
      </c>
      <c r="H47">
        <f>+ VLOOKUP(RESUMEN!F47,'Dog Center'!$B$3:$G$163,3,FALSE)</f>
        <v>48810.3775542</v>
      </c>
      <c r="I47" s="21">
        <f t="shared" si="0"/>
        <v>0</v>
      </c>
      <c r="J47" s="52"/>
      <c r="L47" s="64">
        <f>+VLOOKUP(F47,EXPORTADO!$E$2:$K$693,7,FALSE)</f>
        <v>72130</v>
      </c>
      <c r="M47">
        <f t="shared" si="1"/>
        <v>-7210</v>
      </c>
    </row>
    <row r="48" spans="2:13" x14ac:dyDescent="0.25">
      <c r="B48" s="20" t="s">
        <v>284</v>
      </c>
      <c r="C48" s="20">
        <v>12770</v>
      </c>
      <c r="E48" t="str">
        <f>+VLOOKUP(B48,EXPORTADO!$A$2:$B$690,2,FALSE)</f>
        <v>7613039947630</v>
      </c>
      <c r="F48" t="s">
        <v>284</v>
      </c>
      <c r="G48" s="66">
        <f>+ VLOOKUP(RESUMEN!F48,'Dog Center'!$B$3:$G$163,6,FALSE)</f>
        <v>12770</v>
      </c>
      <c r="H48">
        <f>+ VLOOKUP(RESUMEN!F48,'Dog Center'!$B$3:$G$163,3,FALSE)</f>
        <v>9603.0843318000007</v>
      </c>
      <c r="I48" s="21">
        <f t="shared" si="0"/>
        <v>0</v>
      </c>
      <c r="J48" s="52"/>
      <c r="L48" s="64">
        <f>+VLOOKUP(F48,EXPORTADO!$E$2:$K$693,7,FALSE)</f>
        <v>14190</v>
      </c>
      <c r="M48">
        <f t="shared" si="1"/>
        <v>-1420</v>
      </c>
    </row>
    <row r="49" spans="2:13" x14ac:dyDescent="0.25">
      <c r="B49" s="20" t="s">
        <v>285</v>
      </c>
      <c r="C49" s="20">
        <v>34275</v>
      </c>
      <c r="E49" t="str">
        <f>+VLOOKUP(B49,EXPORTADO!$A$2:$B$690,2,FALSE)</f>
        <v>97</v>
      </c>
      <c r="F49" t="s">
        <v>285</v>
      </c>
      <c r="G49" s="66">
        <f>+ VLOOKUP(RESUMEN!F49,'Dog Center'!$B$3:$G$163,6,FALSE)</f>
        <v>34275</v>
      </c>
      <c r="H49">
        <f>+ VLOOKUP(RESUMEN!F49,'Dog Center'!$B$3:$G$163,3,FALSE)</f>
        <v>25769.479915800002</v>
      </c>
      <c r="I49" s="21">
        <f t="shared" si="0"/>
        <v>0</v>
      </c>
      <c r="J49" s="52"/>
      <c r="L49" s="64">
        <f>+VLOOKUP(F49,EXPORTADO!$E$2:$K$693,7,FALSE)</f>
        <v>38080</v>
      </c>
      <c r="M49">
        <f t="shared" si="1"/>
        <v>-3805</v>
      </c>
    </row>
    <row r="50" spans="2:13" x14ac:dyDescent="0.25">
      <c r="B50" s="20" t="s">
        <v>286</v>
      </c>
      <c r="C50" s="20">
        <v>74740</v>
      </c>
      <c r="E50" t="str">
        <f>+VLOOKUP(B50,EXPORTADO!$A$2:$B$690,2,FALSE)</f>
        <v>98</v>
      </c>
      <c r="F50" t="s">
        <v>286</v>
      </c>
      <c r="G50" s="66">
        <f>+ VLOOKUP(RESUMEN!F50,'Dog Center'!$B$3:$G$163,6,FALSE)</f>
        <v>74740</v>
      </c>
      <c r="H50">
        <f>+ VLOOKUP(RESUMEN!F50,'Dog Center'!$B$3:$G$163,3,FALSE)</f>
        <v>56195.10218880001</v>
      </c>
      <c r="I50" s="21">
        <f t="shared" si="0"/>
        <v>0</v>
      </c>
      <c r="J50" s="52"/>
      <c r="L50" s="64">
        <f>+VLOOKUP(F50,EXPORTADO!$E$2:$K$693,7,FALSE)</f>
        <v>83045</v>
      </c>
      <c r="M50">
        <f t="shared" si="1"/>
        <v>-8305</v>
      </c>
    </row>
    <row r="51" spans="2:13" x14ac:dyDescent="0.25">
      <c r="B51" s="20" t="s">
        <v>287</v>
      </c>
      <c r="C51" s="20">
        <v>12120</v>
      </c>
      <c r="E51" t="str">
        <f>+VLOOKUP(B51,EXPORTADO!$A$2:$B$690,2,FALSE)</f>
        <v>7613039886557</v>
      </c>
      <c r="F51" t="s">
        <v>287</v>
      </c>
      <c r="G51" s="66">
        <f>+ VLOOKUP(RESUMEN!F51,'Dog Center'!$B$3:$G$163,6,FALSE)</f>
        <v>12120</v>
      </c>
      <c r="H51">
        <f>+ VLOOKUP(RESUMEN!F51,'Dog Center'!$B$3:$G$163,3,FALSE)</f>
        <v>9112.7799450000002</v>
      </c>
      <c r="I51" s="21">
        <f t="shared" si="0"/>
        <v>0</v>
      </c>
      <c r="J51" s="52"/>
      <c r="L51" s="64">
        <f>+VLOOKUP(F51,EXPORTADO!$E$2:$K$693,7,FALSE)</f>
        <v>13465</v>
      </c>
      <c r="M51">
        <f t="shared" si="1"/>
        <v>-1345</v>
      </c>
    </row>
    <row r="52" spans="2:13" x14ac:dyDescent="0.25">
      <c r="B52" s="20" t="s">
        <v>288</v>
      </c>
      <c r="C52" s="20">
        <v>32080</v>
      </c>
      <c r="E52" t="str">
        <f>+VLOOKUP(B52,EXPORTADO!$A$2:$B$690,2,FALSE)</f>
        <v>7613039886922</v>
      </c>
      <c r="F52" t="s">
        <v>288</v>
      </c>
      <c r="G52" s="66">
        <f>+ VLOOKUP(RESUMEN!F52,'Dog Center'!$B$3:$G$163,6,FALSE)</f>
        <v>32080</v>
      </c>
      <c r="H52">
        <f>+ VLOOKUP(RESUMEN!F52,'Dog Center'!$B$3:$G$163,3,FALSE)</f>
        <v>24676.066447199999</v>
      </c>
      <c r="I52" s="21">
        <f t="shared" si="0"/>
        <v>0</v>
      </c>
      <c r="J52" s="52"/>
      <c r="L52" s="64">
        <f>+VLOOKUP(F52,EXPORTADO!$E$2:$K$693,7,FALSE)</f>
        <v>35645</v>
      </c>
      <c r="M52">
        <f t="shared" si="1"/>
        <v>-3565</v>
      </c>
    </row>
    <row r="53" spans="2:13" x14ac:dyDescent="0.25">
      <c r="B53" s="20" t="s">
        <v>289</v>
      </c>
      <c r="C53" s="20">
        <v>71660</v>
      </c>
      <c r="E53" t="str">
        <f>+VLOOKUP(B53,EXPORTADO!$A$2:$B$690,2,FALSE)</f>
        <v>7613039784914</v>
      </c>
      <c r="F53" t="s">
        <v>289</v>
      </c>
      <c r="G53" s="66">
        <f>+ VLOOKUP(RESUMEN!F53,'Dog Center'!$B$3:$G$163,6,FALSE)</f>
        <v>71660</v>
      </c>
      <c r="H53">
        <f>+ VLOOKUP(RESUMEN!F53,'Dog Center'!$B$3:$G$163,3,FALSE)</f>
        <v>53879.719192200006</v>
      </c>
      <c r="I53" s="21">
        <f t="shared" si="0"/>
        <v>0</v>
      </c>
      <c r="J53" s="52"/>
      <c r="L53" s="64">
        <f>+VLOOKUP(F53,EXPORTADO!$E$2:$K$693,7,FALSE)</f>
        <v>79620</v>
      </c>
      <c r="M53">
        <f t="shared" si="1"/>
        <v>-7960</v>
      </c>
    </row>
    <row r="54" spans="2:13" x14ac:dyDescent="0.25">
      <c r="B54" s="20" t="s">
        <v>305</v>
      </c>
      <c r="C54" s="20">
        <v>12810</v>
      </c>
      <c r="E54" t="str">
        <f>+VLOOKUP(B54,EXPORTADO!$A$2:$B$690,2,FALSE)</f>
        <v>7613039947593</v>
      </c>
      <c r="F54" t="s">
        <v>305</v>
      </c>
      <c r="G54" s="66">
        <f>+ VLOOKUP(RESUMEN!F54,'Dog Center'!$B$3:$G$163,6,FALSE)</f>
        <v>12810</v>
      </c>
      <c r="H54">
        <f>+ VLOOKUP(RESUMEN!F54,'Dog Center'!$B$3:$G$163,3,FALSE)</f>
        <v>9632.5674624000003</v>
      </c>
      <c r="I54" s="21">
        <f t="shared" si="0"/>
        <v>0</v>
      </c>
      <c r="J54" s="52"/>
      <c r="L54" s="64">
        <f>+VLOOKUP(F54,EXPORTADO!$E$2:$K$693,7,FALSE)</f>
        <v>14235</v>
      </c>
      <c r="M54">
        <f t="shared" si="1"/>
        <v>-1425</v>
      </c>
    </row>
    <row r="55" spans="2:13" x14ac:dyDescent="0.25">
      <c r="B55" s="20" t="s">
        <v>306</v>
      </c>
      <c r="C55" s="20">
        <v>34280</v>
      </c>
      <c r="E55" t="str">
        <f>+VLOOKUP(B55,EXPORTADO!$A$2:$B$690,2,FALSE)</f>
        <v>7613039947401</v>
      </c>
      <c r="F55" t="s">
        <v>306</v>
      </c>
      <c r="G55" s="66">
        <f>+ VLOOKUP(RESUMEN!F55,'Dog Center'!$B$3:$G$163,6,FALSE)</f>
        <v>34280</v>
      </c>
      <c r="H55">
        <f>+ VLOOKUP(RESUMEN!F55,'Dog Center'!$B$3:$G$163,3,FALSE)</f>
        <v>25773.609205799999</v>
      </c>
      <c r="I55" s="21">
        <f t="shared" si="0"/>
        <v>0</v>
      </c>
      <c r="J55" s="52"/>
      <c r="L55" s="64">
        <f>+VLOOKUP(F55,EXPORTADO!$E$2:$K$693,7,FALSE)</f>
        <v>38090</v>
      </c>
      <c r="M55">
        <f t="shared" si="1"/>
        <v>-3810</v>
      </c>
    </row>
    <row r="56" spans="2:13" x14ac:dyDescent="0.25">
      <c r="B56" s="20" t="s">
        <v>307</v>
      </c>
      <c r="C56" s="20">
        <v>73950</v>
      </c>
      <c r="E56" t="str">
        <f>+VLOOKUP(B56,EXPORTADO!$A$2:$B$690,2,FALSE)</f>
        <v>92</v>
      </c>
      <c r="F56" t="s">
        <v>307</v>
      </c>
      <c r="G56" s="66">
        <f>+ VLOOKUP(RESUMEN!F56,'Dog Center'!$B$3:$G$163,6,FALSE)</f>
        <v>73950</v>
      </c>
      <c r="H56">
        <f>+ VLOOKUP(RESUMEN!F56,'Dog Center'!$B$3:$G$163,3,FALSE)</f>
        <v>55600.116546600002</v>
      </c>
      <c r="I56" s="21">
        <f t="shared" si="0"/>
        <v>0</v>
      </c>
      <c r="J56" s="52"/>
      <c r="L56" s="64">
        <f>+VLOOKUP(F56,EXPORTADO!$E$2:$K$693,7,FALSE)</f>
        <v>82165</v>
      </c>
      <c r="M56">
        <f t="shared" si="1"/>
        <v>-8215</v>
      </c>
    </row>
    <row r="57" spans="2:13" x14ac:dyDescent="0.25">
      <c r="B57" s="20" t="s">
        <v>290</v>
      </c>
      <c r="C57" s="20">
        <v>13420</v>
      </c>
      <c r="E57" t="str">
        <f>+VLOOKUP(B57,EXPORTADO!$A$2:$B$690,2,FALSE)</f>
        <v>93</v>
      </c>
      <c r="F57" t="s">
        <v>290</v>
      </c>
      <c r="G57" s="66">
        <f>+ VLOOKUP(RESUMEN!F57,'Dog Center'!$B$3:$G$163,6,FALSE)</f>
        <v>13420</v>
      </c>
      <c r="H57">
        <f>+ VLOOKUP(RESUMEN!F57,'Dog Center'!$B$3:$G$163,3,FALSE)</f>
        <v>10090.438153200001</v>
      </c>
      <c r="I57" s="21">
        <f t="shared" si="0"/>
        <v>0</v>
      </c>
      <c r="J57" s="52"/>
      <c r="L57" s="64">
        <f>+VLOOKUP(F57,EXPORTADO!$E$2:$K$693,7,FALSE)</f>
        <v>14910</v>
      </c>
      <c r="M57">
        <f t="shared" si="1"/>
        <v>-1490</v>
      </c>
    </row>
    <row r="58" spans="2:13" x14ac:dyDescent="0.25">
      <c r="B58" s="20" t="s">
        <v>291</v>
      </c>
      <c r="C58" s="20">
        <v>36030</v>
      </c>
      <c r="E58" t="str">
        <f>+VLOOKUP(B58,EXPORTADO!$A$2:$B$690,2,FALSE)</f>
        <v>94</v>
      </c>
      <c r="F58" t="s">
        <v>291</v>
      </c>
      <c r="G58" s="66">
        <f>+ VLOOKUP(RESUMEN!F58,'Dog Center'!$B$3:$G$163,6,FALSE)</f>
        <v>36030</v>
      </c>
      <c r="H58">
        <f>+ VLOOKUP(RESUMEN!F58,'Dog Center'!$B$3:$G$163,3,FALSE)</f>
        <v>27090.785145599999</v>
      </c>
      <c r="I58" s="21">
        <f t="shared" si="0"/>
        <v>0</v>
      </c>
      <c r="J58" s="52"/>
      <c r="L58" s="64">
        <f>+VLOOKUP(F58,EXPORTADO!$E$2:$K$693,7,FALSE)</f>
        <v>40035</v>
      </c>
      <c r="M58">
        <f t="shared" si="1"/>
        <v>-4005</v>
      </c>
    </row>
    <row r="59" spans="2:13" x14ac:dyDescent="0.25">
      <c r="B59" s="20" t="s">
        <v>292</v>
      </c>
      <c r="C59" s="20">
        <v>0</v>
      </c>
      <c r="E59" t="str">
        <f>+VLOOKUP(B59,EXPORTADO!$A$2:$B$690,2,FALSE)</f>
        <v>95</v>
      </c>
      <c r="F59" t="s">
        <v>292</v>
      </c>
      <c r="G59" s="66">
        <f>+ VLOOKUP(RESUMEN!F59,'Dog Center'!$B$3:$G$163,6,FALSE)</f>
        <v>0</v>
      </c>
      <c r="H59">
        <f>+ VLOOKUP(RESUMEN!F59,'Dog Center'!$B$3:$G$163,3,FALSE)</f>
        <v>0</v>
      </c>
      <c r="I59" s="21" t="e">
        <f t="shared" si="0"/>
        <v>#DIV/0!</v>
      </c>
      <c r="J59" s="52"/>
      <c r="L59" s="64">
        <f>+VLOOKUP(F59,EXPORTADO!$E$2:$K$693,7,FALSE)</f>
        <v>0</v>
      </c>
      <c r="M59">
        <f t="shared" si="1"/>
        <v>0</v>
      </c>
    </row>
    <row r="60" spans="2:13" x14ac:dyDescent="0.25">
      <c r="B60" s="20" t="s">
        <v>293</v>
      </c>
      <c r="C60" s="20">
        <v>12780</v>
      </c>
      <c r="E60" t="str">
        <f>+VLOOKUP(B60,EXPORTADO!$A$2:$B$690,2,FALSE)</f>
        <v>7613039947692</v>
      </c>
      <c r="F60" t="s">
        <v>293</v>
      </c>
      <c r="G60" s="66">
        <f>+ VLOOKUP(RESUMEN!F60,'Dog Center'!$B$3:$G$163,6,FALSE)</f>
        <v>12780</v>
      </c>
      <c r="H60">
        <f>+ VLOOKUP(RESUMEN!F60,'Dog Center'!$B$3:$G$163,3,FALSE)</f>
        <v>9608.2797293999993</v>
      </c>
      <c r="I60" s="21">
        <f t="shared" si="0"/>
        <v>0</v>
      </c>
      <c r="J60" s="52"/>
      <c r="L60" s="64">
        <f>+VLOOKUP(F60,EXPORTADO!$E$2:$K$693,7,FALSE)</f>
        <v>14200</v>
      </c>
      <c r="M60">
        <f t="shared" si="1"/>
        <v>-1420</v>
      </c>
    </row>
    <row r="61" spans="2:13" x14ac:dyDescent="0.25">
      <c r="B61" s="20" t="s">
        <v>294</v>
      </c>
      <c r="C61" s="20">
        <v>121640</v>
      </c>
      <c r="E61" t="str">
        <f>+VLOOKUP(B61,EXPORTADO!$A$2:$B$690,2,FALSE)</f>
        <v>7613287004376</v>
      </c>
      <c r="F61" t="s">
        <v>294</v>
      </c>
      <c r="G61" s="66">
        <f>+ VLOOKUP(RESUMEN!F61,'Dog Center'!$B$3:$G$163,6,FALSE)</f>
        <v>121640</v>
      </c>
      <c r="H61">
        <f>+ VLOOKUP(RESUMEN!F61,'Dog Center'!$B$3:$G$163,3,FALSE)</f>
        <v>91459.651717799992</v>
      </c>
      <c r="I61" s="21">
        <f t="shared" si="0"/>
        <v>0</v>
      </c>
      <c r="J61" s="52"/>
      <c r="L61" s="64">
        <f>+VLOOKUP(F61,EXPORTADO!$E$2:$K$693,7,FALSE)</f>
        <v>135155</v>
      </c>
      <c r="M61">
        <f t="shared" si="1"/>
        <v>-13515</v>
      </c>
    </row>
    <row r="62" spans="2:13" x14ac:dyDescent="0.25">
      <c r="B62" s="20" t="s">
        <v>295</v>
      </c>
      <c r="C62" s="20">
        <v>34235</v>
      </c>
      <c r="E62" t="str">
        <f>+VLOOKUP(B62,EXPORTADO!$A$2:$B$690,2,FALSE)</f>
        <v>7613039947111</v>
      </c>
      <c r="F62" t="s">
        <v>295</v>
      </c>
      <c r="G62" s="66">
        <f>+ VLOOKUP(RESUMEN!F62,'Dog Center'!$B$3:$G$163,6,FALSE)</f>
        <v>34235</v>
      </c>
      <c r="H62">
        <f>+ VLOOKUP(RESUMEN!F62,'Dog Center'!$B$3:$G$163,3,FALSE)</f>
        <v>25739.643918600003</v>
      </c>
      <c r="I62" s="21">
        <f t="shared" si="0"/>
        <v>0</v>
      </c>
      <c r="J62" s="52"/>
      <c r="L62" s="64">
        <f>+VLOOKUP(F62,EXPORTADO!$E$2:$K$693,7,FALSE)</f>
        <v>38035</v>
      </c>
      <c r="M62">
        <f t="shared" si="1"/>
        <v>-3800</v>
      </c>
    </row>
    <row r="63" spans="2:13" x14ac:dyDescent="0.25">
      <c r="B63" s="20" t="s">
        <v>296</v>
      </c>
      <c r="C63" s="20">
        <v>71075</v>
      </c>
      <c r="E63" t="str">
        <f>+VLOOKUP(B63,EXPORTADO!$A$2:$B$690,2,FALSE)</f>
        <v>7613039947739</v>
      </c>
      <c r="F63" t="s">
        <v>296</v>
      </c>
      <c r="G63" s="66">
        <f>+ VLOOKUP(RESUMEN!F63,'Dog Center'!$B$3:$G$163,6,FALSE)</f>
        <v>71075</v>
      </c>
      <c r="H63">
        <f>+ VLOOKUP(RESUMEN!F63,'Dog Center'!$B$3:$G$163,3,FALSE)</f>
        <v>53438.463262799996</v>
      </c>
      <c r="I63" s="21">
        <f t="shared" si="0"/>
        <v>0</v>
      </c>
      <c r="J63" s="52"/>
      <c r="L63" s="64">
        <f>+VLOOKUP(F63,EXPORTADO!$E$2:$K$693,7,FALSE)</f>
        <v>78970</v>
      </c>
      <c r="M63">
        <f t="shared" si="1"/>
        <v>-7895</v>
      </c>
    </row>
    <row r="64" spans="2:13" x14ac:dyDescent="0.25">
      <c r="B64" s="20" t="s">
        <v>308</v>
      </c>
      <c r="C64" s="20">
        <v>77595</v>
      </c>
      <c r="E64" t="str">
        <f>+VLOOKUP(B64,EXPORTADO!$A$2:$B$690,2,FALSE)</f>
        <v>7613287032911</v>
      </c>
      <c r="F64" t="s">
        <v>308</v>
      </c>
      <c r="G64" s="66">
        <f>+ VLOOKUP(RESUMEN!F64,'Dog Center'!$B$3:$G$163,6,FALSE)</f>
        <v>77595</v>
      </c>
      <c r="H64">
        <f>+ VLOOKUP(RESUMEN!F64,'Dog Center'!$B$3:$G$163,3,FALSE)</f>
        <v>59687.535545999999</v>
      </c>
      <c r="I64" s="21">
        <f t="shared" si="0"/>
        <v>0</v>
      </c>
      <c r="J64" s="52"/>
      <c r="L64" s="64">
        <f>+VLOOKUP(F64,EXPORTADO!$E$2:$K$693,7,FALSE)</f>
        <v>86215</v>
      </c>
      <c r="M64">
        <f t="shared" si="1"/>
        <v>-8620</v>
      </c>
    </row>
    <row r="65" spans="2:13" x14ac:dyDescent="0.25">
      <c r="B65" s="20" t="s">
        <v>309</v>
      </c>
      <c r="C65" s="20">
        <v>22915</v>
      </c>
      <c r="E65" t="str">
        <f>+VLOOKUP(B65,EXPORTADO!$A$2:$B$690,2,FALSE)</f>
        <v>7613287031990</v>
      </c>
      <c r="F65" t="s">
        <v>309</v>
      </c>
      <c r="G65" s="66">
        <f>+ VLOOKUP(RESUMEN!F65,'Dog Center'!$B$3:$G$163,6,FALSE)</f>
        <v>22915</v>
      </c>
      <c r="H65">
        <f>+ VLOOKUP(RESUMEN!F65,'Dog Center'!$B$3:$G$163,3,FALSE)</f>
        <v>17227.660652999999</v>
      </c>
      <c r="I65" s="21">
        <f t="shared" si="0"/>
        <v>0</v>
      </c>
      <c r="J65" s="52"/>
      <c r="L65" s="64">
        <f>+VLOOKUP(F65,EXPORTADO!$E$2:$K$693,7,FALSE)</f>
        <v>25460</v>
      </c>
      <c r="M65">
        <f t="shared" si="1"/>
        <v>-2545</v>
      </c>
    </row>
    <row r="66" spans="2:13" x14ac:dyDescent="0.25">
      <c r="B66" s="20" t="s">
        <v>311</v>
      </c>
      <c r="C66" s="20">
        <v>9120</v>
      </c>
      <c r="E66" t="str">
        <f>+VLOOKUP(B66,EXPORTADO!$A$2:$B$690,2,FALSE)</f>
        <v>105</v>
      </c>
      <c r="F66" t="s">
        <v>311</v>
      </c>
      <c r="G66" s="66">
        <f>+ VLOOKUP(RESUMEN!F66,'Dog Center'!$B$3:$G$163,6,FALSE)</f>
        <v>9120</v>
      </c>
      <c r="H66">
        <f>+ VLOOKUP(RESUMEN!F66,'Dog Center'!$B$3:$G$163,3,FALSE)</f>
        <v>6855.8376636000012</v>
      </c>
      <c r="I66" s="21">
        <f t="shared" ref="I66:I129" si="2">+(G66-C66)/C66</f>
        <v>0</v>
      </c>
      <c r="J66" s="52"/>
      <c r="L66" s="64">
        <f>+VLOOKUP(F66,EXPORTADO!$E$2:$K$693,7,FALSE)</f>
        <v>10130</v>
      </c>
      <c r="M66">
        <f t="shared" si="1"/>
        <v>-1010</v>
      </c>
    </row>
    <row r="67" spans="2:13" x14ac:dyDescent="0.25">
      <c r="B67" s="20" t="s">
        <v>310</v>
      </c>
      <c r="C67" s="20">
        <v>23980</v>
      </c>
      <c r="E67" t="str">
        <f>+VLOOKUP(B67,EXPORTADO!$A$2:$B$690,2,FALSE)</f>
        <v>7613287031969</v>
      </c>
      <c r="F67" t="s">
        <v>310</v>
      </c>
      <c r="G67" s="66">
        <f>+ VLOOKUP(RESUMEN!F67,'Dog Center'!$B$3:$G$163,6,FALSE)</f>
        <v>23980</v>
      </c>
      <c r="H67">
        <f>+ VLOOKUP(RESUMEN!F67,'Dog Center'!$B$3:$G$163,3,FALSE)</f>
        <v>18031.678462799999</v>
      </c>
      <c r="I67" s="21">
        <f t="shared" si="2"/>
        <v>0</v>
      </c>
      <c r="J67" s="52"/>
      <c r="L67" s="64">
        <f>+VLOOKUP(F67,EXPORTADO!$E$2:$K$693,7,FALSE)</f>
        <v>26645</v>
      </c>
      <c r="M67">
        <f t="shared" ref="M67:M130" si="3">+G67-L67</f>
        <v>-2665</v>
      </c>
    </row>
    <row r="68" spans="2:13" x14ac:dyDescent="0.25">
      <c r="B68" s="20" t="s">
        <v>312</v>
      </c>
      <c r="C68" s="20">
        <v>50280</v>
      </c>
      <c r="E68" t="str">
        <f>+VLOOKUP(B68,EXPORTADO!$A$2:$B$690,2,FALSE)</f>
        <v>7613287031983</v>
      </c>
      <c r="F68" t="s">
        <v>312</v>
      </c>
      <c r="G68" s="66">
        <f>+ VLOOKUP(RESUMEN!F68,'Dog Center'!$B$3:$G$163,6,FALSE)</f>
        <v>50280</v>
      </c>
      <c r="H68">
        <f>+ VLOOKUP(RESUMEN!F68,'Dog Center'!$B$3:$G$163,3,FALSE)</f>
        <v>37804.145464800007</v>
      </c>
      <c r="I68" s="21">
        <f t="shared" si="2"/>
        <v>0</v>
      </c>
      <c r="J68" s="52"/>
      <c r="L68" s="64">
        <f>+VLOOKUP(F68,EXPORTADO!$E$2:$K$693,7,FALSE)</f>
        <v>55865</v>
      </c>
      <c r="M68">
        <f t="shared" si="3"/>
        <v>-5585</v>
      </c>
    </row>
    <row r="69" spans="2:13" x14ac:dyDescent="0.25">
      <c r="B69" s="20" t="s">
        <v>313</v>
      </c>
      <c r="C69" s="20">
        <v>0</v>
      </c>
      <c r="E69" t="str">
        <f>+VLOOKUP(B69,EXPORTADO!$A$2:$B$690,2,FALSE)</f>
        <v>7613287031020</v>
      </c>
      <c r="F69" t="s">
        <v>313</v>
      </c>
      <c r="G69" s="66">
        <f>+ VLOOKUP(RESUMEN!F69,'Dog Center'!$B$3:$G$163,6,FALSE)</f>
        <v>0</v>
      </c>
      <c r="H69">
        <f>+ VLOOKUP(RESUMEN!F69,'Dog Center'!$B$3:$G$163,3,FALSE)</f>
        <v>0</v>
      </c>
      <c r="I69" s="21" t="e">
        <f t="shared" si="2"/>
        <v>#DIV/0!</v>
      </c>
      <c r="J69" s="52"/>
      <c r="L69" s="64">
        <f>+VLOOKUP(F69,EXPORTADO!$E$2:$K$693,7,FALSE)</f>
        <v>0</v>
      </c>
      <c r="M69">
        <f t="shared" si="3"/>
        <v>0</v>
      </c>
    </row>
    <row r="70" spans="2:13" x14ac:dyDescent="0.25">
      <c r="B70" s="20" t="s">
        <v>314</v>
      </c>
      <c r="C70" s="20">
        <v>70390</v>
      </c>
      <c r="E70" t="str">
        <f>+VLOOKUP(B70,EXPORTADO!$A$2:$B$690,2,FALSE)</f>
        <v>7613287031082</v>
      </c>
      <c r="F70" t="s">
        <v>314</v>
      </c>
      <c r="G70" s="66">
        <f>+ VLOOKUP(RESUMEN!F70,'Dog Center'!$B$3:$G$163,6,FALSE)</f>
        <v>70390</v>
      </c>
      <c r="H70">
        <f>+ VLOOKUP(RESUMEN!F70,'Dog Center'!$B$3:$G$163,3,FALSE)</f>
        <v>54146.546404199995</v>
      </c>
      <c r="I70" s="21">
        <f t="shared" si="2"/>
        <v>0</v>
      </c>
      <c r="J70" s="52"/>
      <c r="L70" s="64">
        <f>+VLOOKUP(F70,EXPORTADO!$E$2:$K$693,7,FALSE)</f>
        <v>78210</v>
      </c>
      <c r="M70">
        <f t="shared" si="3"/>
        <v>-7820</v>
      </c>
    </row>
    <row r="71" spans="2:13" x14ac:dyDescent="0.25">
      <c r="B71" s="20" t="s">
        <v>315</v>
      </c>
      <c r="C71" s="20">
        <v>20715</v>
      </c>
      <c r="E71" t="str">
        <f>+VLOOKUP(B71,EXPORTADO!$A$2:$B$690,2,FALSE)</f>
        <v>7613287031051</v>
      </c>
      <c r="F71" t="s">
        <v>315</v>
      </c>
      <c r="G71" s="66">
        <f>+ VLOOKUP(RESUMEN!F71,'Dog Center'!$B$3:$G$163,6,FALSE)</f>
        <v>20715</v>
      </c>
      <c r="H71">
        <f>+ VLOOKUP(RESUMEN!F71,'Dog Center'!$B$3:$G$163,3,FALSE)</f>
        <v>15656.450792400003</v>
      </c>
      <c r="I71" s="21">
        <f t="shared" si="2"/>
        <v>0</v>
      </c>
      <c r="J71" s="52"/>
      <c r="L71" s="64">
        <f>+VLOOKUP(F71,EXPORTADO!$E$2:$K$693,7,FALSE)</f>
        <v>23015</v>
      </c>
      <c r="M71">
        <f t="shared" si="3"/>
        <v>-2300</v>
      </c>
    </row>
    <row r="72" spans="2:13" x14ac:dyDescent="0.25">
      <c r="B72" s="20" t="s">
        <v>518</v>
      </c>
      <c r="C72" s="20">
        <v>70390</v>
      </c>
      <c r="E72" t="str">
        <f>+VLOOKUP(B72,EXPORTADO!$A$2:$B$690,2,FALSE)</f>
        <v>7613287031570</v>
      </c>
      <c r="F72" t="s">
        <v>518</v>
      </c>
      <c r="G72" s="66">
        <f>+ VLOOKUP(RESUMEN!F72,'Dog Center'!$B$3:$G$163,6,FALSE)</f>
        <v>70390</v>
      </c>
      <c r="H72">
        <f>+ VLOOKUP(RESUMEN!F72,'Dog Center'!$B$3:$G$163,3,FALSE)</f>
        <v>54146.546404199995</v>
      </c>
      <c r="I72" s="21">
        <f t="shared" si="2"/>
        <v>0</v>
      </c>
      <c r="J72" s="52"/>
      <c r="L72" s="64">
        <f>+VLOOKUP(F72,EXPORTADO!$E$2:$K$693,7,FALSE)</f>
        <v>78210</v>
      </c>
      <c r="M72">
        <f t="shared" si="3"/>
        <v>-7820</v>
      </c>
    </row>
    <row r="73" spans="2:13" x14ac:dyDescent="0.25">
      <c r="B73" s="20" t="s">
        <v>316</v>
      </c>
      <c r="C73" s="20">
        <v>8035</v>
      </c>
      <c r="E73" t="str">
        <f>+VLOOKUP(B73,EXPORTADO!$A$2:$B$690,2,FALSE)</f>
        <v>7613287029164</v>
      </c>
      <c r="F73" t="s">
        <v>316</v>
      </c>
      <c r="G73" s="66">
        <f>+ VLOOKUP(RESUMEN!F73,'Dog Center'!$B$3:$G$163,6,FALSE)</f>
        <v>8035</v>
      </c>
      <c r="H73">
        <f>+ VLOOKUP(RESUMEN!F73,'Dog Center'!$B$3:$G$163,3,FALSE)</f>
        <v>6088.8933702000004</v>
      </c>
      <c r="I73" s="21">
        <f t="shared" si="2"/>
        <v>0</v>
      </c>
      <c r="J73" s="52"/>
      <c r="L73" s="64">
        <f>+VLOOKUP(F73,EXPORTADO!$E$2:$K$693,7,FALSE)</f>
        <v>8930</v>
      </c>
      <c r="M73">
        <f t="shared" si="3"/>
        <v>-895</v>
      </c>
    </row>
    <row r="74" spans="2:13" x14ac:dyDescent="0.25">
      <c r="B74" s="20" t="s">
        <v>317</v>
      </c>
      <c r="C74" s="20">
        <v>21790</v>
      </c>
      <c r="E74" t="str">
        <f>+VLOOKUP(B74,EXPORTADO!$A$2:$B$690,2,FALSE)</f>
        <v>7613287029195</v>
      </c>
      <c r="F74" t="s">
        <v>317</v>
      </c>
      <c r="G74" s="66">
        <f>+ VLOOKUP(RESUMEN!F74,'Dog Center'!$B$3:$G$163,6,FALSE)</f>
        <v>21790</v>
      </c>
      <c r="H74">
        <f>+ VLOOKUP(RESUMEN!F74,'Dog Center'!$B$3:$G$163,3,FALSE)</f>
        <v>16384.564744200001</v>
      </c>
      <c r="I74" s="21">
        <f t="shared" si="2"/>
        <v>0</v>
      </c>
      <c r="J74" s="52"/>
      <c r="L74" s="64">
        <f>+VLOOKUP(F74,EXPORTADO!$E$2:$K$693,7,FALSE)</f>
        <v>24215</v>
      </c>
      <c r="M74">
        <f t="shared" si="3"/>
        <v>-2425</v>
      </c>
    </row>
    <row r="75" spans="2:13" x14ac:dyDescent="0.25">
      <c r="B75" s="20" t="s">
        <v>318</v>
      </c>
      <c r="C75" s="20">
        <v>45235</v>
      </c>
      <c r="E75" t="str">
        <f>+VLOOKUP(B75,EXPORTADO!$A$2:$B$690,2,FALSE)</f>
        <v>7613287029515</v>
      </c>
      <c r="F75" t="s">
        <v>318</v>
      </c>
      <c r="G75" s="66">
        <f>+ VLOOKUP(RESUMEN!F75,'Dog Center'!$B$3:$G$163,6,FALSE)</f>
        <v>45235</v>
      </c>
      <c r="H75">
        <f>+ VLOOKUP(RESUMEN!F75,'Dog Center'!$B$3:$G$163,3,FALSE)</f>
        <v>34267.611290400004</v>
      </c>
      <c r="I75" s="21">
        <f t="shared" si="2"/>
        <v>0</v>
      </c>
      <c r="J75" s="52"/>
      <c r="L75" s="64">
        <f>+VLOOKUP(F75,EXPORTADO!$E$2:$K$693,7,FALSE)</f>
        <v>50260</v>
      </c>
      <c r="M75">
        <f t="shared" si="3"/>
        <v>-5025</v>
      </c>
    </row>
    <row r="76" spans="2:13" x14ac:dyDescent="0.25">
      <c r="B76" s="20" t="s">
        <v>319</v>
      </c>
      <c r="C76" s="20">
        <v>0</v>
      </c>
      <c r="E76" t="str">
        <f>+VLOOKUP(B76,EXPORTADO!$A$2:$B$690,2,FALSE)</f>
        <v>108</v>
      </c>
      <c r="F76" t="s">
        <v>319</v>
      </c>
      <c r="G76" s="66">
        <f>+ VLOOKUP(RESUMEN!F76,'Dog Center'!$B$3:$G$163,6,FALSE)</f>
        <v>0</v>
      </c>
      <c r="H76">
        <f>+ VLOOKUP(RESUMEN!F76,'Dog Center'!$B$3:$G$163,3,FALSE)</f>
        <v>0</v>
      </c>
      <c r="I76" s="21" t="e">
        <f t="shared" si="2"/>
        <v>#DIV/0!</v>
      </c>
      <c r="J76" s="52"/>
      <c r="L76" s="64">
        <f>+VLOOKUP(F76,EXPORTADO!$E$2:$K$693,7,FALSE)</f>
        <v>0</v>
      </c>
      <c r="M76">
        <f t="shared" si="3"/>
        <v>0</v>
      </c>
    </row>
    <row r="77" spans="2:13" x14ac:dyDescent="0.25">
      <c r="B77" s="20" t="s">
        <v>320</v>
      </c>
      <c r="C77" s="20">
        <v>0</v>
      </c>
      <c r="E77" t="str">
        <f>+VLOOKUP(B77,EXPORTADO!$A$2:$B$690,2,FALSE)</f>
        <v>7613036188623</v>
      </c>
      <c r="F77" t="s">
        <v>320</v>
      </c>
      <c r="G77" s="66">
        <f>+ VLOOKUP(RESUMEN!F77,'Dog Center'!$B$3:$G$163,6,FALSE)</f>
        <v>0</v>
      </c>
      <c r="H77">
        <f>+ VLOOKUP(RESUMEN!F77,'Dog Center'!$B$3:$G$163,3,FALSE)</f>
        <v>0</v>
      </c>
      <c r="I77" s="21" t="e">
        <f t="shared" si="2"/>
        <v>#DIV/0!</v>
      </c>
      <c r="J77" s="52"/>
      <c r="L77" s="64">
        <f>+VLOOKUP(F77,EXPORTADO!$E$2:$K$693,7,FALSE)</f>
        <v>0</v>
      </c>
      <c r="M77">
        <f t="shared" si="3"/>
        <v>0</v>
      </c>
    </row>
    <row r="78" spans="2:13" x14ac:dyDescent="0.25">
      <c r="B78" s="20" t="s">
        <v>321</v>
      </c>
      <c r="C78" s="20">
        <v>0</v>
      </c>
      <c r="E78" t="str">
        <f>+VLOOKUP(B78,EXPORTADO!$A$2:$B$690,2,FALSE)</f>
        <v>109</v>
      </c>
      <c r="F78" t="s">
        <v>321</v>
      </c>
      <c r="G78" s="66">
        <f>+ VLOOKUP(RESUMEN!F78,'Dog Center'!$B$3:$G$163,6,FALSE)</f>
        <v>0</v>
      </c>
      <c r="H78">
        <f>+ VLOOKUP(RESUMEN!F78,'Dog Center'!$B$3:$G$163,3,FALSE)</f>
        <v>0</v>
      </c>
      <c r="I78" s="21" t="e">
        <f t="shared" si="2"/>
        <v>#DIV/0!</v>
      </c>
      <c r="J78" s="52"/>
      <c r="L78" s="64">
        <f>+VLOOKUP(F78,EXPORTADO!$E$2:$K$693,7,FALSE)</f>
        <v>0</v>
      </c>
      <c r="M78">
        <f t="shared" si="3"/>
        <v>0</v>
      </c>
    </row>
    <row r="79" spans="2:13" x14ac:dyDescent="0.25">
      <c r="B79" s="20" t="s">
        <v>322</v>
      </c>
      <c r="C79" s="20">
        <v>0</v>
      </c>
      <c r="E79" t="str">
        <f>+VLOOKUP(B79,EXPORTADO!$A$2:$B$690,2,FALSE)</f>
        <v>7613287035172</v>
      </c>
      <c r="F79" t="s">
        <v>322</v>
      </c>
      <c r="G79" s="66">
        <f>+ VLOOKUP(RESUMEN!F79,'Dog Center'!$B$3:$G$163,6,FALSE)</f>
        <v>0</v>
      </c>
      <c r="H79">
        <f>+ VLOOKUP(RESUMEN!F79,'Dog Center'!$B$3:$G$163,3,FALSE)</f>
        <v>0</v>
      </c>
      <c r="I79" s="21" t="e">
        <f t="shared" si="2"/>
        <v>#DIV/0!</v>
      </c>
      <c r="J79" s="52"/>
      <c r="L79" s="64">
        <f>+VLOOKUP(F79,EXPORTADO!$E$2:$K$693,7,FALSE)</f>
        <v>0</v>
      </c>
      <c r="M79">
        <f t="shared" si="3"/>
        <v>0</v>
      </c>
    </row>
    <row r="80" spans="2:13" x14ac:dyDescent="0.25">
      <c r="B80" s="20" t="s">
        <v>323</v>
      </c>
      <c r="C80" s="20">
        <v>24875</v>
      </c>
      <c r="E80" t="str">
        <f>+VLOOKUP(B80,EXPORTADO!$A$2:$B$690,2,FALSE)</f>
        <v>7613287035196</v>
      </c>
      <c r="F80" t="s">
        <v>323</v>
      </c>
      <c r="G80" s="66">
        <f>+ VLOOKUP(RESUMEN!F80,'Dog Center'!$B$3:$G$163,6,FALSE)</f>
        <v>24875</v>
      </c>
      <c r="H80">
        <f>+ VLOOKUP(RESUMEN!F80,'Dog Center'!$B$3:$G$163,3,FALSE)</f>
        <v>18704.399866200001</v>
      </c>
      <c r="I80" s="21">
        <f t="shared" si="2"/>
        <v>0</v>
      </c>
      <c r="J80" s="52"/>
      <c r="L80" s="64">
        <f>+VLOOKUP(F80,EXPORTADO!$E$2:$K$693,7,FALSE)</f>
        <v>27640</v>
      </c>
      <c r="M80">
        <f t="shared" si="3"/>
        <v>-2765</v>
      </c>
    </row>
    <row r="81" spans="2:13" x14ac:dyDescent="0.25">
      <c r="B81" s="20" t="s">
        <v>324</v>
      </c>
      <c r="C81" s="20">
        <v>52105</v>
      </c>
      <c r="E81" t="str">
        <f>+VLOOKUP(B81,EXPORTADO!$A$2:$B$690,2,FALSE)</f>
        <v>110</v>
      </c>
      <c r="F81" t="s">
        <v>324</v>
      </c>
      <c r="G81" s="66">
        <f>+ VLOOKUP(RESUMEN!F81,'Dog Center'!$B$3:$G$163,6,FALSE)</f>
        <v>52105</v>
      </c>
      <c r="H81">
        <f>+ VLOOKUP(RESUMEN!F81,'Dog Center'!$B$3:$G$163,3,FALSE)</f>
        <v>39178.343145599996</v>
      </c>
      <c r="I81" s="21">
        <f t="shared" si="2"/>
        <v>0</v>
      </c>
      <c r="J81" s="52"/>
      <c r="L81" s="64">
        <f>+VLOOKUP(F81,EXPORTADO!$E$2:$K$693,7,FALSE)</f>
        <v>57895</v>
      </c>
      <c r="M81">
        <f t="shared" si="3"/>
        <v>-5790</v>
      </c>
    </row>
    <row r="82" spans="2:13" x14ac:dyDescent="0.25">
      <c r="B82" s="20" t="s">
        <v>325</v>
      </c>
      <c r="C82" s="20">
        <v>8510</v>
      </c>
      <c r="E82" t="str">
        <f>+VLOOKUP(B82,EXPORTADO!$A$2:$B$690,2,FALSE)</f>
        <v>7613287028150</v>
      </c>
      <c r="F82" t="s">
        <v>325</v>
      </c>
      <c r="G82" s="66">
        <f>+ VLOOKUP(RESUMEN!F82,'Dog Center'!$B$3:$G$163,6,FALSE)</f>
        <v>8510</v>
      </c>
      <c r="H82">
        <f>+ VLOOKUP(RESUMEN!F82,'Dog Center'!$B$3:$G$163,3,FALSE)</f>
        <v>6400.2042971999999</v>
      </c>
      <c r="I82" s="21">
        <f t="shared" si="2"/>
        <v>0</v>
      </c>
      <c r="J82" s="52"/>
      <c r="L82" s="64">
        <f>+VLOOKUP(F82,EXPORTADO!$E$2:$K$693,7,FALSE)</f>
        <v>9460</v>
      </c>
      <c r="M82">
        <f t="shared" si="3"/>
        <v>-950</v>
      </c>
    </row>
    <row r="83" spans="2:13" x14ac:dyDescent="0.25">
      <c r="B83" s="20" t="s">
        <v>326</v>
      </c>
      <c r="C83" s="20">
        <v>78645</v>
      </c>
      <c r="E83" t="str">
        <f>+VLOOKUP(B83,EXPORTADO!$A$2:$B$690,2,FALSE)</f>
        <v>7613287028549</v>
      </c>
      <c r="F83" t="s">
        <v>326</v>
      </c>
      <c r="G83" s="66">
        <f>+ VLOOKUP(RESUMEN!F83,'Dog Center'!$B$3:$G$163,6,FALSE)</f>
        <v>78645</v>
      </c>
      <c r="H83">
        <f>+ VLOOKUP(RESUMEN!F83,'Dog Center'!$B$3:$G$163,3,FALSE)</f>
        <v>59578.499766599998</v>
      </c>
      <c r="I83" s="21">
        <f t="shared" si="2"/>
        <v>0</v>
      </c>
      <c r="J83" s="52"/>
      <c r="L83" s="64">
        <f>+VLOOKUP(F83,EXPORTADO!$E$2:$K$693,7,FALSE)</f>
        <v>87380</v>
      </c>
      <c r="M83">
        <f t="shared" si="3"/>
        <v>-8735</v>
      </c>
    </row>
    <row r="84" spans="2:13" x14ac:dyDescent="0.25">
      <c r="B84" s="20" t="s">
        <v>327</v>
      </c>
      <c r="C84" s="20">
        <v>22950</v>
      </c>
      <c r="E84" t="str">
        <f>+VLOOKUP(B84,EXPORTADO!$A$2:$B$690,2,FALSE)</f>
        <v>7613287028204</v>
      </c>
      <c r="F84" t="s">
        <v>327</v>
      </c>
      <c r="G84" s="66">
        <f>+ VLOOKUP(RESUMEN!F84,'Dog Center'!$B$3:$G$163,6,FALSE)</f>
        <v>22950</v>
      </c>
      <c r="H84">
        <f>+ VLOOKUP(RESUMEN!F84,'Dog Center'!$B$3:$G$163,3,FALSE)</f>
        <v>17254.1181402</v>
      </c>
      <c r="I84" s="21">
        <f t="shared" si="2"/>
        <v>0</v>
      </c>
      <c r="J84" s="52"/>
      <c r="L84" s="64">
        <f>+VLOOKUP(F84,EXPORTADO!$E$2:$K$693,7,FALSE)</f>
        <v>25500</v>
      </c>
      <c r="M84">
        <f t="shared" si="3"/>
        <v>-2550</v>
      </c>
    </row>
    <row r="85" spans="2:13" x14ac:dyDescent="0.25">
      <c r="B85" s="20" t="s">
        <v>297</v>
      </c>
      <c r="C85" s="20">
        <v>8910</v>
      </c>
      <c r="E85" t="str">
        <f>+VLOOKUP(B85,EXPORTADO!$A$2:$B$690,2,FALSE)</f>
        <v>7613287022257</v>
      </c>
      <c r="F85" t="s">
        <v>297</v>
      </c>
      <c r="G85" s="66">
        <f>+ VLOOKUP(RESUMEN!F85,'Dog Center'!$B$3:$G$163,6,FALSE)</f>
        <v>8910</v>
      </c>
      <c r="H85">
        <f>+ VLOOKUP(RESUMEN!F85,'Dog Center'!$B$3:$G$163,3,FALSE)</f>
        <v>6697.8510282000007</v>
      </c>
      <c r="I85" s="21">
        <f t="shared" si="2"/>
        <v>0</v>
      </c>
      <c r="J85" s="52"/>
      <c r="L85" s="64">
        <f>+VLOOKUP(F85,EXPORTADO!$E$2:$K$693,7,FALSE)</f>
        <v>9900</v>
      </c>
      <c r="M85">
        <f t="shared" si="3"/>
        <v>-990</v>
      </c>
    </row>
    <row r="86" spans="2:13" x14ac:dyDescent="0.25">
      <c r="B86" s="20" t="s">
        <v>298</v>
      </c>
      <c r="C86" s="20">
        <v>24050</v>
      </c>
      <c r="E86" t="str">
        <f>+VLOOKUP(B86,EXPORTADO!$A$2:$B$690,2,FALSE)</f>
        <v>7613287028051</v>
      </c>
      <c r="F86" t="s">
        <v>298</v>
      </c>
      <c r="G86" s="66">
        <f>+ VLOOKUP(RESUMEN!F86,'Dog Center'!$B$3:$G$163,6,FALSE)</f>
        <v>24050</v>
      </c>
      <c r="H86">
        <f>+ VLOOKUP(RESUMEN!F86,'Dog Center'!$B$3:$G$163,3,FALSE)</f>
        <v>18083.6099154</v>
      </c>
      <c r="I86" s="21">
        <f t="shared" si="2"/>
        <v>0</v>
      </c>
      <c r="J86" s="52"/>
      <c r="L86" s="64">
        <f>+VLOOKUP(F86,EXPORTADO!$E$2:$K$693,7,FALSE)</f>
        <v>26725</v>
      </c>
      <c r="M86">
        <f t="shared" si="3"/>
        <v>-2675</v>
      </c>
    </row>
    <row r="87" spans="2:13" x14ac:dyDescent="0.25">
      <c r="B87" s="20" t="s">
        <v>299</v>
      </c>
      <c r="C87" s="20">
        <v>50305</v>
      </c>
      <c r="E87" t="str">
        <f>+VLOOKUP(B87,EXPORTADO!$A$2:$B$690,2,FALSE)</f>
        <v>111</v>
      </c>
      <c r="F87" t="s">
        <v>299</v>
      </c>
      <c r="G87" s="66">
        <f>+ VLOOKUP(RESUMEN!F87,'Dog Center'!$B$3:$G$163,6,FALSE)</f>
        <v>50305</v>
      </c>
      <c r="H87">
        <f>+ VLOOKUP(RESUMEN!F87,'Dog Center'!$B$3:$G$163,3,FALSE)</f>
        <v>37823.312878199999</v>
      </c>
      <c r="I87" s="21">
        <f t="shared" si="2"/>
        <v>0</v>
      </c>
      <c r="J87" s="52"/>
      <c r="L87" s="64">
        <f>+VLOOKUP(F87,EXPORTADO!$E$2:$K$693,7,FALSE)</f>
        <v>55895</v>
      </c>
      <c r="M87">
        <f t="shared" si="3"/>
        <v>-5590</v>
      </c>
    </row>
    <row r="88" spans="2:13" x14ac:dyDescent="0.25">
      <c r="B88" s="20" t="s">
        <v>300</v>
      </c>
      <c r="C88" s="20">
        <v>0</v>
      </c>
      <c r="E88" t="str">
        <f>+VLOOKUP(B88,EXPORTADO!$A$2:$B$690,2,FALSE)</f>
        <v>7613287032928</v>
      </c>
      <c r="F88" t="s">
        <v>300</v>
      </c>
      <c r="G88" s="66">
        <f>+ VLOOKUP(RESUMEN!F88,'Dog Center'!$B$3:$G$163,6,FALSE)</f>
        <v>0</v>
      </c>
      <c r="H88">
        <f>+ VLOOKUP(RESUMEN!F88,'Dog Center'!$B$3:$G$163,3,FALSE)</f>
        <v>0</v>
      </c>
      <c r="I88" s="21" t="e">
        <f t="shared" si="2"/>
        <v>#DIV/0!</v>
      </c>
      <c r="J88" s="52"/>
      <c r="L88" s="64">
        <f>+VLOOKUP(F88,EXPORTADO!$E$2:$K$693,7,FALSE)</f>
        <v>0</v>
      </c>
      <c r="M88">
        <f t="shared" si="3"/>
        <v>0</v>
      </c>
    </row>
    <row r="89" spans="2:13" x14ac:dyDescent="0.25">
      <c r="B89" s="20" t="s">
        <v>301</v>
      </c>
      <c r="C89" s="20">
        <v>25095</v>
      </c>
      <c r="E89" t="str">
        <f>+VLOOKUP(B89,EXPORTADO!$A$2:$B$690,2,FALSE)</f>
        <v>7613287032942</v>
      </c>
      <c r="F89" t="s">
        <v>301</v>
      </c>
      <c r="G89" s="66">
        <f>+ VLOOKUP(RESUMEN!F89,'Dog Center'!$B$3:$G$163,6,FALSE)</f>
        <v>25095</v>
      </c>
      <c r="H89">
        <f>+ VLOOKUP(RESUMEN!F89,'Dog Center'!$B$3:$G$163,3,FALSE)</f>
        <v>18868.452804</v>
      </c>
      <c r="I89" s="21">
        <f t="shared" si="2"/>
        <v>0</v>
      </c>
      <c r="J89" s="52"/>
      <c r="L89" s="64">
        <f>+VLOOKUP(F89,EXPORTADO!$E$2:$K$693,7,FALSE)</f>
        <v>27885</v>
      </c>
      <c r="M89">
        <f t="shared" si="3"/>
        <v>-2790</v>
      </c>
    </row>
    <row r="90" spans="2:13" x14ac:dyDescent="0.25">
      <c r="B90" s="20" t="s">
        <v>302</v>
      </c>
      <c r="C90" s="20">
        <v>52430</v>
      </c>
      <c r="E90" t="str">
        <f>+VLOOKUP(B90,EXPORTADO!$A$2:$B$690,2,FALSE)</f>
        <v>113</v>
      </c>
      <c r="F90" t="s">
        <v>302</v>
      </c>
      <c r="G90" s="66">
        <f>+ VLOOKUP(RESUMEN!F90,'Dog Center'!$B$3:$G$163,6,FALSE)</f>
        <v>52430</v>
      </c>
      <c r="H90">
        <f>+ VLOOKUP(RESUMEN!F90,'Dog Center'!$B$3:$G$163,3,FALSE)</f>
        <v>39422.279075400002</v>
      </c>
      <c r="I90" s="21">
        <f t="shared" si="2"/>
        <v>0</v>
      </c>
      <c r="J90" s="52"/>
      <c r="L90" s="64">
        <f>+VLOOKUP(F90,EXPORTADO!$E$2:$K$693,7,FALSE)</f>
        <v>58255</v>
      </c>
      <c r="M90">
        <f t="shared" si="3"/>
        <v>-5825</v>
      </c>
    </row>
    <row r="91" spans="2:13" x14ac:dyDescent="0.25">
      <c r="B91" s="20" t="s">
        <v>303</v>
      </c>
      <c r="C91" s="20">
        <v>83170</v>
      </c>
      <c r="E91" t="str">
        <f>+VLOOKUP(B91,EXPORTADO!$A$2:$B$690,2,FALSE)</f>
        <v>7613287033130</v>
      </c>
      <c r="F91" t="s">
        <v>303</v>
      </c>
      <c r="G91" s="66">
        <f>+ VLOOKUP(RESUMEN!F91,'Dog Center'!$B$3:$G$163,6,FALSE)</f>
        <v>83170</v>
      </c>
      <c r="H91">
        <f>+ VLOOKUP(RESUMEN!F91,'Dog Center'!$B$3:$G$163,3,FALSE)</f>
        <v>62534.042838000008</v>
      </c>
      <c r="I91" s="21">
        <f t="shared" si="2"/>
        <v>0</v>
      </c>
      <c r="J91" s="52"/>
      <c r="L91" s="64">
        <f>+VLOOKUP(F91,EXPORTADO!$E$2:$K$693,7,FALSE)</f>
        <v>92410</v>
      </c>
      <c r="M91">
        <f t="shared" si="3"/>
        <v>-9240</v>
      </c>
    </row>
    <row r="92" spans="2:13" x14ac:dyDescent="0.25">
      <c r="B92" s="20" t="s">
        <v>304</v>
      </c>
      <c r="C92" s="20">
        <v>24045</v>
      </c>
      <c r="E92" t="str">
        <f>+VLOOKUP(B92,EXPORTADO!$A$2:$B$690,2,FALSE)</f>
        <v>7613287033116</v>
      </c>
      <c r="F92" t="s">
        <v>304</v>
      </c>
      <c r="G92" s="66">
        <f>+ VLOOKUP(RESUMEN!F92,'Dog Center'!$B$3:$G$163,6,FALSE)</f>
        <v>24045</v>
      </c>
      <c r="H92">
        <f>+ VLOOKUP(RESUMEN!F92,'Dog Center'!$B$3:$G$163,3,FALSE)</f>
        <v>18078.144237</v>
      </c>
      <c r="I92" s="21">
        <f t="shared" si="2"/>
        <v>0</v>
      </c>
      <c r="J92" s="52"/>
      <c r="L92" s="64">
        <f>+VLOOKUP(F92,EXPORTADO!$E$2:$K$693,7,FALSE)</f>
        <v>26715</v>
      </c>
      <c r="M92">
        <f t="shared" si="3"/>
        <v>-2670</v>
      </c>
    </row>
    <row r="93" spans="2:13" x14ac:dyDescent="0.25">
      <c r="B93" s="20" t="s">
        <v>328</v>
      </c>
      <c r="C93" s="20">
        <v>0</v>
      </c>
      <c r="E93" t="str">
        <f>+VLOOKUP(B93,EXPORTADO!$A$2:$B$690,2,FALSE)</f>
        <v>116</v>
      </c>
      <c r="F93" t="s">
        <v>328</v>
      </c>
      <c r="G93" s="66">
        <f>+ VLOOKUP(RESUMEN!F93,'Dog Center'!$B$3:$G$163,6,FALSE)</f>
        <v>0</v>
      </c>
      <c r="H93">
        <f>+ VLOOKUP(RESUMEN!F93,'Dog Center'!$B$3:$G$163,3,FALSE)</f>
        <v>0</v>
      </c>
      <c r="I93" s="21" t="e">
        <f t="shared" si="2"/>
        <v>#DIV/0!</v>
      </c>
      <c r="J93" s="52"/>
      <c r="L93" s="64">
        <f>+VLOOKUP(F93,EXPORTADO!$E$2:$K$693,7,FALSE)</f>
        <v>0</v>
      </c>
      <c r="M93">
        <f t="shared" si="3"/>
        <v>0</v>
      </c>
    </row>
    <row r="94" spans="2:13" x14ac:dyDescent="0.25">
      <c r="B94" s="20" t="s">
        <v>329</v>
      </c>
      <c r="C94" s="20">
        <v>24880</v>
      </c>
      <c r="E94" t="str">
        <f>+VLOOKUP(B94,EXPORTADO!$A$2:$B$690,2,FALSE)</f>
        <v>7613287033161</v>
      </c>
      <c r="F94" t="s">
        <v>329</v>
      </c>
      <c r="G94" s="66">
        <f>+ VLOOKUP(RESUMEN!F94,'Dog Center'!$B$3:$G$163,6,FALSE)</f>
        <v>24880</v>
      </c>
      <c r="H94">
        <f>+ VLOOKUP(RESUMEN!F94,'Dog Center'!$B$3:$G$163,3,FALSE)</f>
        <v>18849.863491200002</v>
      </c>
      <c r="I94" s="21">
        <f t="shared" si="2"/>
        <v>0</v>
      </c>
      <c r="J94" s="52"/>
      <c r="L94" s="64">
        <f>+VLOOKUP(F94,EXPORTADO!$E$2:$K$693,7,FALSE)</f>
        <v>27645</v>
      </c>
      <c r="M94">
        <f t="shared" si="3"/>
        <v>-2765</v>
      </c>
    </row>
    <row r="95" spans="2:13" x14ac:dyDescent="0.25">
      <c r="B95" s="20" t="s">
        <v>330</v>
      </c>
      <c r="C95" s="20">
        <v>52575</v>
      </c>
      <c r="E95" t="str">
        <f>+VLOOKUP(B95,EXPORTADO!$A$2:$B$690,2,FALSE)</f>
        <v>117</v>
      </c>
      <c r="F95" t="s">
        <v>330</v>
      </c>
      <c r="G95" s="66">
        <f>+ VLOOKUP(RESUMEN!F95,'Dog Center'!$B$3:$G$163,6,FALSE)</f>
        <v>52575</v>
      </c>
      <c r="H95">
        <f>+ VLOOKUP(RESUMEN!F95,'Dog Center'!$B$3:$G$163,3,FALSE)</f>
        <v>39528.416844000007</v>
      </c>
      <c r="I95" s="21">
        <f t="shared" si="2"/>
        <v>0</v>
      </c>
      <c r="J95" s="52"/>
      <c r="L95" s="64">
        <f>+VLOOKUP(F95,EXPORTADO!$E$2:$K$693,7,FALSE)</f>
        <v>58415</v>
      </c>
      <c r="M95">
        <f t="shared" si="3"/>
        <v>-5840</v>
      </c>
    </row>
    <row r="96" spans="2:13" x14ac:dyDescent="0.25">
      <c r="B96" s="20" t="s">
        <v>331</v>
      </c>
      <c r="C96" s="20">
        <v>87020</v>
      </c>
      <c r="E96" t="str">
        <f>+VLOOKUP(B96,EXPORTADO!$A$2:$B$690,2,FALSE)</f>
        <v>115</v>
      </c>
      <c r="F96" t="s">
        <v>331</v>
      </c>
      <c r="G96" s="66">
        <f>+ VLOOKUP(RESUMEN!F96,'Dog Center'!$B$3:$G$163,6,FALSE)</f>
        <v>87020</v>
      </c>
      <c r="H96">
        <f>+ VLOOKUP(RESUMEN!F96,'Dog Center'!$B$3:$G$163,3,FALSE)</f>
        <v>66939.49224539999</v>
      </c>
      <c r="I96" s="21">
        <f t="shared" si="2"/>
        <v>0</v>
      </c>
      <c r="J96" s="52"/>
      <c r="L96" s="64">
        <f>+VLOOKUP(F96,EXPORTADO!$E$2:$K$693,7,FALSE)</f>
        <v>96690</v>
      </c>
      <c r="M96">
        <f t="shared" si="3"/>
        <v>-9670</v>
      </c>
    </row>
    <row r="97" spans="2:13" x14ac:dyDescent="0.25">
      <c r="B97" s="20" t="s">
        <v>332</v>
      </c>
      <c r="C97" s="20">
        <v>23955</v>
      </c>
      <c r="E97" t="str">
        <f>+VLOOKUP(B97,EXPORTADO!$A$2:$B$690,2,FALSE)</f>
        <v>114</v>
      </c>
      <c r="F97" t="s">
        <v>332</v>
      </c>
      <c r="G97" s="66">
        <f>+ VLOOKUP(RESUMEN!F97,'Dog Center'!$B$3:$G$163,6,FALSE)</f>
        <v>23955</v>
      </c>
      <c r="H97">
        <f>+ VLOOKUP(RESUMEN!F97,'Dog Center'!$B$3:$G$163,3,FALSE)</f>
        <v>18012.2032296</v>
      </c>
      <c r="I97" s="21">
        <f t="shared" si="2"/>
        <v>0</v>
      </c>
      <c r="J97" s="52"/>
      <c r="L97" s="64">
        <f>+VLOOKUP(F97,EXPORTADO!$E$2:$K$693,7,FALSE)</f>
        <v>26620</v>
      </c>
      <c r="M97">
        <f t="shared" si="3"/>
        <v>-2665</v>
      </c>
    </row>
    <row r="98" spans="2:13" x14ac:dyDescent="0.25">
      <c r="B98" s="20" t="s">
        <v>612</v>
      </c>
      <c r="C98" s="20">
        <v>2015</v>
      </c>
      <c r="E98" t="str">
        <f>+VLOOKUP(B98,EXPORTADO!$A$2:$B$690,2,FALSE)</f>
        <v>7891000246429</v>
      </c>
      <c r="F98" s="59" t="s">
        <v>612</v>
      </c>
      <c r="G98" s="66">
        <f>+ VLOOKUP(RESUMEN!F98,'Dog Center'!$B$3:$G$163,6,FALSE)</f>
        <v>2015</v>
      </c>
      <c r="H98">
        <f>+ VLOOKUP(RESUMEN!F98,'Dog Center'!$B$3:$G$163,3,FALSE)</f>
        <v>1380.5567873999998</v>
      </c>
      <c r="I98" s="21">
        <f t="shared" si="2"/>
        <v>0</v>
      </c>
      <c r="J98" s="52"/>
      <c r="L98" s="64">
        <f>+VLOOKUP(F98,EXPORTADO!$E$2:$K$693,7,FALSE)</f>
        <v>2240</v>
      </c>
      <c r="M98">
        <f t="shared" si="3"/>
        <v>-225</v>
      </c>
    </row>
    <row r="99" spans="2:13" x14ac:dyDescent="0.25">
      <c r="B99" s="20" t="s">
        <v>613</v>
      </c>
      <c r="C99" s="20">
        <v>2015</v>
      </c>
      <c r="E99" t="str">
        <f>+VLOOKUP(B99,EXPORTADO!$A$2:$B$690,2,FALSE)</f>
        <v>7891000246443</v>
      </c>
      <c r="F99" s="59" t="s">
        <v>613</v>
      </c>
      <c r="G99" s="66">
        <f>+ VLOOKUP(RESUMEN!F99,'Dog Center'!$B$3:$G$163,6,FALSE)</f>
        <v>2015</v>
      </c>
      <c r="H99">
        <f>+ VLOOKUP(RESUMEN!F99,'Dog Center'!$B$3:$G$163,3,FALSE)</f>
        <v>1380.5567873999998</v>
      </c>
      <c r="I99" s="21">
        <f t="shared" si="2"/>
        <v>0</v>
      </c>
      <c r="J99" s="52"/>
      <c r="L99" s="64">
        <f>+VLOOKUP(F99,EXPORTADO!$E$2:$K$693,7,FALSE)</f>
        <v>2240</v>
      </c>
      <c r="M99">
        <f t="shared" si="3"/>
        <v>-225</v>
      </c>
    </row>
    <row r="100" spans="2:13" x14ac:dyDescent="0.25">
      <c r="B100" s="20" t="s">
        <v>699</v>
      </c>
      <c r="C100" s="20">
        <v>2015</v>
      </c>
      <c r="E100" t="str">
        <f>+VLOOKUP(B100,EXPORTADO!$A$2:$B$690,2,FALSE)</f>
        <v>7891000246481</v>
      </c>
      <c r="F100" s="59" t="s">
        <v>699</v>
      </c>
      <c r="G100" s="66">
        <f>+ VLOOKUP(RESUMEN!F100,'Dog Center'!$B$3:$G$163,6,FALSE)</f>
        <v>2015</v>
      </c>
      <c r="H100">
        <f>+ VLOOKUP(RESUMEN!F100,'Dog Center'!$B$3:$G$163,3,FALSE)</f>
        <v>1380.5567873999998</v>
      </c>
      <c r="I100" s="21">
        <f t="shared" si="2"/>
        <v>0</v>
      </c>
      <c r="J100" s="52"/>
      <c r="L100" s="64">
        <f>+VLOOKUP(F100,EXPORTADO!$E$2:$K$693,7,FALSE)</f>
        <v>2240</v>
      </c>
      <c r="M100">
        <f t="shared" si="3"/>
        <v>-225</v>
      </c>
    </row>
    <row r="101" spans="2:13" x14ac:dyDescent="0.25">
      <c r="B101" s="20" t="s">
        <v>700</v>
      </c>
      <c r="C101" s="20">
        <v>1820</v>
      </c>
      <c r="E101" t="str">
        <f>+VLOOKUP(B101,EXPORTADO!$A$2:$B$690,2,FALSE)</f>
        <v>7891000246382</v>
      </c>
      <c r="F101" s="59" t="s">
        <v>700</v>
      </c>
      <c r="G101" s="66">
        <f>+ VLOOKUP(RESUMEN!F101,'Dog Center'!$B$3:$G$163,6,FALSE)</f>
        <v>1820</v>
      </c>
      <c r="H101">
        <f>+ VLOOKUP(RESUMEN!F101,'Dog Center'!$B$3:$G$163,3,FALSE)</f>
        <v>1243.8697806</v>
      </c>
      <c r="I101" s="21">
        <f t="shared" si="2"/>
        <v>0</v>
      </c>
      <c r="J101" s="52"/>
      <c r="L101" s="64">
        <f>+VLOOKUP(F101,EXPORTADO!$E$2:$K$693,7,FALSE)</f>
        <v>2015</v>
      </c>
      <c r="M101">
        <f t="shared" si="3"/>
        <v>-195</v>
      </c>
    </row>
    <row r="102" spans="2:13" x14ac:dyDescent="0.25">
      <c r="B102" s="20" t="s">
        <v>701</v>
      </c>
      <c r="C102" s="20">
        <v>1820</v>
      </c>
      <c r="E102" t="str">
        <f>+VLOOKUP(B102,EXPORTADO!$A$2:$B$690,2,FALSE)</f>
        <v>7891000250051</v>
      </c>
      <c r="F102" s="59" t="s">
        <v>701</v>
      </c>
      <c r="G102" s="66">
        <f>+ VLOOKUP(RESUMEN!F102,'Dog Center'!$B$3:$G$163,6,FALSE)</f>
        <v>1820</v>
      </c>
      <c r="H102">
        <f>+ VLOOKUP(RESUMEN!F102,'Dog Center'!$B$3:$G$163,3,FALSE)</f>
        <v>1243.8697806</v>
      </c>
      <c r="I102" s="21">
        <f t="shared" si="2"/>
        <v>0</v>
      </c>
      <c r="J102" s="52"/>
      <c r="L102" s="64">
        <f>+VLOOKUP(F102,EXPORTADO!$E$2:$K$693,7,FALSE)</f>
        <v>2015</v>
      </c>
      <c r="M102">
        <f t="shared" si="3"/>
        <v>-195</v>
      </c>
    </row>
    <row r="103" spans="2:13" x14ac:dyDescent="0.25">
      <c r="B103" s="20" t="s">
        <v>334</v>
      </c>
      <c r="C103" s="20">
        <v>14400</v>
      </c>
      <c r="E103" t="str">
        <f>+VLOOKUP(B103,EXPORTADO!$A$2:$B$690,2,FALSE)</f>
        <v>7797453000987</v>
      </c>
      <c r="F103" t="s">
        <v>334</v>
      </c>
      <c r="G103" s="66">
        <f>+ VLOOKUP(RESUMEN!F103,'Dog Center'!$B$3:$G$163,6,FALSE)</f>
        <v>14400</v>
      </c>
      <c r="H103">
        <f>+ VLOOKUP(RESUMEN!F103,'Dog Center'!$B$3:$G$163,3,FALSE)</f>
        <v>10942.52</v>
      </c>
      <c r="I103" s="21">
        <f t="shared" si="2"/>
        <v>0</v>
      </c>
      <c r="J103" s="52"/>
      <c r="L103" s="64">
        <f>+VLOOKUP(F103,EXPORTADO!$E$2:$K$693,7,FALSE)</f>
        <v>12105</v>
      </c>
      <c r="M103">
        <f t="shared" si="3"/>
        <v>2295</v>
      </c>
    </row>
    <row r="104" spans="2:13" x14ac:dyDescent="0.25">
      <c r="B104" s="20" t="s">
        <v>333</v>
      </c>
      <c r="C104" s="20">
        <v>49055</v>
      </c>
      <c r="E104" t="str">
        <f>+VLOOKUP(B104,EXPORTADO!$A$2:$B$690,2,FALSE)</f>
        <v>7797453000994</v>
      </c>
      <c r="F104" t="s">
        <v>333</v>
      </c>
      <c r="G104" s="66">
        <f>+ VLOOKUP(RESUMEN!F104,'Dog Center'!$B$3:$G$163,6,FALSE)</f>
        <v>49055</v>
      </c>
      <c r="H104">
        <f>+ VLOOKUP(RESUMEN!F104,'Dog Center'!$B$3:$G$163,3,FALSE)</f>
        <v>37735.120000000003</v>
      </c>
      <c r="I104" s="21">
        <f t="shared" si="2"/>
        <v>0</v>
      </c>
      <c r="J104" s="52"/>
      <c r="L104" s="64">
        <f>+VLOOKUP(F104,EXPORTADO!$E$2:$K$693,7,FALSE)</f>
        <v>41240</v>
      </c>
      <c r="M104">
        <f t="shared" si="3"/>
        <v>7815</v>
      </c>
    </row>
    <row r="105" spans="2:13" x14ac:dyDescent="0.25">
      <c r="B105" s="20" t="s">
        <v>335</v>
      </c>
      <c r="C105" s="20">
        <v>5570</v>
      </c>
      <c r="E105" t="str">
        <f>+VLOOKUP(B105,EXPORTADO!$A$2:$B$690,2,FALSE)</f>
        <v>7797453000932</v>
      </c>
      <c r="F105" t="s">
        <v>335</v>
      </c>
      <c r="G105" s="66">
        <f>+ VLOOKUP(RESUMEN!F105,'Dog Center'!$B$3:$G$163,6,FALSE)</f>
        <v>5570</v>
      </c>
      <c r="H105">
        <f>+ VLOOKUP(RESUMEN!F105,'Dog Center'!$B$3:$G$163,3,FALSE)</f>
        <v>4200.7299999999996</v>
      </c>
      <c r="I105" s="21">
        <f t="shared" si="2"/>
        <v>0</v>
      </c>
      <c r="J105" s="52"/>
      <c r="L105" s="64">
        <f>+VLOOKUP(F105,EXPORTADO!$E$2:$K$693,7,FALSE)</f>
        <v>4680</v>
      </c>
      <c r="M105">
        <f t="shared" si="3"/>
        <v>890</v>
      </c>
    </row>
    <row r="106" spans="2:13" x14ac:dyDescent="0.25">
      <c r="B106" s="20" t="s">
        <v>337</v>
      </c>
      <c r="C106" s="20">
        <v>14860</v>
      </c>
      <c r="E106" t="str">
        <f>+VLOOKUP(B106,EXPORTADO!$A$2:$B$690,2,FALSE)</f>
        <v>7797453000949</v>
      </c>
      <c r="F106" t="s">
        <v>337</v>
      </c>
      <c r="G106" s="66">
        <f>+ VLOOKUP(RESUMEN!F106,'Dog Center'!$B$3:$G$163,6,FALSE)</f>
        <v>14860</v>
      </c>
      <c r="H106">
        <f>+ VLOOKUP(RESUMEN!F106,'Dog Center'!$B$3:$G$163,3,FALSE)</f>
        <v>11172.09</v>
      </c>
      <c r="I106" s="21">
        <f t="shared" si="2"/>
        <v>0</v>
      </c>
      <c r="J106" s="52"/>
      <c r="L106" s="64">
        <f>+VLOOKUP(F106,EXPORTADO!$E$2:$K$693,7,FALSE)</f>
        <v>12490</v>
      </c>
      <c r="M106">
        <f t="shared" si="3"/>
        <v>2370</v>
      </c>
    </row>
    <row r="107" spans="2:13" x14ac:dyDescent="0.25">
      <c r="B107" s="20" t="s">
        <v>336</v>
      </c>
      <c r="C107" s="20">
        <v>50525</v>
      </c>
      <c r="E107" t="str">
        <f>+VLOOKUP(B107,EXPORTADO!$A$2:$B$690,2,FALSE)</f>
        <v>7797453000970</v>
      </c>
      <c r="F107" t="s">
        <v>336</v>
      </c>
      <c r="G107" s="66">
        <f>+ VLOOKUP(RESUMEN!F107,'Dog Center'!$B$3:$G$163,6,FALSE)</f>
        <v>50525</v>
      </c>
      <c r="H107">
        <f>+ VLOOKUP(RESUMEN!F107,'Dog Center'!$B$3:$G$163,3,FALSE)</f>
        <v>38865.21</v>
      </c>
      <c r="I107" s="21">
        <f t="shared" si="2"/>
        <v>0</v>
      </c>
      <c r="J107" s="52"/>
      <c r="L107" s="64">
        <f>+VLOOKUP(F107,EXPORTADO!$E$2:$K$693,7,FALSE)</f>
        <v>42475</v>
      </c>
      <c r="M107">
        <f t="shared" si="3"/>
        <v>8050</v>
      </c>
    </row>
    <row r="108" spans="2:13" x14ac:dyDescent="0.25">
      <c r="B108" s="20" t="s">
        <v>505</v>
      </c>
      <c r="C108" s="20">
        <v>14490</v>
      </c>
      <c r="E108" t="str">
        <f>+VLOOKUP(B108,EXPORTADO!$A$2:$B$690,2,FALSE)</f>
        <v>7797453001021</v>
      </c>
      <c r="F108" t="s">
        <v>505</v>
      </c>
      <c r="G108" s="66">
        <f>+ VLOOKUP(RESUMEN!F108,'Dog Center'!$B$3:$G$163,6,FALSE)</f>
        <v>14490</v>
      </c>
      <c r="H108">
        <f>+ VLOOKUP(RESUMEN!F108,'Dog Center'!$B$3:$G$163,3,FALSE)</f>
        <v>10895.83</v>
      </c>
      <c r="I108" s="21">
        <f t="shared" si="2"/>
        <v>0</v>
      </c>
      <c r="J108" s="52"/>
      <c r="L108" s="64">
        <f>+VLOOKUP(F108,EXPORTADO!$E$2:$K$693,7,FALSE)</f>
        <v>12185</v>
      </c>
      <c r="M108">
        <f t="shared" si="3"/>
        <v>2305</v>
      </c>
    </row>
    <row r="109" spans="2:13" x14ac:dyDescent="0.25">
      <c r="B109" s="20" t="s">
        <v>504</v>
      </c>
      <c r="C109" s="20">
        <v>48850</v>
      </c>
      <c r="E109" t="str">
        <f>+VLOOKUP(B109,EXPORTADO!$A$2:$B$690,2,FALSE)</f>
        <v>7797453001038</v>
      </c>
      <c r="F109" t="s">
        <v>504</v>
      </c>
      <c r="G109" s="66">
        <f>+ VLOOKUP(RESUMEN!F109,'Dog Center'!$B$3:$G$163,6,FALSE)</f>
        <v>48850</v>
      </c>
      <c r="H109">
        <f>+ VLOOKUP(RESUMEN!F109,'Dog Center'!$B$3:$G$163,3,FALSE)</f>
        <v>37577.230000000003</v>
      </c>
      <c r="I109" s="21">
        <f t="shared" si="2"/>
        <v>0</v>
      </c>
      <c r="J109" s="52"/>
      <c r="L109" s="64">
        <f>+VLOOKUP(F109,EXPORTADO!$E$2:$K$693,7,FALSE)</f>
        <v>41065</v>
      </c>
      <c r="M109">
        <f t="shared" si="3"/>
        <v>7785</v>
      </c>
    </row>
    <row r="110" spans="2:13" x14ac:dyDescent="0.25">
      <c r="B110" s="20" t="s">
        <v>339</v>
      </c>
      <c r="C110" s="20">
        <v>15125</v>
      </c>
      <c r="E110" t="str">
        <f>+VLOOKUP(B110,EXPORTADO!$A$2:$B$690,2,FALSE)</f>
        <v>7797453000895</v>
      </c>
      <c r="F110" t="s">
        <v>339</v>
      </c>
      <c r="G110" s="66">
        <f>+ VLOOKUP(RESUMEN!F110,'Dog Center'!$B$3:$G$163,6,FALSE)</f>
        <v>15125</v>
      </c>
      <c r="H110">
        <f>+ VLOOKUP(RESUMEN!F110,'Dog Center'!$B$3:$G$163,3,FALSE)</f>
        <v>11371.22</v>
      </c>
      <c r="I110" s="21">
        <f t="shared" si="2"/>
        <v>0</v>
      </c>
      <c r="J110" s="52"/>
      <c r="L110" s="64">
        <f>+VLOOKUP(F110,EXPORTADO!$E$2:$K$693,7,FALSE)</f>
        <v>12715</v>
      </c>
      <c r="M110">
        <f t="shared" si="3"/>
        <v>2410</v>
      </c>
    </row>
    <row r="111" spans="2:13" x14ac:dyDescent="0.25">
      <c r="B111" s="20" t="s">
        <v>338</v>
      </c>
      <c r="C111" s="20">
        <v>51140</v>
      </c>
      <c r="E111" t="str">
        <f>+VLOOKUP(B111,EXPORTADO!$A$2:$B$690,2,FALSE)</f>
        <v>7797453000918</v>
      </c>
      <c r="F111" t="s">
        <v>338</v>
      </c>
      <c r="G111" s="66">
        <f>+ VLOOKUP(RESUMEN!F111,'Dog Center'!$B$3:$G$163,6,FALSE)</f>
        <v>51140</v>
      </c>
      <c r="H111">
        <f>+ VLOOKUP(RESUMEN!F111,'Dog Center'!$B$3:$G$163,3,FALSE)</f>
        <v>39338.76</v>
      </c>
      <c r="I111" s="21">
        <f t="shared" si="2"/>
        <v>0</v>
      </c>
      <c r="J111" s="52"/>
      <c r="L111" s="64">
        <f>+VLOOKUP(F111,EXPORTADO!$E$2:$K$693,7,FALSE)</f>
        <v>42990</v>
      </c>
      <c r="M111">
        <f t="shared" si="3"/>
        <v>8150</v>
      </c>
    </row>
    <row r="112" spans="2:13" x14ac:dyDescent="0.25">
      <c r="B112" s="20" t="s">
        <v>341</v>
      </c>
      <c r="C112" s="20">
        <v>15125</v>
      </c>
      <c r="E112" t="str">
        <f>+VLOOKUP(B112,EXPORTADO!$A$2:$B$690,2,FALSE)</f>
        <v>7797453000871</v>
      </c>
      <c r="F112" t="s">
        <v>341</v>
      </c>
      <c r="G112" s="66">
        <f>+ VLOOKUP(RESUMEN!F112,'Dog Center'!$B$3:$G$163,6,FALSE)</f>
        <v>15125</v>
      </c>
      <c r="H112">
        <f>+ VLOOKUP(RESUMEN!F112,'Dog Center'!$B$3:$G$163,3,FALSE)</f>
        <v>11371.23</v>
      </c>
      <c r="I112" s="21">
        <f t="shared" si="2"/>
        <v>0</v>
      </c>
      <c r="J112" s="52"/>
      <c r="L112" s="64">
        <f>+VLOOKUP(F112,EXPORTADO!$E$2:$K$693,7,FALSE)</f>
        <v>12715</v>
      </c>
      <c r="M112">
        <f t="shared" si="3"/>
        <v>2410</v>
      </c>
    </row>
    <row r="113" spans="2:13" x14ac:dyDescent="0.25">
      <c r="B113" s="20" t="s">
        <v>340</v>
      </c>
      <c r="C113" s="20">
        <v>51140</v>
      </c>
      <c r="E113" t="str">
        <f>+VLOOKUP(B113,EXPORTADO!$A$2:$B$690,2,FALSE)</f>
        <v>31</v>
      </c>
      <c r="F113" t="s">
        <v>340</v>
      </c>
      <c r="G113" s="66">
        <f>+ VLOOKUP(RESUMEN!F113,'Dog Center'!$B$3:$G$163,6,FALSE)</f>
        <v>51140</v>
      </c>
      <c r="H113">
        <f>+ VLOOKUP(RESUMEN!F113,'Dog Center'!$B$3:$G$163,3,FALSE)</f>
        <v>39338.76</v>
      </c>
      <c r="I113" s="21">
        <f t="shared" si="2"/>
        <v>0</v>
      </c>
      <c r="J113" s="52"/>
      <c r="L113" s="64">
        <f>+VLOOKUP(F113,EXPORTADO!$E$2:$K$693,7,FALSE)</f>
        <v>42990</v>
      </c>
      <c r="M113">
        <f t="shared" si="3"/>
        <v>8150</v>
      </c>
    </row>
    <row r="114" spans="2:13" x14ac:dyDescent="0.25">
      <c r="B114" s="20" t="s">
        <v>342</v>
      </c>
      <c r="C114" s="20">
        <v>5840</v>
      </c>
      <c r="E114" t="str">
        <f>+VLOOKUP(B114,EXPORTADO!$A$2:$B$690,2,FALSE)</f>
        <v>7797453000826</v>
      </c>
      <c r="F114" t="s">
        <v>342</v>
      </c>
      <c r="G114" s="66">
        <f>+ VLOOKUP(RESUMEN!F114,'Dog Center'!$B$3:$G$163,6,FALSE)</f>
        <v>5840</v>
      </c>
      <c r="H114">
        <f>+ VLOOKUP(RESUMEN!F114,'Dog Center'!$B$3:$G$163,3,FALSE)</f>
        <v>4392.12</v>
      </c>
      <c r="I114" s="21">
        <f t="shared" si="2"/>
        <v>0</v>
      </c>
      <c r="J114" s="52"/>
      <c r="L114" s="64">
        <f>+VLOOKUP(F114,EXPORTADO!$E$2:$K$693,7,FALSE)</f>
        <v>4910</v>
      </c>
      <c r="M114">
        <f t="shared" si="3"/>
        <v>930</v>
      </c>
    </row>
    <row r="115" spans="2:13" x14ac:dyDescent="0.25">
      <c r="B115" s="20" t="s">
        <v>344</v>
      </c>
      <c r="C115" s="20">
        <v>15375</v>
      </c>
      <c r="E115" t="str">
        <f>+VLOOKUP(B115,EXPORTADO!$A$2:$B$690,2,FALSE)</f>
        <v>7797453000833</v>
      </c>
      <c r="F115" t="s">
        <v>344</v>
      </c>
      <c r="G115" s="66">
        <f>+ VLOOKUP(RESUMEN!F115,'Dog Center'!$B$3:$G$163,6,FALSE)</f>
        <v>15375</v>
      </c>
      <c r="H115">
        <f>+ VLOOKUP(RESUMEN!F115,'Dog Center'!$B$3:$G$163,3,FALSE)</f>
        <v>11561.04</v>
      </c>
      <c r="I115" s="21">
        <f t="shared" si="2"/>
        <v>0</v>
      </c>
      <c r="J115" s="52"/>
      <c r="L115" s="64">
        <f>+VLOOKUP(F115,EXPORTADO!$E$2:$K$693,7,FALSE)</f>
        <v>12925</v>
      </c>
      <c r="M115">
        <f t="shared" si="3"/>
        <v>2450</v>
      </c>
    </row>
    <row r="116" spans="2:13" x14ac:dyDescent="0.25">
      <c r="B116" s="20" t="s">
        <v>343</v>
      </c>
      <c r="C116" s="20">
        <v>53800</v>
      </c>
      <c r="E116" t="str">
        <f>+VLOOKUP(B116,EXPORTADO!$A$2:$B$690,2,FALSE)</f>
        <v>32</v>
      </c>
      <c r="F116" t="s">
        <v>343</v>
      </c>
      <c r="G116" s="66">
        <f>+ VLOOKUP(RESUMEN!F116,'Dog Center'!$B$3:$G$163,6,FALSE)</f>
        <v>53800</v>
      </c>
      <c r="H116">
        <f>+ VLOOKUP(RESUMEN!F116,'Dog Center'!$B$3:$G$163,3,FALSE)</f>
        <v>41383.14</v>
      </c>
      <c r="I116" s="21">
        <f t="shared" si="2"/>
        <v>0</v>
      </c>
      <c r="J116" s="52"/>
      <c r="L116" s="64">
        <f>+VLOOKUP(F116,EXPORTADO!$E$2:$K$693,7,FALSE)</f>
        <v>45225</v>
      </c>
      <c r="M116">
        <f t="shared" si="3"/>
        <v>8575</v>
      </c>
    </row>
    <row r="117" spans="2:13" x14ac:dyDescent="0.25">
      <c r="B117" s="20" t="s">
        <v>346</v>
      </c>
      <c r="C117" s="20">
        <v>15160</v>
      </c>
      <c r="E117" t="str">
        <f>+VLOOKUP(B117,EXPORTADO!$A$2:$B$690,2,FALSE)</f>
        <v>34</v>
      </c>
      <c r="F117" t="s">
        <v>346</v>
      </c>
      <c r="G117" s="66">
        <f>+ VLOOKUP(RESUMEN!F117,'Dog Center'!$B$3:$G$163,6,FALSE)</f>
        <v>15160</v>
      </c>
      <c r="H117">
        <f>+ VLOOKUP(RESUMEN!F117,'Dog Center'!$B$3:$G$163,3,FALSE)</f>
        <v>11398.33</v>
      </c>
      <c r="I117" s="21">
        <f t="shared" si="2"/>
        <v>0</v>
      </c>
      <c r="J117" s="52"/>
      <c r="L117" s="64">
        <f>+VLOOKUP(F117,EXPORTADO!$E$2:$K$693,7,FALSE)</f>
        <v>12745</v>
      </c>
      <c r="M117">
        <f t="shared" si="3"/>
        <v>2415</v>
      </c>
    </row>
    <row r="118" spans="2:13" x14ac:dyDescent="0.25">
      <c r="B118" s="20" t="s">
        <v>345</v>
      </c>
      <c r="C118" s="20">
        <v>51315</v>
      </c>
      <c r="E118" t="str">
        <f>+VLOOKUP(B118,EXPORTADO!$A$2:$B$690,2,FALSE)</f>
        <v>33</v>
      </c>
      <c r="F118" t="s">
        <v>345</v>
      </c>
      <c r="G118" s="66">
        <f>+ VLOOKUP(RESUMEN!F118,'Dog Center'!$B$3:$G$163,6,FALSE)</f>
        <v>51315</v>
      </c>
      <c r="H118">
        <f>+ VLOOKUP(RESUMEN!F118,'Dog Center'!$B$3:$G$163,3,FALSE)</f>
        <v>39473.160000000003</v>
      </c>
      <c r="I118" s="21">
        <f t="shared" si="2"/>
        <v>0</v>
      </c>
      <c r="J118" s="52"/>
      <c r="L118" s="64">
        <f>+VLOOKUP(F118,EXPORTADO!$E$2:$K$693,7,FALSE)</f>
        <v>43135</v>
      </c>
      <c r="M118">
        <f t="shared" si="3"/>
        <v>8180</v>
      </c>
    </row>
    <row r="119" spans="2:13" x14ac:dyDescent="0.25">
      <c r="B119" s="20" t="s">
        <v>347</v>
      </c>
      <c r="C119" s="20">
        <v>15190</v>
      </c>
      <c r="E119" t="str">
        <f>+VLOOKUP(B119,EXPORTADO!$A$2:$B$690,2,FALSE)</f>
        <v>7797453001083</v>
      </c>
      <c r="F119" t="s">
        <v>347</v>
      </c>
      <c r="G119" s="66">
        <f>+ VLOOKUP(RESUMEN!F119,'Dog Center'!$B$3:$G$163,6,FALSE)</f>
        <v>15190</v>
      </c>
      <c r="H119">
        <f>+ VLOOKUP(RESUMEN!F119,'Dog Center'!$B$3:$G$163,3,FALSE)</f>
        <v>11446.58</v>
      </c>
      <c r="I119" s="21">
        <f t="shared" si="2"/>
        <v>0</v>
      </c>
      <c r="J119" s="52"/>
      <c r="L119" s="64">
        <f>+VLOOKUP(F119,EXPORTADO!$E$2:$K$693,7,FALSE)</f>
        <v>12770</v>
      </c>
      <c r="M119">
        <f t="shared" si="3"/>
        <v>2420</v>
      </c>
    </row>
    <row r="120" spans="2:13" x14ac:dyDescent="0.25">
      <c r="B120" s="20" t="s">
        <v>348</v>
      </c>
      <c r="C120" s="20">
        <v>51525</v>
      </c>
      <c r="E120" t="str">
        <f>+VLOOKUP(B120,EXPORTADO!$A$2:$B$690,2,FALSE)</f>
        <v>36</v>
      </c>
      <c r="F120" t="s">
        <v>348</v>
      </c>
      <c r="G120" s="66">
        <f>+ VLOOKUP(RESUMEN!F120,'Dog Center'!$B$3:$G$163,6,FALSE)</f>
        <v>51525</v>
      </c>
      <c r="H120">
        <f>+ VLOOKUP(RESUMEN!F120,'Dog Center'!$B$3:$G$163,3,FALSE)</f>
        <v>39633.67</v>
      </c>
      <c r="I120" s="21">
        <f t="shared" si="2"/>
        <v>0</v>
      </c>
      <c r="J120" s="52"/>
      <c r="L120" s="64">
        <f>+VLOOKUP(F120,EXPORTADO!$E$2:$K$693,7,FALSE)</f>
        <v>43310</v>
      </c>
      <c r="M120">
        <f t="shared" si="3"/>
        <v>8215</v>
      </c>
    </row>
    <row r="121" spans="2:13" x14ac:dyDescent="0.25">
      <c r="B121" s="20" t="s">
        <v>349</v>
      </c>
      <c r="C121" s="20">
        <v>15875</v>
      </c>
      <c r="E121" t="str">
        <f>+VLOOKUP(B121,EXPORTADO!$A$2:$B$690,2,FALSE)</f>
        <v>7797453001076</v>
      </c>
      <c r="F121" t="s">
        <v>349</v>
      </c>
      <c r="G121" s="66">
        <f>+ VLOOKUP(RESUMEN!F121,'Dog Center'!$B$3:$G$163,6,FALSE)</f>
        <v>15875</v>
      </c>
      <c r="H121">
        <f>+ VLOOKUP(RESUMEN!F121,'Dog Center'!$B$3:$G$163,3,FALSE)</f>
        <v>11937.51</v>
      </c>
      <c r="I121" s="21">
        <f t="shared" si="2"/>
        <v>0</v>
      </c>
      <c r="J121" s="52"/>
      <c r="L121" s="64">
        <f>+VLOOKUP(F121,EXPORTADO!$E$2:$K$693,7,FALSE)</f>
        <v>13345</v>
      </c>
      <c r="M121">
        <f t="shared" si="3"/>
        <v>2530</v>
      </c>
    </row>
    <row r="122" spans="2:13" x14ac:dyDescent="0.25">
      <c r="B122" s="20" t="s">
        <v>506</v>
      </c>
      <c r="C122" s="20">
        <v>15945</v>
      </c>
      <c r="E122" t="str">
        <f>+VLOOKUP(B122,EXPORTADO!$A$2:$B$690,2,FALSE)</f>
        <v>7797453001281</v>
      </c>
      <c r="F122" t="s">
        <v>506</v>
      </c>
      <c r="G122" s="66">
        <f>+ VLOOKUP(RESUMEN!F122,'Dog Center'!$B$3:$G$163,6,FALSE)</f>
        <v>15945</v>
      </c>
      <c r="H122">
        <f>+ VLOOKUP(RESUMEN!F122,'Dog Center'!$B$3:$G$163,3,FALSE)</f>
        <v>12016.41</v>
      </c>
      <c r="I122" s="21">
        <f t="shared" si="2"/>
        <v>0</v>
      </c>
      <c r="J122" s="52"/>
      <c r="L122" s="64">
        <f>+VLOOKUP(F122,EXPORTADO!$E$2:$K$693,7,FALSE)</f>
        <v>13405</v>
      </c>
      <c r="M122">
        <f t="shared" si="3"/>
        <v>2540</v>
      </c>
    </row>
    <row r="123" spans="2:13" x14ac:dyDescent="0.25">
      <c r="B123" s="20" t="s">
        <v>507</v>
      </c>
      <c r="C123" s="20">
        <v>55885</v>
      </c>
      <c r="E123" t="str">
        <f>+VLOOKUP(B123,EXPORTADO!$A$2:$B$690,2,FALSE)</f>
        <v>7797453001298</v>
      </c>
      <c r="F123" t="s">
        <v>507</v>
      </c>
      <c r="G123" s="66">
        <f>+ VLOOKUP(RESUMEN!F123,'Dog Center'!$B$3:$G$163,6,FALSE)</f>
        <v>55885</v>
      </c>
      <c r="H123">
        <f>+ VLOOKUP(RESUMEN!F123,'Dog Center'!$B$3:$G$163,3,FALSE)</f>
        <v>42661.7</v>
      </c>
      <c r="I123" s="21">
        <f t="shared" si="2"/>
        <v>0</v>
      </c>
      <c r="J123" s="52"/>
      <c r="L123" s="64">
        <f>+VLOOKUP(F123,EXPORTADO!$E$2:$K$693,7,FALSE)</f>
        <v>46980</v>
      </c>
      <c r="M123">
        <f t="shared" si="3"/>
        <v>8905</v>
      </c>
    </row>
    <row r="124" spans="2:13" x14ac:dyDescent="0.25">
      <c r="B124" s="20" t="s">
        <v>509</v>
      </c>
      <c r="C124" s="20">
        <v>16175</v>
      </c>
      <c r="E124" t="str">
        <f>+VLOOKUP(B124,EXPORTADO!$A$2:$B$690,2,FALSE)</f>
        <v>7797453001267</v>
      </c>
      <c r="F124" t="s">
        <v>509</v>
      </c>
      <c r="G124" s="66">
        <f>+ VLOOKUP(RESUMEN!F124,'Dog Center'!$B$3:$G$163,6,FALSE)</f>
        <v>16175</v>
      </c>
      <c r="H124">
        <f>+ VLOOKUP(RESUMEN!F124,'Dog Center'!$B$3:$G$163,3,FALSE)</f>
        <v>12162.93</v>
      </c>
      <c r="I124" s="21">
        <f t="shared" si="2"/>
        <v>0</v>
      </c>
      <c r="J124" s="52"/>
      <c r="L124" s="64">
        <f>+VLOOKUP(F124,EXPORTADO!$E$2:$K$693,7,FALSE)</f>
        <v>13600</v>
      </c>
      <c r="M124">
        <f t="shared" si="3"/>
        <v>2575</v>
      </c>
    </row>
    <row r="125" spans="2:13" x14ac:dyDescent="0.25">
      <c r="B125" s="20" t="s">
        <v>508</v>
      </c>
      <c r="C125" s="20">
        <v>54960</v>
      </c>
      <c r="E125" t="str">
        <f>+VLOOKUP(B125,EXPORTADO!$A$2:$B$690,2,FALSE)</f>
        <v>7797453001274</v>
      </c>
      <c r="F125" t="s">
        <v>508</v>
      </c>
      <c r="G125" s="66">
        <f>+ VLOOKUP(RESUMEN!F125,'Dog Center'!$B$3:$G$163,6,FALSE)</f>
        <v>54960</v>
      </c>
      <c r="H125">
        <f>+ VLOOKUP(RESUMEN!F125,'Dog Center'!$B$3:$G$163,3,FALSE)</f>
        <v>42276.79</v>
      </c>
      <c r="I125" s="21">
        <f t="shared" si="2"/>
        <v>0</v>
      </c>
      <c r="J125" s="52"/>
      <c r="L125" s="64">
        <f>+VLOOKUP(F125,EXPORTADO!$E$2:$K$693,7,FALSE)</f>
        <v>46200</v>
      </c>
      <c r="M125">
        <f t="shared" si="3"/>
        <v>8760</v>
      </c>
    </row>
    <row r="126" spans="2:13" x14ac:dyDescent="0.25">
      <c r="B126" s="20" t="s">
        <v>510</v>
      </c>
      <c r="C126" s="20">
        <v>16445</v>
      </c>
      <c r="E126" t="str">
        <f>+VLOOKUP(B126,EXPORTADO!$A$2:$B$690,2,FALSE)</f>
        <v>7797453001243</v>
      </c>
      <c r="F126" t="s">
        <v>510</v>
      </c>
      <c r="G126" s="66">
        <f>+ VLOOKUP(RESUMEN!F126,'Dog Center'!$B$3:$G$163,6,FALSE)</f>
        <v>16445</v>
      </c>
      <c r="H126">
        <f>+ VLOOKUP(RESUMEN!F126,'Dog Center'!$B$3:$G$163,3,FALSE)</f>
        <v>12373.15</v>
      </c>
      <c r="I126" s="21">
        <f t="shared" si="2"/>
        <v>0</v>
      </c>
      <c r="J126" s="52"/>
      <c r="L126" s="64">
        <f>+VLOOKUP(F126,EXPORTADO!$E$2:$K$693,7,FALSE)</f>
        <v>13825</v>
      </c>
      <c r="M126">
        <f t="shared" si="3"/>
        <v>2620</v>
      </c>
    </row>
    <row r="127" spans="2:13" x14ac:dyDescent="0.25">
      <c r="B127" s="20" t="s">
        <v>9</v>
      </c>
      <c r="C127" s="20">
        <v>2250</v>
      </c>
      <c r="E127" t="str">
        <f>+VLOOKUP(B127,EXPORTADO!$A$2:$B$690,2,FALSE)</f>
        <v>7797453001212</v>
      </c>
      <c r="F127" t="s">
        <v>9</v>
      </c>
      <c r="G127" s="66">
        <f>+ VLOOKUP(RESUMEN!F127,'Dog Center'!$B$3:$G$163,6,FALSE)</f>
        <v>2250</v>
      </c>
      <c r="H127">
        <f>+ VLOOKUP(RESUMEN!F127,'Dog Center'!$B$3:$G$163,3,FALSE)</f>
        <v>1640.65</v>
      </c>
      <c r="I127" s="21">
        <f t="shared" si="2"/>
        <v>0</v>
      </c>
      <c r="J127" s="52"/>
      <c r="L127" s="64">
        <f>+VLOOKUP(F127,EXPORTADO!$E$2:$K$693,7,FALSE)</f>
        <v>2250</v>
      </c>
      <c r="M127">
        <f t="shared" si="3"/>
        <v>0</v>
      </c>
    </row>
    <row r="128" spans="2:13" x14ac:dyDescent="0.25">
      <c r="B128" s="20" t="s">
        <v>10</v>
      </c>
      <c r="C128" s="20">
        <v>20745</v>
      </c>
      <c r="E128" t="str">
        <f>+VLOOKUP(B128,EXPORTADO!$A$2:$B$690,2,FALSE)</f>
        <v>06661</v>
      </c>
      <c r="F128" t="s">
        <v>10</v>
      </c>
      <c r="G128" s="66">
        <f>+ VLOOKUP(RESUMEN!F128,'Dog Center'!$B$3:$G$163,6,FALSE)</f>
        <v>20745</v>
      </c>
      <c r="H128">
        <f>+ VLOOKUP(RESUMEN!F128,'Dog Center'!$B$3:$G$163,3,FALSE)</f>
        <v>15959.05</v>
      </c>
      <c r="I128" s="21">
        <f t="shared" si="2"/>
        <v>0</v>
      </c>
      <c r="J128" s="52"/>
      <c r="L128" s="64">
        <f>+VLOOKUP(F128,EXPORTADO!$E$2:$K$693,7,FALSE)</f>
        <v>20745</v>
      </c>
      <c r="M128">
        <f t="shared" si="3"/>
        <v>0</v>
      </c>
    </row>
    <row r="129" spans="2:13" x14ac:dyDescent="0.25">
      <c r="B129" s="20" t="s">
        <v>11</v>
      </c>
      <c r="C129" s="20" t="e">
        <v>#N/A</v>
      </c>
      <c r="E129" t="str">
        <f>+VLOOKUP(B129,EXPORTADO!$A$2:$B$690,2,FALSE)</f>
        <v>7797453972116</v>
      </c>
      <c r="F129" t="s">
        <v>11</v>
      </c>
      <c r="G129" s="66" t="e">
        <f>+ VLOOKUP(RESUMEN!F129,'Dog Center'!$B$3:$G$163,6,FALSE)</f>
        <v>#N/A</v>
      </c>
      <c r="H129" t="e">
        <f>+ VLOOKUP(RESUMEN!F129,'Dog Center'!$B$3:$G$163,3,FALSE)</f>
        <v>#N/A</v>
      </c>
      <c r="I129" s="21" t="e">
        <f t="shared" si="2"/>
        <v>#N/A</v>
      </c>
      <c r="J129" s="52"/>
      <c r="L129" s="64">
        <f>+VLOOKUP(F129,EXPORTADO!$E$2:$K$693,7,FALSE)</f>
        <v>5700</v>
      </c>
      <c r="M129" t="e">
        <f t="shared" si="3"/>
        <v>#N/A</v>
      </c>
    </row>
    <row r="130" spans="2:13" x14ac:dyDescent="0.25">
      <c r="B130" s="20" t="s">
        <v>12</v>
      </c>
      <c r="C130" s="20">
        <v>2400</v>
      </c>
      <c r="E130" t="str">
        <f>+VLOOKUP(B130,EXPORTADO!$A$2:$B$690,2,FALSE)</f>
        <v>7797453001199</v>
      </c>
      <c r="F130" t="s">
        <v>12</v>
      </c>
      <c r="G130" s="66">
        <f>+ VLOOKUP(RESUMEN!F130,'Dog Center'!$B$3:$G$163,6,FALSE)</f>
        <v>2400</v>
      </c>
      <c r="H130">
        <f>+ VLOOKUP(RESUMEN!F130,'Dog Center'!$B$3:$G$163,3,FALSE)</f>
        <v>1805</v>
      </c>
      <c r="I130" s="21">
        <f t="shared" ref="I130:I193" si="4">+(G130-C130)/C130</f>
        <v>0</v>
      </c>
      <c r="J130" s="52"/>
      <c r="L130" s="64">
        <f>+VLOOKUP(F130,EXPORTADO!$E$2:$K$693,7,FALSE)</f>
        <v>2400</v>
      </c>
      <c r="M130">
        <f t="shared" si="3"/>
        <v>0</v>
      </c>
    </row>
    <row r="131" spans="2:13" x14ac:dyDescent="0.25">
      <c r="B131" s="20" t="s">
        <v>13</v>
      </c>
      <c r="C131" s="20">
        <v>6105</v>
      </c>
      <c r="E131" t="str">
        <f>+VLOOKUP(B131,EXPORTADO!$A$2:$B$690,2,FALSE)</f>
        <v>62</v>
      </c>
      <c r="F131" t="s">
        <v>13</v>
      </c>
      <c r="G131" s="66">
        <f>+ VLOOKUP(RESUMEN!F131,'Dog Center'!$B$3:$G$163,6,FALSE)</f>
        <v>6105</v>
      </c>
      <c r="H131">
        <f>+ VLOOKUP(RESUMEN!F131,'Dog Center'!$B$3:$G$163,3,FALSE)</f>
        <v>4578.05</v>
      </c>
      <c r="I131" s="21">
        <f t="shared" si="4"/>
        <v>0</v>
      </c>
      <c r="J131" s="52"/>
      <c r="L131" s="64">
        <f>+VLOOKUP(F131,EXPORTADO!$E$2:$K$693,7,FALSE)</f>
        <v>6105</v>
      </c>
      <c r="M131">
        <f t="shared" ref="M131:M194" si="5">+G131-L131</f>
        <v>0</v>
      </c>
    </row>
    <row r="132" spans="2:13" x14ac:dyDescent="0.25">
      <c r="B132" s="20" t="s">
        <v>14</v>
      </c>
      <c r="C132" s="20">
        <v>2400</v>
      </c>
      <c r="E132" t="str">
        <f>+VLOOKUP(B132,EXPORTADO!$A$2:$B$690,2,FALSE)</f>
        <v>7797453001304</v>
      </c>
      <c r="F132" t="s">
        <v>14</v>
      </c>
      <c r="G132" s="66">
        <f>+ VLOOKUP(RESUMEN!F132,'Dog Center'!$B$3:$G$163,6,FALSE)</f>
        <v>2400</v>
      </c>
      <c r="H132">
        <f>+ VLOOKUP(RESUMEN!F132,'Dog Center'!$B$3:$G$163,3,FALSE)</f>
        <v>1805</v>
      </c>
      <c r="I132" s="21">
        <f t="shared" si="4"/>
        <v>0</v>
      </c>
      <c r="J132" s="52"/>
      <c r="L132" s="64">
        <f>+VLOOKUP(F132,EXPORTADO!$E$2:$K$693,7,FALSE)</f>
        <v>2400</v>
      </c>
      <c r="M132">
        <f t="shared" si="5"/>
        <v>0</v>
      </c>
    </row>
    <row r="133" spans="2:13" x14ac:dyDescent="0.25">
      <c r="B133" s="20" t="s">
        <v>15</v>
      </c>
      <c r="C133" s="20">
        <v>6090</v>
      </c>
      <c r="E133" t="str">
        <f>+VLOOKUP(B133,EXPORTADO!$A$2:$B$690,2,FALSE)</f>
        <v>7797453972161</v>
      </c>
      <c r="F133" t="s">
        <v>15</v>
      </c>
      <c r="G133" s="66">
        <f>+ VLOOKUP(RESUMEN!F133,'Dog Center'!$B$3:$G$163,6,FALSE)</f>
        <v>6090</v>
      </c>
      <c r="H133">
        <f>+ VLOOKUP(RESUMEN!F133,'Dog Center'!$B$3:$G$163,3,FALSE)</f>
        <v>4578.05</v>
      </c>
      <c r="I133" s="21">
        <f t="shared" si="4"/>
        <v>0</v>
      </c>
      <c r="J133" s="52"/>
      <c r="L133" s="64">
        <f>+VLOOKUP(F133,EXPORTADO!$E$2:$K$693,7,FALSE)</f>
        <v>6090</v>
      </c>
      <c r="M133">
        <f t="shared" si="5"/>
        <v>0</v>
      </c>
    </row>
    <row r="134" spans="2:13" x14ac:dyDescent="0.25">
      <c r="B134" s="20" t="s">
        <v>350</v>
      </c>
      <c r="C134" s="20">
        <v>12510</v>
      </c>
      <c r="E134" t="str">
        <f>+VLOOKUP(B134,EXPORTADO!$A$2:$B$690,2,FALSE)</f>
        <v>064</v>
      </c>
      <c r="F134" t="s">
        <v>350</v>
      </c>
      <c r="G134" s="66">
        <f>+ VLOOKUP(RESUMEN!F134,'Dog Center'!$B$3:$G$163,6,FALSE)</f>
        <v>12510</v>
      </c>
      <c r="H134">
        <f>+ VLOOKUP(RESUMEN!F134,'Dog Center'!$B$3:$G$163,3,FALSE)</f>
        <v>9622.5499999999993</v>
      </c>
      <c r="I134" s="21">
        <f t="shared" si="4"/>
        <v>0</v>
      </c>
      <c r="J134" s="52"/>
      <c r="L134" s="64">
        <f>+VLOOKUP(F134,EXPORTADO!$E$2:$K$693,7,FALSE)</f>
        <v>12510</v>
      </c>
      <c r="M134">
        <f t="shared" si="5"/>
        <v>0</v>
      </c>
    </row>
    <row r="135" spans="2:13" x14ac:dyDescent="0.25">
      <c r="B135" s="20" t="s">
        <v>353</v>
      </c>
      <c r="C135" s="20">
        <v>12510</v>
      </c>
      <c r="E135" t="str">
        <f>+VLOOKUP(B135,EXPORTADO!$A$2:$B$690,2,FALSE)</f>
        <v>063</v>
      </c>
      <c r="F135" t="s">
        <v>353</v>
      </c>
      <c r="G135" s="66">
        <f>+ VLOOKUP(RESUMEN!F135,'Dog Center'!$B$3:$G$163,6,FALSE)</f>
        <v>12510</v>
      </c>
      <c r="H135">
        <f>+ VLOOKUP(RESUMEN!F135,'Dog Center'!$B$3:$G$163,3,FALSE)</f>
        <v>9622.5499999999993</v>
      </c>
      <c r="I135" s="21">
        <f t="shared" si="4"/>
        <v>0</v>
      </c>
      <c r="J135" s="52"/>
      <c r="L135" s="64">
        <f>+VLOOKUP(F135,EXPORTADO!$E$2:$K$693,7,FALSE)</f>
        <v>12510</v>
      </c>
      <c r="M135">
        <f t="shared" si="5"/>
        <v>0</v>
      </c>
    </row>
    <row r="136" spans="2:13" x14ac:dyDescent="0.25">
      <c r="B136" s="20" t="s">
        <v>351</v>
      </c>
      <c r="C136" s="20">
        <v>13760</v>
      </c>
      <c r="E136" t="str">
        <f>+VLOOKUP(B136,EXPORTADO!$A$2:$B$690,2,FALSE)</f>
        <v>065</v>
      </c>
      <c r="F136" t="s">
        <v>351</v>
      </c>
      <c r="G136" s="66">
        <f>+ VLOOKUP(RESUMEN!F136,'Dog Center'!$B$3:$G$163,6,FALSE)</f>
        <v>13760</v>
      </c>
      <c r="H136">
        <f>+ VLOOKUP(RESUMEN!F136,'Dog Center'!$B$3:$G$163,3,FALSE)</f>
        <v>10584.9</v>
      </c>
      <c r="I136" s="21">
        <f t="shared" si="4"/>
        <v>0</v>
      </c>
      <c r="J136" s="52"/>
      <c r="L136" s="64">
        <f>+VLOOKUP(F136,EXPORTADO!$E$2:$K$693,7,FALSE)</f>
        <v>13760</v>
      </c>
      <c r="M136">
        <f t="shared" si="5"/>
        <v>0</v>
      </c>
    </row>
    <row r="137" spans="2:13" x14ac:dyDescent="0.25">
      <c r="B137" s="20" t="s">
        <v>352</v>
      </c>
      <c r="C137" s="20">
        <v>13760</v>
      </c>
      <c r="E137" t="str">
        <f>+VLOOKUP(B137,EXPORTADO!$A$2:$B$690,2,FALSE)</f>
        <v>066</v>
      </c>
      <c r="F137" t="s">
        <v>352</v>
      </c>
      <c r="G137" s="66">
        <f>+ VLOOKUP(RESUMEN!F137,'Dog Center'!$B$3:$G$163,6,FALSE)</f>
        <v>13760</v>
      </c>
      <c r="H137">
        <f>+ VLOOKUP(RESUMEN!F137,'Dog Center'!$B$3:$G$163,3,FALSE)</f>
        <v>10584.9</v>
      </c>
      <c r="I137" s="21">
        <f t="shared" si="4"/>
        <v>0</v>
      </c>
      <c r="J137" s="52"/>
      <c r="L137" s="64">
        <f>+VLOOKUP(F137,EXPORTADO!$E$2:$K$693,7,FALSE)</f>
        <v>13760</v>
      </c>
      <c r="M137">
        <f t="shared" si="5"/>
        <v>0</v>
      </c>
    </row>
    <row r="138" spans="2:13" x14ac:dyDescent="0.25">
      <c r="B138" s="20" t="s">
        <v>1041</v>
      </c>
      <c r="C138" s="20">
        <v>6485</v>
      </c>
      <c r="E138" t="str">
        <f>+VLOOKUP(B138,EXPORTADO!$A$2:$B$690,2,FALSE)</f>
        <v>7797453972512</v>
      </c>
      <c r="F138" t="s">
        <v>1041</v>
      </c>
      <c r="G138" s="66">
        <f>+ VLOOKUP(RESUMEN!F138,'Dog Center'!$B$3:$G$163,6,FALSE)</f>
        <v>6485</v>
      </c>
      <c r="H138">
        <f>+ VLOOKUP(RESUMEN!F138,'Dog Center'!$B$3:$G$163,3,FALSE)</f>
        <v>4875.2004999999999</v>
      </c>
      <c r="I138" s="21">
        <f t="shared" si="4"/>
        <v>0</v>
      </c>
      <c r="J138" s="52"/>
      <c r="L138" s="64">
        <f>+VLOOKUP(F138,EXPORTADO!$E$2:$K$693,7,FALSE)</f>
        <v>6485</v>
      </c>
      <c r="M138">
        <f t="shared" si="5"/>
        <v>0</v>
      </c>
    </row>
    <row r="139" spans="2:13" x14ac:dyDescent="0.25">
      <c r="B139" s="20" t="s">
        <v>354</v>
      </c>
      <c r="C139" s="20">
        <v>8340</v>
      </c>
      <c r="E139" t="str">
        <f>+VLOOKUP(B139,EXPORTADO!$A$2:$B$690,2,FALSE)</f>
        <v>7797453000659</v>
      </c>
      <c r="F139" t="s">
        <v>354</v>
      </c>
      <c r="G139" s="66">
        <f>+ VLOOKUP(RESUMEN!F139,'Dog Center'!$B$3:$G$163,6,FALSE)</f>
        <v>8340</v>
      </c>
      <c r="H139">
        <f>+ VLOOKUP(RESUMEN!F139,'Dog Center'!$B$3:$G$163,3,FALSE)</f>
        <v>6270</v>
      </c>
      <c r="I139" s="21">
        <f t="shared" si="4"/>
        <v>0</v>
      </c>
      <c r="J139" s="52"/>
      <c r="L139" s="64">
        <f>+VLOOKUP(F139,EXPORTADO!$E$2:$K$693,7,FALSE)</f>
        <v>8340</v>
      </c>
      <c r="M139">
        <f t="shared" si="5"/>
        <v>0</v>
      </c>
    </row>
    <row r="140" spans="2:13" x14ac:dyDescent="0.25">
      <c r="B140" s="20" t="s">
        <v>355</v>
      </c>
      <c r="C140" s="20">
        <v>8900</v>
      </c>
      <c r="E140" t="str">
        <f>+VLOOKUP(B140,EXPORTADO!$A$2:$B$690,2,FALSE)</f>
        <v>085</v>
      </c>
      <c r="F140" t="s">
        <v>355</v>
      </c>
      <c r="G140" s="66">
        <f>+ VLOOKUP(RESUMEN!F140,'Dog Center'!$B$3:$G$163,6,FALSE)</f>
        <v>8900</v>
      </c>
      <c r="H140">
        <f>+ VLOOKUP(RESUMEN!F140,'Dog Center'!$B$3:$G$163,3,FALSE)</f>
        <v>6692.75</v>
      </c>
      <c r="I140" s="21">
        <f t="shared" si="4"/>
        <v>0</v>
      </c>
      <c r="J140" s="52"/>
      <c r="L140" s="64">
        <f>+VLOOKUP(F140,EXPORTADO!$E$2:$K$693,7,FALSE)</f>
        <v>8900</v>
      </c>
      <c r="M140">
        <f t="shared" si="5"/>
        <v>0</v>
      </c>
    </row>
    <row r="141" spans="2:13" x14ac:dyDescent="0.25">
      <c r="B141" s="20" t="s">
        <v>748</v>
      </c>
      <c r="C141" s="20">
        <v>1700</v>
      </c>
      <c r="E141" t="str">
        <f>+VLOOKUP(B141,EXPORTADO!$A$2:$B$690,2,FALSE)</f>
        <v>7797453971843</v>
      </c>
      <c r="F141" t="s">
        <v>748</v>
      </c>
      <c r="G141" s="66">
        <f>+ VLOOKUP(RESUMEN!F141,'Dog Center'!$B$3:$G$163,6,FALSE)</f>
        <v>1700</v>
      </c>
      <c r="H141">
        <f>+ VLOOKUP(RESUMEN!F141,'Dog Center'!$B$3:$G$163,3,FALSE)</f>
        <v>1139.05</v>
      </c>
      <c r="I141" s="21">
        <f t="shared" si="4"/>
        <v>0</v>
      </c>
      <c r="J141" s="52"/>
      <c r="L141" s="64">
        <f>+VLOOKUP(F141,EXPORTADO!$E$2:$K$693,7,FALSE)</f>
        <v>1700</v>
      </c>
      <c r="M141">
        <f t="shared" si="5"/>
        <v>0</v>
      </c>
    </row>
    <row r="142" spans="2:13" x14ac:dyDescent="0.25">
      <c r="B142" s="20" t="s">
        <v>746</v>
      </c>
      <c r="C142" s="20">
        <v>310</v>
      </c>
      <c r="E142" t="str">
        <f>+VLOOKUP(B142,EXPORTADO!$A$2:$B$690,2,FALSE)</f>
        <v>7797453971829</v>
      </c>
      <c r="F142" t="s">
        <v>746</v>
      </c>
      <c r="G142" s="66">
        <f>+ VLOOKUP(RESUMEN!F142,'Dog Center'!$B$3:$G$163,6,FALSE)</f>
        <v>310</v>
      </c>
      <c r="H142">
        <f>+ VLOOKUP(RESUMEN!F142,'Dog Center'!$B$3:$G$163,3,FALSE)</f>
        <v>205.2</v>
      </c>
      <c r="I142" s="21">
        <f t="shared" si="4"/>
        <v>0</v>
      </c>
      <c r="J142" s="52"/>
      <c r="L142" s="64">
        <f>+VLOOKUP(F142,EXPORTADO!$E$2:$K$693,7,FALSE)</f>
        <v>310</v>
      </c>
      <c r="M142">
        <f t="shared" si="5"/>
        <v>0</v>
      </c>
    </row>
    <row r="143" spans="2:13" x14ac:dyDescent="0.25">
      <c r="B143" s="20" t="s">
        <v>747</v>
      </c>
      <c r="C143" s="20">
        <v>880</v>
      </c>
      <c r="E143" t="str">
        <f>+VLOOKUP(B143,EXPORTADO!$A$2:$B$690,2,FALSE)</f>
        <v>7797453971836</v>
      </c>
      <c r="F143" t="s">
        <v>747</v>
      </c>
      <c r="G143" s="66">
        <f>+ VLOOKUP(RESUMEN!F143,'Dog Center'!$B$3:$G$163,6,FALSE)</f>
        <v>880</v>
      </c>
      <c r="H143">
        <f>+ VLOOKUP(RESUMEN!F143,'Dog Center'!$B$3:$G$163,3,FALSE)</f>
        <v>588.04999999999995</v>
      </c>
      <c r="I143" s="21">
        <f t="shared" si="4"/>
        <v>0</v>
      </c>
      <c r="J143" s="52"/>
      <c r="L143" s="64">
        <f>+VLOOKUP(F143,EXPORTADO!$E$2:$K$693,7,FALSE)</f>
        <v>880</v>
      </c>
      <c r="M143">
        <f t="shared" si="5"/>
        <v>0</v>
      </c>
    </row>
    <row r="144" spans="2:13" x14ac:dyDescent="0.25">
      <c r="B144" s="20" t="s">
        <v>754</v>
      </c>
      <c r="C144" s="20">
        <v>1450</v>
      </c>
      <c r="E144" t="str">
        <f>+VLOOKUP(B144,EXPORTADO!$A$2:$B$690,2,FALSE)</f>
        <v>7797453971812</v>
      </c>
      <c r="F144" t="s">
        <v>754</v>
      </c>
      <c r="G144" s="66">
        <f>+ VLOOKUP(RESUMEN!F144,'Dog Center'!$B$3:$G$163,6,FALSE)</f>
        <v>1450</v>
      </c>
      <c r="H144">
        <f>+ VLOOKUP(RESUMEN!F144,'Dog Center'!$B$3:$G$163,3,FALSE)</f>
        <v>966.15</v>
      </c>
      <c r="I144" s="21">
        <f t="shared" si="4"/>
        <v>0</v>
      </c>
      <c r="J144" s="52"/>
      <c r="L144" s="64">
        <f>+VLOOKUP(F144,EXPORTADO!$E$2:$K$693,7,FALSE)</f>
        <v>1450</v>
      </c>
      <c r="M144">
        <f t="shared" si="5"/>
        <v>0</v>
      </c>
    </row>
    <row r="145" spans="2:13" x14ac:dyDescent="0.25">
      <c r="B145" s="20" t="s">
        <v>750</v>
      </c>
      <c r="C145" s="20">
        <v>255</v>
      </c>
      <c r="E145" t="str">
        <f>+VLOOKUP(B145,EXPORTADO!$A$2:$B$690,2,FALSE)</f>
        <v>7797453971799</v>
      </c>
      <c r="F145" t="s">
        <v>750</v>
      </c>
      <c r="G145" s="66">
        <f>+ VLOOKUP(RESUMEN!F145,'Dog Center'!$B$3:$G$163,6,FALSE)</f>
        <v>255</v>
      </c>
      <c r="H145">
        <f>+ VLOOKUP(RESUMEN!F145,'Dog Center'!$B$3:$G$163,3,FALSE)</f>
        <v>171</v>
      </c>
      <c r="I145" s="21">
        <f t="shared" si="4"/>
        <v>0</v>
      </c>
      <c r="J145" s="52"/>
      <c r="L145" s="64">
        <f>+VLOOKUP(F145,EXPORTADO!$E$2:$K$693,7,FALSE)</f>
        <v>255</v>
      </c>
      <c r="M145">
        <f t="shared" si="5"/>
        <v>0</v>
      </c>
    </row>
    <row r="146" spans="2:13" x14ac:dyDescent="0.25">
      <c r="B146" s="20" t="s">
        <v>752</v>
      </c>
      <c r="C146" s="20">
        <v>750</v>
      </c>
      <c r="E146" t="str">
        <f>+VLOOKUP(B146,EXPORTADO!$A$2:$B$690,2,FALSE)</f>
        <v>7797453971805</v>
      </c>
      <c r="F146" t="s">
        <v>752</v>
      </c>
      <c r="G146" s="66">
        <f>+ VLOOKUP(RESUMEN!F146,'Dog Center'!$B$3:$G$163,6,FALSE)</f>
        <v>750</v>
      </c>
      <c r="H146">
        <f>+ VLOOKUP(RESUMEN!F146,'Dog Center'!$B$3:$G$163,3,FALSE)</f>
        <v>504.45</v>
      </c>
      <c r="I146" s="21">
        <f t="shared" si="4"/>
        <v>0</v>
      </c>
      <c r="J146" s="52"/>
      <c r="L146" s="64">
        <f>+VLOOKUP(F146,EXPORTADO!$E$2:$K$693,7,FALSE)</f>
        <v>750</v>
      </c>
      <c r="M146">
        <f t="shared" si="5"/>
        <v>0</v>
      </c>
    </row>
    <row r="147" spans="2:13" x14ac:dyDescent="0.25">
      <c r="B147" s="20" t="s">
        <v>803</v>
      </c>
      <c r="C147" s="20">
        <v>880</v>
      </c>
      <c r="E147" t="str">
        <f>+VLOOKUP(B147,EXPORTADO!$A$2:$B$690,2,FALSE)</f>
        <v>7797453971850</v>
      </c>
      <c r="F147" t="s">
        <v>803</v>
      </c>
      <c r="G147" s="66">
        <f>+ VLOOKUP(RESUMEN!F147,'Dog Center'!$B$3:$G$163,6,FALSE)</f>
        <v>880</v>
      </c>
      <c r="H147">
        <f>+ VLOOKUP(RESUMEN!F147,'Dog Center'!$B$3:$G$163,3,FALSE)</f>
        <v>587.1</v>
      </c>
      <c r="I147" s="21">
        <f t="shared" si="4"/>
        <v>0</v>
      </c>
      <c r="J147" s="52"/>
      <c r="L147" s="64">
        <f>+VLOOKUP(F147,EXPORTADO!$E$2:$K$693,7,FALSE)</f>
        <v>880</v>
      </c>
      <c r="M147">
        <f t="shared" si="5"/>
        <v>0</v>
      </c>
    </row>
    <row r="148" spans="2:13" x14ac:dyDescent="0.25">
      <c r="B148" s="20" t="s">
        <v>805</v>
      </c>
      <c r="C148" s="20">
        <v>880</v>
      </c>
      <c r="E148" t="str">
        <f>+VLOOKUP(B148,EXPORTADO!$A$2:$B$690,2,FALSE)</f>
        <v>7797453971867</v>
      </c>
      <c r="F148" t="s">
        <v>805</v>
      </c>
      <c r="G148" s="66">
        <f>+ VLOOKUP(RESUMEN!F148,'Dog Center'!$B$3:$G$163,6,FALSE)</f>
        <v>880</v>
      </c>
      <c r="H148">
        <f>+ VLOOKUP(RESUMEN!F148,'Dog Center'!$B$3:$G$163,3,FALSE)</f>
        <v>587.1</v>
      </c>
      <c r="I148" s="21">
        <f t="shared" si="4"/>
        <v>0</v>
      </c>
      <c r="J148" s="52"/>
      <c r="L148" s="64">
        <f>+VLOOKUP(F148,EXPORTADO!$E$2:$K$693,7,FALSE)</f>
        <v>880</v>
      </c>
      <c r="M148">
        <f t="shared" si="5"/>
        <v>0</v>
      </c>
    </row>
    <row r="149" spans="2:13" x14ac:dyDescent="0.25">
      <c r="B149" s="20" t="s">
        <v>614</v>
      </c>
      <c r="C149" s="20">
        <v>500</v>
      </c>
      <c r="E149" t="str">
        <f>+VLOOKUP(B149,EXPORTADO!$A$2:$B$690,2,FALSE)</f>
        <v>7797453000796</v>
      </c>
      <c r="F149" s="59" t="s">
        <v>614</v>
      </c>
      <c r="G149" s="66">
        <f>+ VLOOKUP(RESUMEN!F149,'Dog Center'!$B$3:$G$163,6,FALSE)</f>
        <v>500</v>
      </c>
      <c r="H149">
        <f>+ VLOOKUP(RESUMEN!F149,'Dog Center'!$B$3:$G$163,3,FALSE)</f>
        <v>335.35</v>
      </c>
      <c r="I149" s="21">
        <f t="shared" si="4"/>
        <v>0</v>
      </c>
      <c r="J149" s="52"/>
      <c r="L149" s="64">
        <f>+VLOOKUP(F149,EXPORTADO!$E$2:$K$693,7,FALSE)</f>
        <v>500</v>
      </c>
      <c r="M149">
        <f t="shared" si="5"/>
        <v>0</v>
      </c>
    </row>
    <row r="150" spans="2:13" x14ac:dyDescent="0.25">
      <c r="B150" s="20" t="s">
        <v>615</v>
      </c>
      <c r="C150" s="20">
        <v>500</v>
      </c>
      <c r="E150" t="str">
        <f>+VLOOKUP(B150,EXPORTADO!$A$2:$B$690,2,FALSE)</f>
        <v>7797453000802</v>
      </c>
      <c r="F150" s="59" t="s">
        <v>615</v>
      </c>
      <c r="G150" s="66">
        <f>+ VLOOKUP(RESUMEN!F150,'Dog Center'!$B$3:$G$163,6,FALSE)</f>
        <v>500</v>
      </c>
      <c r="H150">
        <f>+ VLOOKUP(RESUMEN!F150,'Dog Center'!$B$3:$G$163,3,FALSE)</f>
        <v>335.35</v>
      </c>
      <c r="I150" s="21">
        <f t="shared" si="4"/>
        <v>0</v>
      </c>
      <c r="J150" s="52"/>
      <c r="L150" s="64">
        <f>+VLOOKUP(F150,EXPORTADO!$E$2:$K$693,7,FALSE)</f>
        <v>500</v>
      </c>
      <c r="M150">
        <f t="shared" si="5"/>
        <v>0</v>
      </c>
    </row>
    <row r="151" spans="2:13" x14ac:dyDescent="0.25">
      <c r="B151" s="20" t="s">
        <v>616</v>
      </c>
      <c r="C151" s="20">
        <v>500</v>
      </c>
      <c r="E151" t="str">
        <f>+VLOOKUP(B151,EXPORTADO!$A$2:$B$690,2,FALSE)</f>
        <v>7797453000475</v>
      </c>
      <c r="F151" s="59" t="s">
        <v>616</v>
      </c>
      <c r="G151" s="66">
        <f>+ VLOOKUP(RESUMEN!F151,'Dog Center'!$B$3:$G$163,6,FALSE)</f>
        <v>500</v>
      </c>
      <c r="H151">
        <f>+ VLOOKUP(RESUMEN!F151,'Dog Center'!$B$3:$G$163,3,FALSE)</f>
        <v>335.35</v>
      </c>
      <c r="I151" s="21">
        <f t="shared" si="4"/>
        <v>0</v>
      </c>
      <c r="J151" s="52"/>
      <c r="L151" s="64">
        <f>+VLOOKUP(F151,EXPORTADO!$E$2:$K$693,7,FALSE)</f>
        <v>500</v>
      </c>
      <c r="M151">
        <f t="shared" si="5"/>
        <v>0</v>
      </c>
    </row>
    <row r="152" spans="2:13" x14ac:dyDescent="0.25">
      <c r="B152" s="20" t="s">
        <v>617</v>
      </c>
      <c r="C152" s="20">
        <v>500</v>
      </c>
      <c r="E152" t="str">
        <f>+VLOOKUP(B152,EXPORTADO!$A$2:$B$690,2,FALSE)</f>
        <v>7797453000482</v>
      </c>
      <c r="F152" s="59" t="s">
        <v>617</v>
      </c>
      <c r="G152" s="66">
        <f>+ VLOOKUP(RESUMEN!F152,'Dog Center'!$B$3:$G$163,6,FALSE)</f>
        <v>500</v>
      </c>
      <c r="H152">
        <f>+ VLOOKUP(RESUMEN!F152,'Dog Center'!$B$3:$G$163,3,FALSE)</f>
        <v>335.35</v>
      </c>
      <c r="I152" s="21">
        <f t="shared" si="4"/>
        <v>0</v>
      </c>
      <c r="J152" s="52"/>
      <c r="L152" s="64">
        <f>+VLOOKUP(F152,EXPORTADO!$E$2:$K$693,7,FALSE)</f>
        <v>500</v>
      </c>
      <c r="M152">
        <f t="shared" si="5"/>
        <v>0</v>
      </c>
    </row>
    <row r="153" spans="2:13" x14ac:dyDescent="0.25">
      <c r="B153" s="20" t="s">
        <v>783</v>
      </c>
      <c r="C153" s="20">
        <v>500</v>
      </c>
      <c r="E153" t="str">
        <f>+VLOOKUP(B153,EXPORTADO!$A$2:$B$690,2,FALSE)</f>
        <v>7797453000468</v>
      </c>
      <c r="F153" s="59" t="s">
        <v>783</v>
      </c>
      <c r="G153" s="66">
        <f>+ VLOOKUP(RESUMEN!F153,'Dog Center'!$B$3:$G$163,6,FALSE)</f>
        <v>500</v>
      </c>
      <c r="H153">
        <f>+ VLOOKUP(RESUMEN!F153,'Dog Center'!$B$3:$G$163,3,FALSE)</f>
        <v>335.35</v>
      </c>
      <c r="I153" s="21">
        <f t="shared" si="4"/>
        <v>0</v>
      </c>
      <c r="J153" s="52"/>
      <c r="L153" s="64">
        <f>+VLOOKUP(F153,EXPORTADO!$E$2:$K$693,7,FALSE)</f>
        <v>500</v>
      </c>
      <c r="M153">
        <f t="shared" si="5"/>
        <v>0</v>
      </c>
    </row>
    <row r="154" spans="2:13" x14ac:dyDescent="0.25">
      <c r="B154" s="20" t="s">
        <v>363</v>
      </c>
      <c r="C154" s="20">
        <v>19705</v>
      </c>
      <c r="E154" t="str">
        <f>+VLOOKUP(B154,EXPORTADO!$A$2:$B$690,2,FALSE)</f>
        <v>124</v>
      </c>
      <c r="F154" t="s">
        <v>363</v>
      </c>
      <c r="G154" s="66">
        <f>+VLOOKUP(F154,'ROYAL CANIN'!$B$3:$F$185,5,FALSE)</f>
        <v>19705</v>
      </c>
      <c r="H154">
        <f>+VLOOKUP(F154,'ROYAL CANIN'!$B$3:$F$185,2,FALSE)</f>
        <v>14815.44</v>
      </c>
      <c r="I154" s="21">
        <f t="shared" si="4"/>
        <v>0</v>
      </c>
      <c r="J154" s="52"/>
      <c r="L154" s="64">
        <f>+VLOOKUP(F154,EXPORTADO!$E$2:$K$693,7,FALSE)</f>
        <v>16560</v>
      </c>
      <c r="M154">
        <f t="shared" si="5"/>
        <v>3145</v>
      </c>
    </row>
    <row r="155" spans="2:13" x14ac:dyDescent="0.25">
      <c r="B155" s="20" t="s">
        <v>1046</v>
      </c>
      <c r="C155" s="20">
        <v>29340</v>
      </c>
      <c r="E155" t="str">
        <f>+VLOOKUP(B155,EXPORTADO!$A$2:$B$690,2,FALSE)</f>
        <v>3182550786218</v>
      </c>
      <c r="F155" t="s">
        <v>1046</v>
      </c>
      <c r="G155" s="66">
        <f>+VLOOKUP(F155,'ROYAL CANIN'!$B$3:$F$185,5,FALSE)</f>
        <v>29340</v>
      </c>
      <c r="H155">
        <f>+VLOOKUP(F155,'ROYAL CANIN'!$B$3:$F$185,2,FALSE)</f>
        <v>22025.78</v>
      </c>
      <c r="I155" s="21">
        <f t="shared" si="4"/>
        <v>0</v>
      </c>
      <c r="J155" s="52"/>
      <c r="L155" s="64">
        <f>+VLOOKUP(F155,EXPORTADO!$E$2:$K$693,7,FALSE)</f>
        <v>24655</v>
      </c>
      <c r="M155">
        <f t="shared" si="5"/>
        <v>4685</v>
      </c>
    </row>
    <row r="156" spans="2:13" x14ac:dyDescent="0.25">
      <c r="B156" s="20" t="s">
        <v>502</v>
      </c>
      <c r="C156" s="20">
        <v>7110</v>
      </c>
      <c r="E156" t="str">
        <f>+VLOOKUP(B156,EXPORTADO!$A$2:$B$690,2,FALSE)</f>
        <v>7790187340299</v>
      </c>
      <c r="F156" t="s">
        <v>502</v>
      </c>
      <c r="G156" s="66">
        <f>+VLOOKUP(F156,'ROYAL CANIN'!$B$3:$F$185,5,FALSE)</f>
        <v>7110</v>
      </c>
      <c r="H156">
        <f>+VLOOKUP(F156,'ROYAL CANIN'!$B$3:$F$185,2,FALSE)</f>
        <v>5312.14</v>
      </c>
      <c r="I156" s="21">
        <f t="shared" si="4"/>
        <v>0</v>
      </c>
      <c r="J156" s="52"/>
      <c r="L156" s="64">
        <f>+VLOOKUP(F156,EXPORTADO!$E$2:$K$693,7,FALSE)</f>
        <v>5980</v>
      </c>
      <c r="M156">
        <f t="shared" si="5"/>
        <v>1130</v>
      </c>
    </row>
    <row r="157" spans="2:13" x14ac:dyDescent="0.25">
      <c r="B157" s="20" t="s">
        <v>1292</v>
      </c>
      <c r="C157" s="20">
        <v>21085</v>
      </c>
      <c r="E157" t="str">
        <f>+VLOOKUP(B157,EXPORTADO!$A$2:$B$690,2,FALSE)</f>
        <v>7790187340305</v>
      </c>
      <c r="F157" t="s">
        <v>1292</v>
      </c>
      <c r="G157" s="66">
        <f>+VLOOKUP(F157,'ROYAL CANIN'!$B$3:$F$185,5,FALSE)</f>
        <v>21085</v>
      </c>
      <c r="H157">
        <f>+VLOOKUP(F157,'ROYAL CANIN'!$B$3:$F$185,2,FALSE)</f>
        <v>15807.38</v>
      </c>
      <c r="I157" s="21">
        <f t="shared" si="4"/>
        <v>0</v>
      </c>
      <c r="J157" s="52"/>
      <c r="L157" s="64">
        <f>+VLOOKUP(F157,EXPORTADO!$E$2:$K$693,7,FALSE)</f>
        <v>17720</v>
      </c>
      <c r="M157">
        <f t="shared" si="5"/>
        <v>3365</v>
      </c>
    </row>
    <row r="158" spans="2:13" x14ac:dyDescent="0.25">
      <c r="B158" s="20" t="s">
        <v>500</v>
      </c>
      <c r="C158" s="20">
        <v>72460</v>
      </c>
      <c r="E158" t="str">
        <f>+VLOOKUP(B158,EXPORTADO!$A$2:$B$690,2,FALSE)</f>
        <v>125</v>
      </c>
      <c r="F158" t="s">
        <v>500</v>
      </c>
      <c r="G158" s="66">
        <f>+VLOOKUP(F158,'ROYAL CANIN'!$B$3:$F$185,5,FALSE)</f>
        <v>72460</v>
      </c>
      <c r="H158">
        <f>+VLOOKUP(F158,'ROYAL CANIN'!$B$3:$F$185,2,FALSE)</f>
        <v>54483.040000000001</v>
      </c>
      <c r="I158" s="21">
        <f t="shared" si="4"/>
        <v>0</v>
      </c>
      <c r="J158" s="52"/>
      <c r="L158" s="64">
        <f>+VLOOKUP(F158,EXPORTADO!$E$2:$K$693,7,FALSE)</f>
        <v>60895</v>
      </c>
      <c r="M158">
        <f t="shared" si="5"/>
        <v>11565</v>
      </c>
    </row>
    <row r="159" spans="2:13" x14ac:dyDescent="0.25">
      <c r="B159" s="20" t="s">
        <v>501</v>
      </c>
      <c r="C159" s="20">
        <v>80025</v>
      </c>
      <c r="E159" t="str">
        <f>+VLOOKUP(B159,EXPORTADO!$A$2:$B$690,2,FALSE)</f>
        <v>126</v>
      </c>
      <c r="F159" t="s">
        <v>501</v>
      </c>
      <c r="G159" s="66">
        <f>+VLOOKUP(F159,'ROYAL CANIN'!$B$3:$F$185,5,FALSE)</f>
        <v>80025</v>
      </c>
      <c r="H159">
        <f>+VLOOKUP(F159,'ROYAL CANIN'!$B$3:$F$185,2,FALSE)</f>
        <v>60168.66</v>
      </c>
      <c r="I159" s="21">
        <f t="shared" si="4"/>
        <v>0</v>
      </c>
      <c r="J159" s="52"/>
      <c r="L159" s="64">
        <f>+VLOOKUP(F159,EXPORTADO!$E$2:$K$693,7,FALSE)</f>
        <v>67245</v>
      </c>
      <c r="M159">
        <f t="shared" si="5"/>
        <v>12780</v>
      </c>
    </row>
    <row r="160" spans="2:13" x14ac:dyDescent="0.25">
      <c r="B160" s="20" t="s">
        <v>997</v>
      </c>
      <c r="C160" s="20">
        <v>72460</v>
      </c>
      <c r="E160" t="str">
        <f>+VLOOKUP(B160,EXPORTADO!$A$2:$B$690,2,FALSE)</f>
        <v>129</v>
      </c>
      <c r="F160" t="s">
        <v>997</v>
      </c>
      <c r="G160" s="66">
        <f>+VLOOKUP(F160,'ROYAL CANIN'!$B$3:$F$185,5,FALSE)</f>
        <v>72460</v>
      </c>
      <c r="H160">
        <f>+VLOOKUP(F160,'ROYAL CANIN'!$B$3:$F$185,2,FALSE)</f>
        <v>54483.040000000001</v>
      </c>
      <c r="I160" s="21">
        <f t="shared" si="4"/>
        <v>0</v>
      </c>
      <c r="J160" s="52"/>
      <c r="L160" s="64">
        <f>+VLOOKUP(F160,EXPORTADO!$E$2:$K$693,7,FALSE)</f>
        <v>60895</v>
      </c>
      <c r="M160">
        <f t="shared" si="5"/>
        <v>11565</v>
      </c>
    </row>
    <row r="161" spans="2:13" x14ac:dyDescent="0.25">
      <c r="B161" s="20" t="s">
        <v>357</v>
      </c>
      <c r="C161" s="20">
        <v>10920</v>
      </c>
      <c r="E161" t="str">
        <f>+VLOOKUP(B161,EXPORTADO!$A$2:$B$690,2,FALSE)</f>
        <v>7790187338791</v>
      </c>
      <c r="F161" t="s">
        <v>357</v>
      </c>
      <c r="G161" s="66">
        <f>+VLOOKUP(F161,'ROYAL CANIN'!$B$3:$F$185,5,FALSE)</f>
        <v>10920</v>
      </c>
      <c r="H161">
        <f>+VLOOKUP(F161,'ROYAL CANIN'!$B$3:$F$185,2,FALSE)</f>
        <v>8147.5</v>
      </c>
      <c r="I161" s="21">
        <f t="shared" si="4"/>
        <v>0</v>
      </c>
      <c r="J161" s="52"/>
      <c r="L161" s="64">
        <f>+VLOOKUP(F161,EXPORTADO!$E$2:$K$693,7,FALSE)</f>
        <v>9175</v>
      </c>
      <c r="M161">
        <f t="shared" si="5"/>
        <v>1745</v>
      </c>
    </row>
    <row r="162" spans="2:13" x14ac:dyDescent="0.25">
      <c r="B162" s="20" t="s">
        <v>358</v>
      </c>
      <c r="C162" s="20">
        <v>29275</v>
      </c>
      <c r="E162" t="str">
        <f>+VLOOKUP(B162,EXPORTADO!$A$2:$B$690,2,FALSE)</f>
        <v>7790187341791</v>
      </c>
      <c r="F162" t="s">
        <v>358</v>
      </c>
      <c r="G162" s="66">
        <f>+VLOOKUP(F162,'ROYAL CANIN'!$B$3:$F$185,5,FALSE)</f>
        <v>29275</v>
      </c>
      <c r="H162">
        <f>+VLOOKUP(F162,'ROYAL CANIN'!$B$3:$F$185,2,FALSE)</f>
        <v>21945.02</v>
      </c>
      <c r="I162" s="21">
        <f t="shared" si="4"/>
        <v>0</v>
      </c>
      <c r="J162" s="52"/>
      <c r="L162" s="64">
        <f>+VLOOKUP(F162,EXPORTADO!$E$2:$K$693,7,FALSE)</f>
        <v>24600</v>
      </c>
      <c r="M162">
        <f t="shared" si="5"/>
        <v>4675</v>
      </c>
    </row>
    <row r="163" spans="2:13" x14ac:dyDescent="0.25">
      <c r="B163" s="20" t="s">
        <v>359</v>
      </c>
      <c r="C163" s="20">
        <v>26985</v>
      </c>
      <c r="E163" t="str">
        <f>+VLOOKUP(B163,EXPORTADO!$A$2:$B$690,2,FALSE)</f>
        <v>7790187341678</v>
      </c>
      <c r="F163" t="s">
        <v>359</v>
      </c>
      <c r="G163" s="66">
        <f>+VLOOKUP(F163,'ROYAL CANIN'!$B$3:$F$185,5,FALSE)</f>
        <v>26985</v>
      </c>
      <c r="H163">
        <f>+VLOOKUP(F163,'ROYAL CANIN'!$B$3:$F$185,2,FALSE)</f>
        <v>20176</v>
      </c>
      <c r="I163" s="21">
        <f t="shared" si="4"/>
        <v>0</v>
      </c>
      <c r="J163" s="52"/>
      <c r="L163" s="64">
        <f>+VLOOKUP(F163,EXPORTADO!$E$2:$K$693,7,FALSE)</f>
        <v>22680</v>
      </c>
      <c r="M163">
        <f t="shared" si="5"/>
        <v>4305</v>
      </c>
    </row>
    <row r="164" spans="2:13" x14ac:dyDescent="0.25">
      <c r="B164" s="20" t="s">
        <v>360</v>
      </c>
      <c r="C164" s="20">
        <v>55495</v>
      </c>
      <c r="E164" t="str">
        <f>+VLOOKUP(B164,EXPORTADO!$A$2:$B$690,2,FALSE)</f>
        <v>127</v>
      </c>
      <c r="F164" t="s">
        <v>360</v>
      </c>
      <c r="G164" s="66">
        <f>+VLOOKUP(F164,'ROYAL CANIN'!$B$3:$F$185,5,FALSE)</f>
        <v>55495</v>
      </c>
      <c r="H164">
        <f>+VLOOKUP(F164,'ROYAL CANIN'!$B$3:$F$185,2,FALSE)</f>
        <v>41475.49</v>
      </c>
      <c r="I164" s="21">
        <f t="shared" si="4"/>
        <v>0</v>
      </c>
      <c r="J164" s="52"/>
      <c r="L164" s="64">
        <f>+VLOOKUP(F164,EXPORTADO!$E$2:$K$693,7,FALSE)</f>
        <v>46650</v>
      </c>
      <c r="M164">
        <f t="shared" si="5"/>
        <v>8845</v>
      </c>
    </row>
    <row r="165" spans="2:13" x14ac:dyDescent="0.25">
      <c r="B165" s="20" t="s">
        <v>364</v>
      </c>
      <c r="C165" s="20">
        <v>27040</v>
      </c>
      <c r="E165" t="str">
        <f>+VLOOKUP(B165,EXPORTADO!$A$2:$B$690,2,FALSE)</f>
        <v>7790187342071</v>
      </c>
      <c r="F165" t="s">
        <v>364</v>
      </c>
      <c r="G165" s="66">
        <f>+VLOOKUP(F165,'ROYAL CANIN'!$B$3:$F$185,5,FALSE)</f>
        <v>27040</v>
      </c>
      <c r="H165">
        <f>+VLOOKUP(F165,'ROYAL CANIN'!$B$3:$F$185,2,FALSE)</f>
        <v>20203.22</v>
      </c>
      <c r="I165" s="21">
        <f t="shared" si="4"/>
        <v>0</v>
      </c>
      <c r="J165" s="52"/>
      <c r="L165" s="64">
        <f>+VLOOKUP(F165,EXPORTADO!$E$2:$K$693,7,FALSE)</f>
        <v>22730</v>
      </c>
      <c r="M165">
        <f t="shared" si="5"/>
        <v>4310</v>
      </c>
    </row>
    <row r="166" spans="2:13" x14ac:dyDescent="0.25">
      <c r="B166" s="20" t="s">
        <v>365</v>
      </c>
      <c r="C166" s="20">
        <v>18985</v>
      </c>
      <c r="E166" t="str">
        <f>+VLOOKUP(B166,EXPORTADO!$A$2:$B$690,2,FALSE)</f>
        <v>7790187003231</v>
      </c>
      <c r="F166" t="s">
        <v>365</v>
      </c>
      <c r="G166" s="66">
        <f>+VLOOKUP(F166,'ROYAL CANIN'!$B$3:$F$185,5,FALSE)</f>
        <v>18985</v>
      </c>
      <c r="H166">
        <f>+VLOOKUP(F166,'ROYAL CANIN'!$B$3:$F$185,2,FALSE)</f>
        <v>14084.62</v>
      </c>
      <c r="I166" s="21">
        <f t="shared" si="4"/>
        <v>0</v>
      </c>
      <c r="J166" s="52"/>
      <c r="L166" s="64">
        <f>+VLOOKUP(F166,EXPORTADO!$E$2:$K$693,7,FALSE)</f>
        <v>15950</v>
      </c>
      <c r="M166">
        <f t="shared" si="5"/>
        <v>3035</v>
      </c>
    </row>
    <row r="167" spans="2:13" x14ac:dyDescent="0.25">
      <c r="B167" s="20" t="s">
        <v>367</v>
      </c>
      <c r="C167" s="20">
        <v>18525</v>
      </c>
      <c r="E167" t="str">
        <f>+VLOOKUP(B167,EXPORTADO!$A$2:$B$690,2,FALSE)</f>
        <v>7790187341951</v>
      </c>
      <c r="F167" t="s">
        <v>367</v>
      </c>
      <c r="G167" s="66">
        <f>+VLOOKUP(F167,'ROYAL CANIN'!$B$3:$F$185,5,FALSE)</f>
        <v>18525</v>
      </c>
      <c r="H167">
        <f>+VLOOKUP(F167,'ROYAL CANIN'!$B$3:$F$185,2,FALSE)</f>
        <v>13841.85</v>
      </c>
      <c r="I167" s="21">
        <f t="shared" si="4"/>
        <v>0</v>
      </c>
      <c r="J167" s="52"/>
      <c r="L167" s="64">
        <f>+VLOOKUP(F167,EXPORTADO!$E$2:$K$693,7,FALSE)</f>
        <v>15570</v>
      </c>
      <c r="M167">
        <f t="shared" si="5"/>
        <v>2955</v>
      </c>
    </row>
    <row r="168" spans="2:13" x14ac:dyDescent="0.25">
      <c r="B168" s="20" t="s">
        <v>366</v>
      </c>
      <c r="C168" s="20">
        <v>74995</v>
      </c>
      <c r="E168" t="str">
        <f>+VLOOKUP(B168,EXPORTADO!$A$2:$B$690,2,FALSE)</f>
        <v>131</v>
      </c>
      <c r="F168" t="s">
        <v>366</v>
      </c>
      <c r="G168" s="66">
        <f>+VLOOKUP(F168,'ROYAL CANIN'!$B$3:$F$185,5,FALSE)</f>
        <v>74995</v>
      </c>
      <c r="H168">
        <f>+VLOOKUP(F168,'ROYAL CANIN'!$B$3:$F$185,2,FALSE)</f>
        <v>55552.65</v>
      </c>
      <c r="I168" s="21">
        <f t="shared" si="4"/>
        <v>0</v>
      </c>
      <c r="J168" s="52"/>
      <c r="L168" s="64">
        <f>+VLOOKUP(F168,EXPORTADO!$E$2:$K$693,7,FALSE)</f>
        <v>63020</v>
      </c>
      <c r="M168">
        <f t="shared" si="5"/>
        <v>11975</v>
      </c>
    </row>
    <row r="169" spans="2:13" x14ac:dyDescent="0.25">
      <c r="B169" s="20" t="s">
        <v>368</v>
      </c>
      <c r="C169" s="20">
        <v>10015</v>
      </c>
      <c r="E169" t="str">
        <f>+VLOOKUP(B169,EXPORTADO!$A$2:$B$690,2,FALSE)</f>
        <v>7790187005525</v>
      </c>
      <c r="F169" t="s">
        <v>368</v>
      </c>
      <c r="G169" s="66">
        <f>+VLOOKUP(F169,'ROYAL CANIN'!$B$3:$F$185,5,FALSE)</f>
        <v>10015</v>
      </c>
      <c r="H169">
        <f>+VLOOKUP(F169,'ROYAL CANIN'!$B$3:$F$185,2,FALSE)</f>
        <v>7417.04</v>
      </c>
      <c r="I169" s="21">
        <f t="shared" si="4"/>
        <v>0</v>
      </c>
      <c r="J169" s="52"/>
      <c r="L169" s="64">
        <f>+VLOOKUP(F169,EXPORTADO!$E$2:$K$693,7,FALSE)</f>
        <v>8415</v>
      </c>
      <c r="M169">
        <f t="shared" si="5"/>
        <v>1600</v>
      </c>
    </row>
    <row r="170" spans="2:13" x14ac:dyDescent="0.25">
      <c r="B170" s="20" t="s">
        <v>369</v>
      </c>
      <c r="C170" s="20">
        <v>27005</v>
      </c>
      <c r="E170" t="str">
        <f>+VLOOKUP(B170,EXPORTADO!$A$2:$B$690,2,FALSE)</f>
        <v>7790187341234</v>
      </c>
      <c r="F170" t="s">
        <v>369</v>
      </c>
      <c r="G170" s="66">
        <f>+VLOOKUP(F170,'ROYAL CANIN'!$B$3:$F$185,5,FALSE)</f>
        <v>27005</v>
      </c>
      <c r="H170">
        <f>+VLOOKUP(F170,'ROYAL CANIN'!$B$3:$F$185,2,FALSE)</f>
        <v>20176</v>
      </c>
      <c r="I170" s="21">
        <f t="shared" si="4"/>
        <v>0</v>
      </c>
      <c r="J170" s="52"/>
      <c r="L170" s="64">
        <f>+VLOOKUP(F170,EXPORTADO!$E$2:$K$693,7,FALSE)</f>
        <v>22690</v>
      </c>
      <c r="M170">
        <f t="shared" si="5"/>
        <v>4315</v>
      </c>
    </row>
    <row r="171" spans="2:13" x14ac:dyDescent="0.25">
      <c r="B171" s="20" t="s">
        <v>370</v>
      </c>
      <c r="C171" s="20">
        <v>22840</v>
      </c>
      <c r="E171" t="str">
        <f>+VLOOKUP(B171,EXPORTADO!$A$2:$B$690,2,FALSE)</f>
        <v>7790187341432</v>
      </c>
      <c r="F171" t="s">
        <v>370</v>
      </c>
      <c r="G171" s="66">
        <f>+VLOOKUP(F171,'ROYAL CANIN'!$B$3:$F$185,5,FALSE)</f>
        <v>22840</v>
      </c>
      <c r="H171">
        <f>+VLOOKUP(F171,'ROYAL CANIN'!$B$3:$F$185,2,FALSE)</f>
        <v>16945.240000000002</v>
      </c>
      <c r="I171" s="21">
        <f t="shared" si="4"/>
        <v>0</v>
      </c>
      <c r="J171" s="52"/>
      <c r="L171" s="64">
        <f>+VLOOKUP(F171,EXPORTADO!$E$2:$K$693,7,FALSE)</f>
        <v>19200</v>
      </c>
      <c r="M171">
        <f t="shared" si="5"/>
        <v>3640</v>
      </c>
    </row>
    <row r="172" spans="2:13" x14ac:dyDescent="0.25">
      <c r="B172" s="20" t="s">
        <v>372</v>
      </c>
      <c r="C172" s="20">
        <v>18695</v>
      </c>
      <c r="E172" t="str">
        <f>+VLOOKUP(B172,EXPORTADO!$A$2:$B$690,2,FALSE)</f>
        <v>7790187341418</v>
      </c>
      <c r="F172" t="s">
        <v>372</v>
      </c>
      <c r="G172" s="66">
        <f>+VLOOKUP(F172,'ROYAL CANIN'!$B$3:$F$185,5,FALSE)</f>
        <v>18695</v>
      </c>
      <c r="H172">
        <f>+VLOOKUP(F172,'ROYAL CANIN'!$B$3:$F$185,2,FALSE)</f>
        <v>13950.72</v>
      </c>
      <c r="I172" s="21">
        <f t="shared" si="4"/>
        <v>0</v>
      </c>
      <c r="J172" s="52"/>
      <c r="L172" s="64">
        <f>+VLOOKUP(F172,EXPORTADO!$E$2:$K$693,7,FALSE)</f>
        <v>15710</v>
      </c>
      <c r="M172">
        <f t="shared" si="5"/>
        <v>2985</v>
      </c>
    </row>
    <row r="173" spans="2:13" x14ac:dyDescent="0.25">
      <c r="B173" s="20" t="s">
        <v>371</v>
      </c>
      <c r="C173" s="20">
        <v>74140</v>
      </c>
      <c r="E173" t="str">
        <f>+VLOOKUP(B173,EXPORTADO!$A$2:$B$690,2,FALSE)</f>
        <v>7790187341425</v>
      </c>
      <c r="F173" t="s">
        <v>371</v>
      </c>
      <c r="G173" s="66">
        <f>+VLOOKUP(F173,'ROYAL CANIN'!$B$3:$F$185,5,FALSE)</f>
        <v>74140</v>
      </c>
      <c r="H173">
        <f>+VLOOKUP(F173,'ROYAL CANIN'!$B$3:$F$185,2,FALSE)</f>
        <v>55378.47</v>
      </c>
      <c r="I173" s="21">
        <f t="shared" si="4"/>
        <v>0</v>
      </c>
      <c r="J173" s="52"/>
      <c r="L173" s="64">
        <f>+VLOOKUP(F173,EXPORTADO!$E$2:$K$693,7,FALSE)</f>
        <v>62305</v>
      </c>
      <c r="M173">
        <f t="shared" si="5"/>
        <v>11835</v>
      </c>
    </row>
    <row r="174" spans="2:13" x14ac:dyDescent="0.25">
      <c r="B174" s="20" t="s">
        <v>373</v>
      </c>
      <c r="C174" s="20">
        <v>21555</v>
      </c>
      <c r="E174" t="str">
        <f>+VLOOKUP(B174,EXPORTADO!$A$2:$B$690,2,FALSE)</f>
        <v>7896181218388</v>
      </c>
      <c r="F174" t="s">
        <v>373</v>
      </c>
      <c r="G174" s="66">
        <f>+VLOOKUP(F174,'ROYAL CANIN'!$B$3:$F$185,5,FALSE)</f>
        <v>21555</v>
      </c>
      <c r="H174">
        <f>+VLOOKUP(F174,'ROYAL CANIN'!$B$3:$F$185,2,FALSE)</f>
        <v>16169.1</v>
      </c>
      <c r="I174" s="21">
        <f t="shared" si="4"/>
        <v>0</v>
      </c>
      <c r="J174" s="52"/>
      <c r="L174" s="64">
        <f>+VLOOKUP(F174,EXPORTADO!$E$2:$K$693,7,FALSE)</f>
        <v>18110</v>
      </c>
      <c r="M174">
        <f t="shared" si="5"/>
        <v>3445</v>
      </c>
    </row>
    <row r="175" spans="2:13" x14ac:dyDescent="0.25">
      <c r="B175" s="20" t="s">
        <v>511</v>
      </c>
      <c r="C175" s="20">
        <v>18765</v>
      </c>
      <c r="E175" t="str">
        <f>+VLOOKUP(B175,EXPORTADO!$A$2:$B$690,2,FALSE)</f>
        <v>7896181213154</v>
      </c>
      <c r="F175" t="s">
        <v>511</v>
      </c>
      <c r="G175" s="66">
        <f>+VLOOKUP(F175,'ROYAL CANIN'!$B$3:$F$185,5,FALSE)</f>
        <v>18765</v>
      </c>
      <c r="H175">
        <f>+VLOOKUP(F175,'ROYAL CANIN'!$B$3:$F$185,2,FALSE)</f>
        <v>14109.93</v>
      </c>
      <c r="I175" s="21">
        <f t="shared" si="4"/>
        <v>0</v>
      </c>
      <c r="J175" s="52"/>
      <c r="L175" s="64">
        <f>+VLOOKUP(F175,EXPORTADO!$E$2:$K$693,7,FALSE)</f>
        <v>15770</v>
      </c>
      <c r="M175">
        <f t="shared" si="5"/>
        <v>2995</v>
      </c>
    </row>
    <row r="176" spans="2:13" x14ac:dyDescent="0.25">
      <c r="B176" s="20" t="s">
        <v>361</v>
      </c>
      <c r="C176" s="20">
        <v>3805</v>
      </c>
      <c r="E176" t="e">
        <f>+VLOOKUP(B176,EXPORTADO!$A$2:$B$690,2,FALSE)</f>
        <v>#N/A</v>
      </c>
      <c r="F176" t="s">
        <v>361</v>
      </c>
      <c r="G176" s="66">
        <f>+VLOOKUP(F176,'ROYAL CANIN'!$B$3:$F$185,5,FALSE)</f>
        <v>3805</v>
      </c>
      <c r="H176">
        <f>+VLOOKUP(F176,'ROYAL CANIN'!$B$3:$F$185,2,FALSE)</f>
        <v>2861</v>
      </c>
      <c r="I176" s="21">
        <f t="shared" si="4"/>
        <v>0</v>
      </c>
      <c r="J176" s="52"/>
      <c r="L176" s="64" t="e">
        <f>+VLOOKUP(F176,EXPORTADO!$E$2:$K$693,7,FALSE)</f>
        <v>#N/A</v>
      </c>
      <c r="M176" t="e">
        <f t="shared" si="5"/>
        <v>#N/A</v>
      </c>
    </row>
    <row r="177" spans="2:13" x14ac:dyDescent="0.25">
      <c r="B177" s="20" t="s">
        <v>362</v>
      </c>
      <c r="C177" s="20">
        <v>7370</v>
      </c>
      <c r="E177" t="e">
        <f>+VLOOKUP(B177,EXPORTADO!$A$2:$B$690,2,FALSE)</f>
        <v>#N/A</v>
      </c>
      <c r="F177" t="s">
        <v>362</v>
      </c>
      <c r="G177" s="66">
        <f>+VLOOKUP(F177,'ROYAL CANIN'!$B$3:$F$185,5,FALSE)</f>
        <v>7370</v>
      </c>
      <c r="H177">
        <f>+VLOOKUP(F177,'ROYAL CANIN'!$B$3:$F$185,2,FALSE)</f>
        <v>5264</v>
      </c>
      <c r="I177" s="21">
        <f t="shared" si="4"/>
        <v>0</v>
      </c>
      <c r="J177" s="52"/>
      <c r="L177" s="64" t="e">
        <f>+VLOOKUP(F177,EXPORTADO!$E$2:$K$693,7,FALSE)</f>
        <v>#N/A</v>
      </c>
      <c r="M177" t="e">
        <f t="shared" si="5"/>
        <v>#N/A</v>
      </c>
    </row>
    <row r="178" spans="2:13" x14ac:dyDescent="0.25">
      <c r="B178" s="20" t="s">
        <v>374</v>
      </c>
      <c r="C178" s="20">
        <v>25620</v>
      </c>
      <c r="E178" t="str">
        <f>+VLOOKUP(B178,EXPORTADO!$A$2:$B$690,2,FALSE)</f>
        <v>7790187341579</v>
      </c>
      <c r="F178" t="s">
        <v>374</v>
      </c>
      <c r="G178" s="66">
        <f>+VLOOKUP(F178,'ROYAL CANIN'!$B$3:$F$185,5,FALSE)</f>
        <v>25620</v>
      </c>
      <c r="H178">
        <f>+VLOOKUP(F178,'ROYAL CANIN'!$B$3:$F$185,2,FALSE)</f>
        <v>19005.080000000002</v>
      </c>
      <c r="I178" s="21">
        <f t="shared" si="4"/>
        <v>0</v>
      </c>
      <c r="J178" s="52"/>
      <c r="L178" s="64">
        <f>+VLOOKUP(F178,EXPORTADO!$E$2:$K$693,7,FALSE)</f>
        <v>21530</v>
      </c>
      <c r="M178">
        <f t="shared" si="5"/>
        <v>4090</v>
      </c>
    </row>
    <row r="179" spans="2:13" x14ac:dyDescent="0.25">
      <c r="B179" s="20" t="s">
        <v>375</v>
      </c>
      <c r="C179" s="20">
        <v>18795</v>
      </c>
      <c r="E179" t="str">
        <f>+VLOOKUP(B179,EXPORTADO!$A$2:$B$690,2,FALSE)</f>
        <v>7790187339330</v>
      </c>
      <c r="F179" t="s">
        <v>375</v>
      </c>
      <c r="G179" s="66">
        <f>+VLOOKUP(F179,'ROYAL CANIN'!$B$3:$F$185,5,FALSE)</f>
        <v>18795</v>
      </c>
      <c r="H179">
        <f>+VLOOKUP(F179,'ROYAL CANIN'!$B$3:$F$185,2,FALSE)</f>
        <v>14110.68</v>
      </c>
      <c r="I179" s="21">
        <f t="shared" si="4"/>
        <v>0</v>
      </c>
      <c r="J179" s="52"/>
      <c r="L179" s="64">
        <f>+VLOOKUP(F179,EXPORTADO!$E$2:$K$693,7,FALSE)</f>
        <v>15800</v>
      </c>
      <c r="M179">
        <f t="shared" si="5"/>
        <v>2995</v>
      </c>
    </row>
    <row r="180" spans="2:13" x14ac:dyDescent="0.25">
      <c r="B180" s="20" t="s">
        <v>377</v>
      </c>
      <c r="C180" s="20">
        <v>66040</v>
      </c>
      <c r="E180" t="str">
        <f>+VLOOKUP(B180,EXPORTADO!$A$2:$B$690,2,FALSE)</f>
        <v>7790187339347</v>
      </c>
      <c r="F180" t="s">
        <v>377</v>
      </c>
      <c r="G180" s="66">
        <f>+VLOOKUP(F180,'ROYAL CANIN'!$B$3:$F$185,5,FALSE)</f>
        <v>66040</v>
      </c>
      <c r="H180">
        <f>+VLOOKUP(F180,'ROYAL CANIN'!$B$3:$F$185,2,FALSE)</f>
        <v>50760.67</v>
      </c>
      <c r="I180" s="21">
        <f t="shared" si="4"/>
        <v>0</v>
      </c>
      <c r="J180" s="52"/>
      <c r="L180" s="64">
        <f>+VLOOKUP(F180,EXPORTADO!$E$2:$K$693,7,FALSE)</f>
        <v>55495</v>
      </c>
      <c r="M180">
        <f t="shared" si="5"/>
        <v>10545</v>
      </c>
    </row>
    <row r="181" spans="2:13" x14ac:dyDescent="0.25">
      <c r="B181" s="20" t="s">
        <v>376</v>
      </c>
      <c r="C181" s="20">
        <v>117025</v>
      </c>
      <c r="E181" t="str">
        <f>+VLOOKUP(B181,EXPORTADO!$A$2:$B$690,2,FALSE)</f>
        <v>7790187339354</v>
      </c>
      <c r="F181" t="s">
        <v>376</v>
      </c>
      <c r="G181" s="66">
        <f>+VLOOKUP(F181,'ROYAL CANIN'!$B$3:$F$185,5,FALSE)</f>
        <v>117025</v>
      </c>
      <c r="H181">
        <f>+VLOOKUP(F181,'ROYAL CANIN'!$B$3:$F$185,2,FALSE)</f>
        <v>90019.94</v>
      </c>
      <c r="I181" s="21">
        <f t="shared" si="4"/>
        <v>0</v>
      </c>
      <c r="J181" s="52"/>
      <c r="L181" s="64">
        <f>+VLOOKUP(F181,EXPORTADO!$E$2:$K$693,7,FALSE)</f>
        <v>98340</v>
      </c>
      <c r="M181">
        <f t="shared" si="5"/>
        <v>18685</v>
      </c>
    </row>
    <row r="182" spans="2:13" x14ac:dyDescent="0.25">
      <c r="B182" s="20" t="s">
        <v>378</v>
      </c>
      <c r="C182" s="20">
        <v>24890</v>
      </c>
      <c r="E182" t="str">
        <f>+VLOOKUP(B182,EXPORTADO!$A$2:$B$690,2,FALSE)</f>
        <v>7790187341555</v>
      </c>
      <c r="F182" t="s">
        <v>378</v>
      </c>
      <c r="G182" s="66">
        <f>+VLOOKUP(F182,'ROYAL CANIN'!$B$3:$F$185,5,FALSE)</f>
        <v>24890</v>
      </c>
      <c r="H182">
        <f>+VLOOKUP(F182,'ROYAL CANIN'!$B$3:$F$185,2,FALSE)</f>
        <v>18678.04</v>
      </c>
      <c r="I182" s="21">
        <f t="shared" si="4"/>
        <v>0</v>
      </c>
      <c r="J182" s="52"/>
      <c r="L182" s="64">
        <f>+VLOOKUP(F182,EXPORTADO!$E$2:$K$693,7,FALSE)</f>
        <v>20920</v>
      </c>
      <c r="M182">
        <f t="shared" si="5"/>
        <v>3970</v>
      </c>
    </row>
    <row r="183" spans="2:13" x14ac:dyDescent="0.25">
      <c r="B183" s="20" t="s">
        <v>380</v>
      </c>
      <c r="C183" s="20">
        <v>16655</v>
      </c>
      <c r="E183" t="str">
        <f>+VLOOKUP(B183,EXPORTADO!$A$2:$B$690,2,FALSE)</f>
        <v>7790187341494</v>
      </c>
      <c r="F183" t="s">
        <v>380</v>
      </c>
      <c r="G183" s="66">
        <f>+VLOOKUP(F183,'ROYAL CANIN'!$B$3:$F$185,5,FALSE)</f>
        <v>16655</v>
      </c>
      <c r="H183">
        <f>+VLOOKUP(F183,'ROYAL CANIN'!$B$3:$F$185,2,FALSE)</f>
        <v>12354.7</v>
      </c>
      <c r="I183" s="21">
        <f t="shared" si="4"/>
        <v>0</v>
      </c>
      <c r="J183" s="52"/>
      <c r="L183" s="64">
        <f>+VLOOKUP(F183,EXPORTADO!$E$2:$K$693,7,FALSE)</f>
        <v>13620</v>
      </c>
      <c r="M183">
        <f t="shared" si="5"/>
        <v>3035</v>
      </c>
    </row>
    <row r="184" spans="2:13" x14ac:dyDescent="0.25">
      <c r="B184" s="20" t="s">
        <v>379</v>
      </c>
      <c r="C184" s="20">
        <v>62670</v>
      </c>
      <c r="E184" t="str">
        <f>+VLOOKUP(B184,EXPORTADO!$A$2:$B$690,2,FALSE)</f>
        <v>7790187341500</v>
      </c>
      <c r="F184" t="s">
        <v>379</v>
      </c>
      <c r="G184" s="66">
        <f>+VLOOKUP(F184,'ROYAL CANIN'!$B$3:$F$185,5,FALSE)</f>
        <v>62670</v>
      </c>
      <c r="H184">
        <f>+VLOOKUP(F184,'ROYAL CANIN'!$B$3:$F$185,2,FALSE)</f>
        <v>47477.2</v>
      </c>
      <c r="I184" s="21">
        <f t="shared" si="4"/>
        <v>0</v>
      </c>
      <c r="J184" s="52"/>
      <c r="L184" s="64">
        <f>+VLOOKUP(F184,EXPORTADO!$E$2:$K$693,7,FALSE)</f>
        <v>52665</v>
      </c>
      <c r="M184">
        <f t="shared" si="5"/>
        <v>10005</v>
      </c>
    </row>
    <row r="185" spans="2:13" x14ac:dyDescent="0.25">
      <c r="B185" s="20" t="s">
        <v>499</v>
      </c>
      <c r="C185" s="20">
        <v>5665</v>
      </c>
      <c r="E185" t="str">
        <f>+VLOOKUP(B185,EXPORTADO!$A$2:$B$690,2,FALSE)</f>
        <v>139</v>
      </c>
      <c r="F185" t="s">
        <v>499</v>
      </c>
      <c r="G185" s="66">
        <f>+VLOOKUP(F185,'ROYAL CANIN'!$B$3:$F$185,5,FALSE)</f>
        <v>5665</v>
      </c>
      <c r="H185">
        <f>+VLOOKUP(F185,'ROYAL CANIN'!$B$3:$F$185,2,FALSE)</f>
        <v>4356</v>
      </c>
      <c r="I185" s="21">
        <f t="shared" si="4"/>
        <v>0</v>
      </c>
      <c r="J185" s="52"/>
      <c r="L185" s="64">
        <f>+VLOOKUP(F185,EXPORTADO!$E$2:$K$693,7,FALSE)</f>
        <v>5665</v>
      </c>
      <c r="M185">
        <f t="shared" si="5"/>
        <v>0</v>
      </c>
    </row>
    <row r="186" spans="2:13" x14ac:dyDescent="0.25">
      <c r="B186" s="20" t="s">
        <v>381</v>
      </c>
      <c r="C186" s="20">
        <v>6120</v>
      </c>
      <c r="E186" t="str">
        <f>+VLOOKUP(B186,EXPORTADO!$A$2:$B$690,2,FALSE)</f>
        <v>140</v>
      </c>
      <c r="F186" t="s">
        <v>381</v>
      </c>
      <c r="G186" s="66">
        <f>+VLOOKUP(F186,'ROYAL CANIN'!$B$3:$F$185,5,FALSE)</f>
        <v>6120</v>
      </c>
      <c r="H186">
        <f>+VLOOKUP(F186,'ROYAL CANIN'!$B$3:$F$185,2,FALSE)</f>
        <v>4708</v>
      </c>
      <c r="I186" s="21">
        <f t="shared" si="4"/>
        <v>0</v>
      </c>
      <c r="J186" s="52"/>
      <c r="L186" s="64">
        <f>+VLOOKUP(F186,EXPORTADO!$E$2:$K$693,7,FALSE)</f>
        <v>6120</v>
      </c>
      <c r="M186">
        <f t="shared" si="5"/>
        <v>0</v>
      </c>
    </row>
    <row r="187" spans="2:13" x14ac:dyDescent="0.25">
      <c r="B187" s="20" t="s">
        <v>382</v>
      </c>
      <c r="C187" s="20">
        <v>76735</v>
      </c>
      <c r="E187" t="str">
        <f>+VLOOKUP(B187,EXPORTADO!$A$2:$B$690,2,FALSE)</f>
        <v>141</v>
      </c>
      <c r="F187" t="s">
        <v>382</v>
      </c>
      <c r="G187" s="66">
        <f>+VLOOKUP(F187,'ROYAL CANIN'!$B$3:$F$185,5,FALSE)</f>
        <v>76735</v>
      </c>
      <c r="H187">
        <f>+VLOOKUP(F187,'ROYAL CANIN'!$B$3:$F$185,2,FALSE)</f>
        <v>59028.35</v>
      </c>
      <c r="I187" s="21">
        <f t="shared" si="4"/>
        <v>0</v>
      </c>
      <c r="J187" s="52"/>
      <c r="L187" s="64">
        <f>+VLOOKUP(F187,EXPORTADO!$E$2:$K$693,7,FALSE)</f>
        <v>64485</v>
      </c>
      <c r="M187">
        <f t="shared" si="5"/>
        <v>12250</v>
      </c>
    </row>
    <row r="188" spans="2:13" x14ac:dyDescent="0.25">
      <c r="B188" s="20" t="s">
        <v>383</v>
      </c>
      <c r="C188" s="20">
        <v>85040</v>
      </c>
      <c r="E188" t="str">
        <f>+VLOOKUP(B188,EXPORTADO!$A$2:$B$690,2,FALSE)</f>
        <v>142</v>
      </c>
      <c r="F188" t="s">
        <v>383</v>
      </c>
      <c r="G188" s="66">
        <f>+VLOOKUP(F188,'ROYAL CANIN'!$B$3:$F$185,5,FALSE)</f>
        <v>85040</v>
      </c>
      <c r="H188">
        <f>+VLOOKUP(F188,'ROYAL CANIN'!$B$3:$F$185,2,FALSE)</f>
        <v>65416.93</v>
      </c>
      <c r="I188" s="21">
        <f t="shared" si="4"/>
        <v>0</v>
      </c>
      <c r="J188" s="52"/>
      <c r="L188" s="64">
        <f>+VLOOKUP(F188,EXPORTADO!$E$2:$K$693,7,FALSE)</f>
        <v>71465</v>
      </c>
      <c r="M188">
        <f t="shared" si="5"/>
        <v>13575</v>
      </c>
    </row>
    <row r="189" spans="2:13" x14ac:dyDescent="0.25">
      <c r="B189" s="20" t="s">
        <v>384</v>
      </c>
      <c r="C189" s="20">
        <v>70830</v>
      </c>
      <c r="E189" t="str">
        <f>+VLOOKUP(B189,EXPORTADO!$A$2:$B$690,2,FALSE)</f>
        <v>7790187005419</v>
      </c>
      <c r="F189" t="s">
        <v>384</v>
      </c>
      <c r="G189" s="66">
        <f>+VLOOKUP(F189,'ROYAL CANIN'!$B$3:$F$185,5,FALSE)</f>
        <v>70830</v>
      </c>
      <c r="H189">
        <f>+VLOOKUP(F189,'ROYAL CANIN'!$B$3:$F$185,2,FALSE)</f>
        <v>54483.040000000001</v>
      </c>
      <c r="I189" s="21">
        <f t="shared" si="4"/>
        <v>0</v>
      </c>
      <c r="J189" s="52"/>
      <c r="L189" s="64">
        <f>+VLOOKUP(F189,EXPORTADO!$E$2:$K$693,7,FALSE)</f>
        <v>59520</v>
      </c>
      <c r="M189">
        <f t="shared" si="5"/>
        <v>11310</v>
      </c>
    </row>
    <row r="190" spans="2:13" x14ac:dyDescent="0.25">
      <c r="B190" s="20" t="s">
        <v>385</v>
      </c>
      <c r="C190" s="20">
        <v>78220</v>
      </c>
      <c r="E190" t="str">
        <f>+VLOOKUP(B190,EXPORTADO!$A$2:$B$690,2,FALSE)</f>
        <v>144</v>
      </c>
      <c r="F190" t="s">
        <v>385</v>
      </c>
      <c r="G190" s="66">
        <f>+VLOOKUP(F190,'ROYAL CANIN'!$B$3:$F$185,5,FALSE)</f>
        <v>78220</v>
      </c>
      <c r="H190">
        <f>+VLOOKUP(F190,'ROYAL CANIN'!$B$3:$F$185,2,FALSE)</f>
        <v>60168.66</v>
      </c>
      <c r="I190" s="21">
        <f t="shared" si="4"/>
        <v>0</v>
      </c>
      <c r="J190" s="52"/>
      <c r="L190" s="64">
        <f>+VLOOKUP(F190,EXPORTADO!$E$2:$K$693,7,FALSE)</f>
        <v>65730</v>
      </c>
      <c r="M190">
        <f t="shared" si="5"/>
        <v>12490</v>
      </c>
    </row>
    <row r="191" spans="2:13" x14ac:dyDescent="0.25">
      <c r="B191" s="20" t="s">
        <v>386</v>
      </c>
      <c r="C191" s="20">
        <v>28635</v>
      </c>
      <c r="E191" t="str">
        <f>+VLOOKUP(B191,EXPORTADO!$A$2:$B$690,2,FALSE)</f>
        <v>7790187340343</v>
      </c>
      <c r="F191" t="s">
        <v>386</v>
      </c>
      <c r="G191" s="66">
        <f>+VLOOKUP(F191,'ROYAL CANIN'!$B$3:$F$185,5,FALSE)</f>
        <v>28635</v>
      </c>
      <c r="H191">
        <f>+VLOOKUP(F191,'ROYAL CANIN'!$B$3:$F$185,2,FALSE)</f>
        <v>21556.99</v>
      </c>
      <c r="I191" s="21">
        <f t="shared" si="4"/>
        <v>0</v>
      </c>
      <c r="J191" s="52"/>
      <c r="L191" s="64">
        <f>+VLOOKUP(F191,EXPORTADO!$E$2:$K$693,7,FALSE)</f>
        <v>24070</v>
      </c>
      <c r="M191">
        <f t="shared" si="5"/>
        <v>4565</v>
      </c>
    </row>
    <row r="192" spans="2:13" x14ac:dyDescent="0.25">
      <c r="B192" s="20" t="s">
        <v>387</v>
      </c>
      <c r="C192" s="20">
        <v>21485</v>
      </c>
      <c r="E192" t="str">
        <f>+VLOOKUP(B192,EXPORTADO!$A$2:$B$690,2,FALSE)</f>
        <v>7790187340336</v>
      </c>
      <c r="F192" t="s">
        <v>387</v>
      </c>
      <c r="G192" s="66">
        <f>+VLOOKUP(F192,'ROYAL CANIN'!$B$3:$F$185,5,FALSE)</f>
        <v>21485</v>
      </c>
      <c r="H192">
        <f>+VLOOKUP(F192,'ROYAL CANIN'!$B$3:$F$185,2,FALSE)</f>
        <v>16173.27</v>
      </c>
      <c r="I192" s="21">
        <f t="shared" si="4"/>
        <v>0</v>
      </c>
      <c r="J192" s="52"/>
      <c r="L192" s="64">
        <f>+VLOOKUP(F192,EXPORTADO!$E$2:$K$693,7,FALSE)</f>
        <v>18060</v>
      </c>
      <c r="M192">
        <f t="shared" si="5"/>
        <v>3425</v>
      </c>
    </row>
    <row r="193" spans="2:13" x14ac:dyDescent="0.25">
      <c r="B193" s="20" t="s">
        <v>388</v>
      </c>
      <c r="C193" s="20">
        <v>18715</v>
      </c>
      <c r="E193" t="str">
        <f>+VLOOKUP(B193,EXPORTADO!$A$2:$B$690,2,FALSE)</f>
        <v>7790187341586</v>
      </c>
      <c r="F193" t="s">
        <v>388</v>
      </c>
      <c r="G193" s="66">
        <f>+VLOOKUP(F193,'ROYAL CANIN'!$B$3:$F$185,5,FALSE)</f>
        <v>18715</v>
      </c>
      <c r="H193">
        <f>+VLOOKUP(F193,'ROYAL CANIN'!$B$3:$F$185,2,FALSE)</f>
        <v>14061.21</v>
      </c>
      <c r="I193" s="21">
        <f t="shared" si="4"/>
        <v>0</v>
      </c>
      <c r="J193" s="52"/>
      <c r="L193" s="64">
        <f>+VLOOKUP(F193,EXPORTADO!$E$2:$K$693,7,FALSE)</f>
        <v>15725</v>
      </c>
      <c r="M193">
        <f t="shared" si="5"/>
        <v>2990</v>
      </c>
    </row>
    <row r="194" spans="2:13" x14ac:dyDescent="0.25">
      <c r="B194" s="20" t="s">
        <v>390</v>
      </c>
      <c r="C194" s="20">
        <v>13145</v>
      </c>
      <c r="E194" t="str">
        <f>+VLOOKUP(B194,EXPORTADO!$A$2:$B$690,2,FALSE)</f>
        <v>7790187341524</v>
      </c>
      <c r="F194" t="s">
        <v>390</v>
      </c>
      <c r="G194" s="66">
        <f>+VLOOKUP(F194,'ROYAL CANIN'!$B$3:$F$185,5,FALSE)</f>
        <v>13145</v>
      </c>
      <c r="H194">
        <f>+VLOOKUP(F194,'ROYAL CANIN'!$B$3:$F$185,2,FALSE)</f>
        <v>9896.58</v>
      </c>
      <c r="I194" s="21">
        <f t="shared" ref="I194:I257" si="6">+(G194-C194)/C194</f>
        <v>0</v>
      </c>
      <c r="J194" s="52"/>
      <c r="L194" s="64">
        <f>+VLOOKUP(F194,EXPORTADO!$E$2:$K$693,7,FALSE)</f>
        <v>11050</v>
      </c>
      <c r="M194">
        <f t="shared" si="5"/>
        <v>2095</v>
      </c>
    </row>
    <row r="195" spans="2:13" x14ac:dyDescent="0.25">
      <c r="B195" s="20" t="s">
        <v>389</v>
      </c>
      <c r="C195" s="20">
        <v>69375</v>
      </c>
      <c r="E195" t="str">
        <f>+VLOOKUP(B195,EXPORTADO!$A$2:$B$690,2,FALSE)</f>
        <v>146</v>
      </c>
      <c r="F195" t="s">
        <v>389</v>
      </c>
      <c r="G195" s="66">
        <f>+VLOOKUP(F195,'ROYAL CANIN'!$B$3:$F$185,5,FALSE)</f>
        <v>69375</v>
      </c>
      <c r="H195">
        <f>+VLOOKUP(F195,'ROYAL CANIN'!$B$3:$F$185,2,FALSE)</f>
        <v>53366.36</v>
      </c>
      <c r="I195" s="21">
        <f t="shared" si="6"/>
        <v>0</v>
      </c>
      <c r="J195" s="52"/>
      <c r="L195" s="64">
        <f>+VLOOKUP(F195,EXPORTADO!$E$2:$K$693,7,FALSE)</f>
        <v>58300</v>
      </c>
      <c r="M195">
        <f t="shared" ref="M195:M258" si="7">+G195-L195</f>
        <v>11075</v>
      </c>
    </row>
    <row r="196" spans="2:13" x14ac:dyDescent="0.25">
      <c r="B196" s="20" t="s">
        <v>445</v>
      </c>
      <c r="C196" s="20">
        <v>28905</v>
      </c>
      <c r="E196" t="str">
        <f>+VLOOKUP(B196,EXPORTADO!$A$2:$B$690,2,FALSE)</f>
        <v>7790187341906</v>
      </c>
      <c r="F196" t="s">
        <v>445</v>
      </c>
      <c r="G196" s="66">
        <f>+VLOOKUP(F196,'ROYAL CANIN'!$B$3:$F$185,5,FALSE)</f>
        <v>28905</v>
      </c>
      <c r="H196">
        <f>+VLOOKUP(F196,'ROYAL CANIN'!$B$3:$F$185,2,FALSE)</f>
        <v>21759.39</v>
      </c>
      <c r="I196" s="21">
        <f t="shared" si="6"/>
        <v>0</v>
      </c>
      <c r="J196" s="52"/>
      <c r="L196" s="64">
        <f>+VLOOKUP(F196,EXPORTADO!$E$2:$K$693,7,FALSE)</f>
        <v>24290</v>
      </c>
      <c r="M196">
        <f t="shared" si="7"/>
        <v>4615</v>
      </c>
    </row>
    <row r="197" spans="2:13" x14ac:dyDescent="0.25">
      <c r="B197" s="20" t="s">
        <v>447</v>
      </c>
      <c r="C197" s="20">
        <v>20015</v>
      </c>
      <c r="E197" t="str">
        <f>+VLOOKUP(B197,EXPORTADO!$A$2:$B$690,2,FALSE)</f>
        <v>7790187341876</v>
      </c>
      <c r="F197" t="s">
        <v>447</v>
      </c>
      <c r="G197" s="66">
        <f>+VLOOKUP(F197,'ROYAL CANIN'!$B$3:$F$185,5,FALSE)</f>
        <v>20015</v>
      </c>
      <c r="H197">
        <f>+VLOOKUP(F197,'ROYAL CANIN'!$B$3:$F$185,2,FALSE)</f>
        <v>15048.14</v>
      </c>
      <c r="I197" s="21">
        <f t="shared" si="6"/>
        <v>0</v>
      </c>
      <c r="J197" s="52"/>
      <c r="L197" s="64">
        <f>+VLOOKUP(F197,EXPORTADO!$E$2:$K$693,7,FALSE)</f>
        <v>16820</v>
      </c>
      <c r="M197">
        <f t="shared" si="7"/>
        <v>3195</v>
      </c>
    </row>
    <row r="198" spans="2:13" x14ac:dyDescent="0.25">
      <c r="B198" s="20" t="s">
        <v>446</v>
      </c>
      <c r="C198" s="20">
        <v>73425</v>
      </c>
      <c r="E198" t="str">
        <f>+VLOOKUP(B198,EXPORTADO!$A$2:$B$690,2,FALSE)</f>
        <v>7908248301398</v>
      </c>
      <c r="F198" t="s">
        <v>446</v>
      </c>
      <c r="G198" s="66">
        <f>+VLOOKUP(F198,'ROYAL CANIN'!$B$3:$F$185,5,FALSE)</f>
        <v>73425</v>
      </c>
      <c r="H198">
        <f>+VLOOKUP(F198,'ROYAL CANIN'!$B$3:$F$185,2,FALSE)</f>
        <v>56479.08</v>
      </c>
      <c r="I198" s="21">
        <f t="shared" si="6"/>
        <v>0</v>
      </c>
      <c r="J198" s="52"/>
      <c r="L198" s="64">
        <f>+VLOOKUP(F198,EXPORTADO!$E$2:$K$693,7,FALSE)</f>
        <v>61700</v>
      </c>
      <c r="M198">
        <f t="shared" si="7"/>
        <v>11725</v>
      </c>
    </row>
    <row r="199" spans="2:13" x14ac:dyDescent="0.25">
      <c r="B199" s="20" t="s">
        <v>448</v>
      </c>
      <c r="C199" s="20">
        <v>20715</v>
      </c>
      <c r="E199" t="str">
        <f>+VLOOKUP(B199,EXPORTADO!$A$2:$B$690,2,FALSE)</f>
        <v>7790187341890</v>
      </c>
      <c r="F199" t="s">
        <v>448</v>
      </c>
      <c r="G199" s="66">
        <f>+VLOOKUP(F199,'ROYAL CANIN'!$B$3:$F$185,5,FALSE)</f>
        <v>20715</v>
      </c>
      <c r="H199">
        <f>+VLOOKUP(F199,'ROYAL CANIN'!$B$3:$F$185,2,FALSE)</f>
        <v>15576.13</v>
      </c>
      <c r="I199" s="21">
        <f t="shared" si="6"/>
        <v>0</v>
      </c>
      <c r="J199" s="52"/>
      <c r="L199" s="64">
        <f>+VLOOKUP(F199,EXPORTADO!$E$2:$K$693,7,FALSE)</f>
        <v>17410</v>
      </c>
      <c r="M199">
        <f t="shared" si="7"/>
        <v>3305</v>
      </c>
    </row>
    <row r="200" spans="2:13" x14ac:dyDescent="0.25">
      <c r="B200" s="20" t="s">
        <v>391</v>
      </c>
      <c r="C200" s="20">
        <v>19720</v>
      </c>
      <c r="E200" t="str">
        <f>+VLOOKUP(B200,EXPORTADO!$A$2:$B$690,2,FALSE)</f>
        <v>7790187338746</v>
      </c>
      <c r="F200" t="s">
        <v>391</v>
      </c>
      <c r="G200" s="66">
        <f>+VLOOKUP(F200,'ROYAL CANIN'!$B$3:$F$185,5,FALSE)</f>
        <v>19720</v>
      </c>
      <c r="H200">
        <f>+VLOOKUP(F200,'ROYAL CANIN'!$B$3:$F$185,2,FALSE)</f>
        <v>14817.54</v>
      </c>
      <c r="I200" s="21">
        <f t="shared" si="6"/>
        <v>0</v>
      </c>
      <c r="J200" s="52"/>
      <c r="L200" s="64">
        <f>+VLOOKUP(F200,EXPORTADO!$E$2:$K$693,7,FALSE)</f>
        <v>16575</v>
      </c>
      <c r="M200">
        <f t="shared" si="7"/>
        <v>3145</v>
      </c>
    </row>
    <row r="201" spans="2:13" x14ac:dyDescent="0.25">
      <c r="B201" s="20" t="s">
        <v>392</v>
      </c>
      <c r="C201" s="20">
        <v>69850</v>
      </c>
      <c r="E201" t="str">
        <f>+VLOOKUP(B201,EXPORTADO!$A$2:$B$690,2,FALSE)</f>
        <v>7790187338753</v>
      </c>
      <c r="F201" t="s">
        <v>392</v>
      </c>
      <c r="G201" s="66">
        <f>+VLOOKUP(F201,'ROYAL CANIN'!$B$3:$F$185,5,FALSE)</f>
        <v>69850</v>
      </c>
      <c r="H201">
        <f>+VLOOKUP(F201,'ROYAL CANIN'!$B$3:$F$185,2,FALSE)</f>
        <v>53320.03</v>
      </c>
      <c r="I201" s="21">
        <f t="shared" si="6"/>
        <v>0</v>
      </c>
      <c r="J201" s="52"/>
      <c r="L201" s="64">
        <f>+VLOOKUP(F201,EXPORTADO!$E$2:$K$693,7,FALSE)</f>
        <v>59685</v>
      </c>
      <c r="M201">
        <f t="shared" si="7"/>
        <v>10165</v>
      </c>
    </row>
    <row r="202" spans="2:13" x14ac:dyDescent="0.25">
      <c r="B202" s="20" t="s">
        <v>393</v>
      </c>
      <c r="C202" s="20">
        <v>18735</v>
      </c>
      <c r="E202" t="str">
        <f>+VLOOKUP(B202,EXPORTADO!$A$2:$B$690,2,FALSE)</f>
        <v>7790187338715</v>
      </c>
      <c r="F202" t="s">
        <v>393</v>
      </c>
      <c r="G202" s="66">
        <f>+VLOOKUP(F202,'ROYAL CANIN'!$B$3:$F$185,5,FALSE)</f>
        <v>18735</v>
      </c>
      <c r="H202">
        <f>+VLOOKUP(F202,'ROYAL CANIN'!$B$3:$F$185,2,FALSE)</f>
        <v>14106.3</v>
      </c>
      <c r="I202" s="21">
        <f t="shared" si="6"/>
        <v>0</v>
      </c>
      <c r="J202" s="52"/>
      <c r="L202" s="64">
        <f>+VLOOKUP(F202,EXPORTADO!$E$2:$K$693,7,FALSE)</f>
        <v>15740</v>
      </c>
      <c r="M202">
        <f t="shared" si="7"/>
        <v>2995</v>
      </c>
    </row>
    <row r="203" spans="2:13" x14ac:dyDescent="0.25">
      <c r="B203" s="20" t="s">
        <v>394</v>
      </c>
      <c r="C203" s="20">
        <v>67005</v>
      </c>
      <c r="E203" t="str">
        <f>+VLOOKUP(B203,EXPORTADO!$A$2:$B$690,2,FALSE)</f>
        <v>7790187338722</v>
      </c>
      <c r="F203" t="s">
        <v>394</v>
      </c>
      <c r="G203" s="66">
        <f>+VLOOKUP(F203,'ROYAL CANIN'!$B$3:$F$185,5,FALSE)</f>
        <v>67005</v>
      </c>
      <c r="H203">
        <f>+VLOOKUP(F203,'ROYAL CANIN'!$B$3:$F$185,2,FALSE)</f>
        <v>50760.67</v>
      </c>
      <c r="I203" s="21">
        <f t="shared" si="6"/>
        <v>0</v>
      </c>
      <c r="J203" s="52"/>
      <c r="L203" s="64">
        <f>+VLOOKUP(F203,EXPORTADO!$E$2:$K$693,7,FALSE)</f>
        <v>56735</v>
      </c>
      <c r="M203">
        <f t="shared" si="7"/>
        <v>10270</v>
      </c>
    </row>
    <row r="204" spans="2:13" x14ac:dyDescent="0.25">
      <c r="B204" s="20" t="s">
        <v>1311</v>
      </c>
      <c r="C204" s="20">
        <v>18760</v>
      </c>
      <c r="E204" t="str">
        <f>+VLOOKUP(B204,EXPORTADO!$A$2:$B$690,2,FALSE)</f>
        <v>7790187339460</v>
      </c>
      <c r="F204" t="s">
        <v>1311</v>
      </c>
      <c r="G204" s="66">
        <f>+VLOOKUP(F204,'ROYAL CANIN'!$B$3:$F$185,5,FALSE)</f>
        <v>18760</v>
      </c>
      <c r="H204">
        <f>+VLOOKUP(F204,'ROYAL CANIN'!$B$3:$F$185,2,FALSE)</f>
        <v>14106.3</v>
      </c>
      <c r="I204" s="21">
        <f t="shared" si="6"/>
        <v>0</v>
      </c>
      <c r="J204" s="52"/>
      <c r="L204" s="64">
        <f>+VLOOKUP(F204,EXPORTADO!$E$2:$K$693,7,FALSE)</f>
        <v>15765</v>
      </c>
      <c r="M204">
        <f t="shared" si="7"/>
        <v>2995</v>
      </c>
    </row>
    <row r="205" spans="2:13" x14ac:dyDescent="0.25">
      <c r="B205" s="20" t="s">
        <v>512</v>
      </c>
      <c r="C205" s="20">
        <v>7025</v>
      </c>
      <c r="E205" t="str">
        <f>+VLOOKUP(B205,EXPORTADO!$A$2:$B$690,2,FALSE)</f>
        <v>7790187338678</v>
      </c>
      <c r="F205" t="s">
        <v>512</v>
      </c>
      <c r="G205" s="66">
        <f>+VLOOKUP(F205,'ROYAL CANIN'!$B$3:$F$185,5,FALSE)</f>
        <v>7025</v>
      </c>
      <c r="H205">
        <f>+VLOOKUP(F205,'ROYAL CANIN'!$B$3:$F$185,2,FALSE)</f>
        <v>5278.81</v>
      </c>
      <c r="I205" s="21">
        <f t="shared" si="6"/>
        <v>0</v>
      </c>
      <c r="J205" s="52"/>
      <c r="L205" s="64">
        <f>+VLOOKUP(F205,EXPORTADO!$E$2:$K$693,7,FALSE)</f>
        <v>5905</v>
      </c>
      <c r="M205">
        <f t="shared" si="7"/>
        <v>1120</v>
      </c>
    </row>
    <row r="206" spans="2:13" x14ac:dyDescent="0.25">
      <c r="B206" s="20" t="s">
        <v>395</v>
      </c>
      <c r="C206" s="20">
        <v>21025</v>
      </c>
      <c r="E206" t="str">
        <f>+VLOOKUP(B206,EXPORTADO!$A$2:$B$690,2,FALSE)</f>
        <v>7790187339514</v>
      </c>
      <c r="F206" t="s">
        <v>395</v>
      </c>
      <c r="G206" s="66">
        <f>+VLOOKUP(F206,'ROYAL CANIN'!$B$3:$F$185,5,FALSE)</f>
        <v>21025</v>
      </c>
      <c r="H206">
        <f>+VLOOKUP(F206,'ROYAL CANIN'!$B$3:$F$185,2,FALSE)</f>
        <v>15809.61</v>
      </c>
      <c r="I206" s="21">
        <f t="shared" si="6"/>
        <v>0</v>
      </c>
      <c r="J206" s="52"/>
      <c r="L206" s="64">
        <f>+VLOOKUP(F206,EXPORTADO!$E$2:$K$693,7,FALSE)</f>
        <v>17670</v>
      </c>
      <c r="M206">
        <f t="shared" si="7"/>
        <v>3355</v>
      </c>
    </row>
    <row r="207" spans="2:13" x14ac:dyDescent="0.25">
      <c r="B207" s="20" t="s">
        <v>396</v>
      </c>
      <c r="C207" s="20">
        <v>73605</v>
      </c>
      <c r="E207" t="str">
        <f>+VLOOKUP(B207,EXPORTADO!$A$2:$B$690,2,FALSE)</f>
        <v>7790187338692</v>
      </c>
      <c r="F207" t="s">
        <v>396</v>
      </c>
      <c r="G207" s="66">
        <f>+VLOOKUP(F207,'ROYAL CANIN'!$B$3:$F$185,5,FALSE)</f>
        <v>73605</v>
      </c>
      <c r="H207">
        <f>+VLOOKUP(F207,'ROYAL CANIN'!$B$3:$F$185,2,FALSE)</f>
        <v>55300.02</v>
      </c>
      <c r="I207" s="21">
        <f t="shared" si="6"/>
        <v>0</v>
      </c>
      <c r="J207" s="52"/>
      <c r="L207" s="64">
        <f>+VLOOKUP(F207,EXPORTADO!$E$2:$K$693,7,FALSE)</f>
        <v>61850</v>
      </c>
      <c r="M207">
        <f t="shared" si="7"/>
        <v>11755</v>
      </c>
    </row>
    <row r="208" spans="2:13" x14ac:dyDescent="0.25">
      <c r="B208" s="20" t="s">
        <v>397</v>
      </c>
      <c r="C208" s="20">
        <v>71920</v>
      </c>
      <c r="E208" t="str">
        <f>+VLOOKUP(B208,EXPORTADO!$A$2:$B$690,2,FALSE)</f>
        <v>7790187341715</v>
      </c>
      <c r="F208" t="s">
        <v>397</v>
      </c>
      <c r="G208" s="66">
        <f>+VLOOKUP(F208,'ROYAL CANIN'!$B$3:$F$185,5,FALSE)</f>
        <v>71920</v>
      </c>
      <c r="H208">
        <f>+VLOOKUP(F208,'ROYAL CANIN'!$B$3:$F$185,2,FALSE)</f>
        <v>54483.040000000001</v>
      </c>
      <c r="I208" s="21">
        <f t="shared" si="6"/>
        <v>0</v>
      </c>
      <c r="J208" s="52"/>
      <c r="L208" s="64">
        <f>+VLOOKUP(F208,EXPORTADO!$E$2:$K$693,7,FALSE)</f>
        <v>60435</v>
      </c>
      <c r="M208">
        <f t="shared" si="7"/>
        <v>11485</v>
      </c>
    </row>
    <row r="209" spans="2:13" x14ac:dyDescent="0.25">
      <c r="B209" s="20" t="s">
        <v>398</v>
      </c>
      <c r="C209" s="20">
        <v>78340</v>
      </c>
      <c r="E209" t="str">
        <f>+VLOOKUP(B209,EXPORTADO!$A$2:$B$690,2,FALSE)</f>
        <v>152</v>
      </c>
      <c r="F209" t="s">
        <v>398</v>
      </c>
      <c r="G209" s="66">
        <f>+VLOOKUP(F209,'ROYAL CANIN'!$B$3:$F$185,5,FALSE)</f>
        <v>78340</v>
      </c>
      <c r="H209">
        <f>+VLOOKUP(F209,'ROYAL CANIN'!$B$3:$F$185,2,FALSE)</f>
        <v>60168.66</v>
      </c>
      <c r="I209" s="21">
        <f t="shared" si="6"/>
        <v>0</v>
      </c>
      <c r="J209" s="52"/>
      <c r="L209" s="64">
        <f>+VLOOKUP(F209,EXPORTADO!$E$2:$K$693,7,FALSE)</f>
        <v>65830</v>
      </c>
      <c r="M209">
        <f t="shared" si="7"/>
        <v>12510</v>
      </c>
    </row>
    <row r="210" spans="2:13" x14ac:dyDescent="0.25">
      <c r="B210" s="20" t="s">
        <v>799</v>
      </c>
      <c r="C210" s="20">
        <v>3650</v>
      </c>
      <c r="E210" t="str">
        <f>+VLOOKUP(B210,EXPORTADO!$A$2:$B$690,2,FALSE)</f>
        <v>9003579311998</v>
      </c>
      <c r="F210" s="59" t="s">
        <v>799</v>
      </c>
      <c r="G210" s="66">
        <f>+VLOOKUP(F210,'ROYAL CANIN'!$B$3:$F$185,5,FALSE)</f>
        <v>3650</v>
      </c>
      <c r="H210">
        <f>+VLOOKUP(F210,'ROYAL CANIN'!$B$3:$F$185,2,FALSE)</f>
        <v>2513.88</v>
      </c>
      <c r="I210" s="21">
        <f t="shared" si="6"/>
        <v>0</v>
      </c>
      <c r="J210" s="52"/>
      <c r="L210" s="64">
        <f>+VLOOKUP(F210,EXPORTADO!$E$2:$K$693,7,FALSE)</f>
        <v>3060</v>
      </c>
      <c r="M210">
        <f t="shared" si="7"/>
        <v>590</v>
      </c>
    </row>
    <row r="211" spans="2:13" x14ac:dyDescent="0.25">
      <c r="B211" s="20" t="s">
        <v>811</v>
      </c>
      <c r="C211" s="20">
        <v>4130</v>
      </c>
      <c r="E211" t="str">
        <f>+VLOOKUP(B211,EXPORTADO!$A$2:$B$690,2,FALSE)</f>
        <v>9003579311615</v>
      </c>
      <c r="F211" s="59" t="s">
        <v>811</v>
      </c>
      <c r="G211" s="66">
        <f>+VLOOKUP(F211,'ROYAL CANIN'!$B$3:$F$185,5,FALSE)</f>
        <v>4130</v>
      </c>
      <c r="H211">
        <f>+VLOOKUP(F211,'ROYAL CANIN'!$B$3:$F$185,2,FALSE)</f>
        <v>2851.63</v>
      </c>
      <c r="I211" s="21">
        <f t="shared" si="6"/>
        <v>0</v>
      </c>
      <c r="J211" s="52"/>
      <c r="L211" s="64">
        <f>+VLOOKUP(F211,EXPORTADO!$E$2:$K$693,7,FALSE)</f>
        <v>3470</v>
      </c>
      <c r="M211">
        <f t="shared" si="7"/>
        <v>660</v>
      </c>
    </row>
    <row r="212" spans="2:13" x14ac:dyDescent="0.25">
      <c r="B212" s="20" t="s">
        <v>1030</v>
      </c>
      <c r="C212" s="20">
        <v>6090</v>
      </c>
      <c r="E212" t="str">
        <f>+VLOOKUP(B212,EXPORTADO!$A$2:$B$690,2,FALSE)</f>
        <v>9003579000762</v>
      </c>
      <c r="F212" s="59" t="s">
        <v>1030</v>
      </c>
      <c r="G212" s="66">
        <f>+VLOOKUP(F212,'ROYAL CANIN'!$B$3:$F$185,5,FALSE)</f>
        <v>6090</v>
      </c>
      <c r="H212">
        <f>+VLOOKUP(F212,'ROYAL CANIN'!$B$3:$F$185,2,FALSE)</f>
        <v>4201.93</v>
      </c>
      <c r="I212" s="21">
        <f t="shared" si="6"/>
        <v>0</v>
      </c>
      <c r="J212" s="52"/>
      <c r="L212" s="64">
        <f>+VLOOKUP(F212,EXPORTADO!$E$2:$K$693,7,FALSE)</f>
        <v>5120</v>
      </c>
      <c r="M212">
        <f t="shared" si="7"/>
        <v>970</v>
      </c>
    </row>
    <row r="213" spans="2:13" x14ac:dyDescent="0.25">
      <c r="B213" s="20" t="s">
        <v>1031</v>
      </c>
      <c r="C213" s="20">
        <v>3650</v>
      </c>
      <c r="E213" t="str">
        <f>+VLOOKUP(B213,EXPORTADO!$A$2:$B$690,2,FALSE)</f>
        <v>9003579000595</v>
      </c>
      <c r="F213" s="59" t="s">
        <v>1031</v>
      </c>
      <c r="G213" s="66">
        <f>+VLOOKUP(F213,'ROYAL CANIN'!$B$3:$F$185,5,FALSE)</f>
        <v>3650</v>
      </c>
      <c r="H213">
        <f>+VLOOKUP(F213,'ROYAL CANIN'!$B$3:$F$185,2,FALSE)</f>
        <v>2513.88</v>
      </c>
      <c r="I213" s="21">
        <f t="shared" si="6"/>
        <v>0</v>
      </c>
      <c r="J213" s="52"/>
      <c r="L213" s="64">
        <f>+VLOOKUP(F213,EXPORTADO!$E$2:$K$693,7,FALSE)</f>
        <v>3060</v>
      </c>
      <c r="M213">
        <f t="shared" si="7"/>
        <v>590</v>
      </c>
    </row>
    <row r="214" spans="2:13" x14ac:dyDescent="0.25">
      <c r="B214" s="20" t="s">
        <v>22</v>
      </c>
      <c r="C214" s="20">
        <v>4880</v>
      </c>
      <c r="E214" t="str">
        <f>+VLOOKUP(B214,EXPORTADO!$A$2:$B$690,2,FALSE)</f>
        <v>7896181213970</v>
      </c>
      <c r="F214" s="59" t="s">
        <v>22</v>
      </c>
      <c r="G214" s="66">
        <f>+VLOOKUP(F214,'ROYAL CANIN'!$B$3:$F$185,5,FALSE)</f>
        <v>4880</v>
      </c>
      <c r="H214">
        <f>+VLOOKUP(F214,'ROYAL CANIN'!$B$3:$F$185,2,FALSE)</f>
        <v>3216.28</v>
      </c>
      <c r="I214" s="21">
        <f t="shared" si="6"/>
        <v>0</v>
      </c>
      <c r="J214" s="52"/>
      <c r="L214" s="64">
        <f>+VLOOKUP(F214,EXPORTADO!$E$2:$K$693,7,FALSE)</f>
        <v>4100</v>
      </c>
      <c r="M214">
        <f t="shared" si="7"/>
        <v>780</v>
      </c>
    </row>
    <row r="215" spans="2:13" x14ac:dyDescent="0.25">
      <c r="B215" s="20" t="s">
        <v>399</v>
      </c>
      <c r="C215" s="20">
        <v>20735</v>
      </c>
      <c r="E215" t="str">
        <f>+VLOOKUP(B215,EXPORTADO!$A$2:$B$690,2,FALSE)</f>
        <v>7790187340527</v>
      </c>
      <c r="F215" t="s">
        <v>399</v>
      </c>
      <c r="G215" s="66">
        <f>+VLOOKUP(F215,'ROYAL CANIN'!$B$3:$F$185,5,FALSE)</f>
        <v>20735</v>
      </c>
      <c r="H215">
        <f>+VLOOKUP(F215,'ROYAL CANIN'!$B$3:$F$185,2,FALSE)</f>
        <v>15707.71</v>
      </c>
      <c r="I215" s="21">
        <f t="shared" si="6"/>
        <v>0</v>
      </c>
      <c r="J215" s="52"/>
      <c r="L215" s="64">
        <f>+VLOOKUP(F215,EXPORTADO!$E$2:$K$693,7,FALSE)</f>
        <v>17425</v>
      </c>
      <c r="M215">
        <f t="shared" si="7"/>
        <v>3310</v>
      </c>
    </row>
    <row r="216" spans="2:13" x14ac:dyDescent="0.25">
      <c r="B216" s="20" t="s">
        <v>400</v>
      </c>
      <c r="C216" s="20">
        <v>75575</v>
      </c>
      <c r="E216" t="str">
        <f>+VLOOKUP(B216,EXPORTADO!$A$2:$B$690,2,FALSE)</f>
        <v>7790187340534</v>
      </c>
      <c r="F216" t="s">
        <v>400</v>
      </c>
      <c r="G216" s="66">
        <f>+VLOOKUP(F216,'ROYAL CANIN'!$B$3:$F$185,5,FALSE)</f>
        <v>75575</v>
      </c>
      <c r="H216">
        <f>+VLOOKUP(F216,'ROYAL CANIN'!$B$3:$F$185,2,FALSE)</f>
        <v>56823.33</v>
      </c>
      <c r="I216" s="21">
        <f t="shared" si="6"/>
        <v>0</v>
      </c>
      <c r="J216" s="52"/>
      <c r="L216" s="64">
        <f>+VLOOKUP(F216,EXPORTADO!$E$2:$K$693,7,FALSE)</f>
        <v>63510</v>
      </c>
      <c r="M216">
        <f t="shared" si="7"/>
        <v>12065</v>
      </c>
    </row>
    <row r="217" spans="2:13" x14ac:dyDescent="0.25">
      <c r="B217" s="20" t="s">
        <v>449</v>
      </c>
      <c r="C217" s="20">
        <v>3720</v>
      </c>
      <c r="E217" t="e">
        <f>+VLOOKUP(B217,EXPORTADO!$A$2:$B$690,2,FALSE)</f>
        <v>#N/A</v>
      </c>
      <c r="F217" t="s">
        <v>449</v>
      </c>
      <c r="G217" s="66">
        <f>+VLOOKUP(F217,'ROYAL CANIN'!$B$3:$F$185,5,FALSE)</f>
        <v>3720</v>
      </c>
      <c r="H217">
        <f>+VLOOKUP(F217,'ROYAL CANIN'!$B$3:$F$185,2,FALSE)</f>
        <v>2861</v>
      </c>
      <c r="I217" s="21">
        <f t="shared" si="6"/>
        <v>0</v>
      </c>
      <c r="J217" s="52"/>
      <c r="L217" s="64" t="e">
        <f>+VLOOKUP(F217,EXPORTADO!$E$2:$K$693,7,FALSE)</f>
        <v>#N/A</v>
      </c>
      <c r="M217" t="e">
        <f t="shared" si="7"/>
        <v>#N/A</v>
      </c>
    </row>
    <row r="218" spans="2:13" x14ac:dyDescent="0.25">
      <c r="B218" s="20" t="s">
        <v>1045</v>
      </c>
      <c r="C218" s="20">
        <v>7105</v>
      </c>
      <c r="E218" t="e">
        <f>+VLOOKUP(B218,EXPORTADO!$A$2:$B$690,2,FALSE)</f>
        <v>#N/A</v>
      </c>
      <c r="F218" t="s">
        <v>1045</v>
      </c>
      <c r="G218" s="66">
        <f>+VLOOKUP(F218,'ROYAL CANIN'!$B$3:$F$185,5,FALSE)</f>
        <v>7105</v>
      </c>
      <c r="H218">
        <f>+VLOOKUP(F218,'ROYAL CANIN'!$B$3:$F$185,2,FALSE)</f>
        <v>5264</v>
      </c>
      <c r="I218" s="21">
        <f t="shared" si="6"/>
        <v>0</v>
      </c>
      <c r="J218" s="52"/>
      <c r="L218" s="64" t="e">
        <f>+VLOOKUP(F218,EXPORTADO!$E$2:$K$693,7,FALSE)</f>
        <v>#N/A</v>
      </c>
      <c r="M218" t="e">
        <f t="shared" si="7"/>
        <v>#N/A</v>
      </c>
    </row>
    <row r="219" spans="2:13" x14ac:dyDescent="0.25">
      <c r="B219" s="20" t="s">
        <v>450</v>
      </c>
      <c r="C219" s="20">
        <v>18220</v>
      </c>
      <c r="E219" t="str">
        <f>+VLOOKUP(B219,EXPORTADO!$A$2:$B$690,2,FALSE)</f>
        <v>7790187342095</v>
      </c>
      <c r="F219" t="s">
        <v>450</v>
      </c>
      <c r="G219" s="66">
        <f>+VLOOKUP(F219,'ROYAL CANIN'!$B$3:$F$185,5,FALSE)</f>
        <v>18220</v>
      </c>
      <c r="H219">
        <f>+VLOOKUP(F219,'ROYAL CANIN'!$B$3:$F$185,2,FALSE)</f>
        <v>13699.17</v>
      </c>
      <c r="I219" s="21">
        <f t="shared" si="6"/>
        <v>0</v>
      </c>
      <c r="J219" s="52"/>
      <c r="L219" s="64">
        <f>+VLOOKUP(F219,EXPORTADO!$E$2:$K$693,7,FALSE)</f>
        <v>15310</v>
      </c>
      <c r="M219">
        <f t="shared" si="7"/>
        <v>2910</v>
      </c>
    </row>
    <row r="220" spans="2:13" x14ac:dyDescent="0.25">
      <c r="B220" s="20" t="s">
        <v>451</v>
      </c>
      <c r="C220" s="20">
        <v>40350</v>
      </c>
      <c r="E220" t="str">
        <f>+VLOOKUP(B220,EXPORTADO!$A$2:$B$690,2,FALSE)</f>
        <v>153</v>
      </c>
      <c r="F220" t="s">
        <v>451</v>
      </c>
      <c r="G220" s="66">
        <f>+VLOOKUP(F220,'ROYAL CANIN'!$B$3:$F$185,5,FALSE)</f>
        <v>40350</v>
      </c>
      <c r="H220">
        <f>+VLOOKUP(F220,'ROYAL CANIN'!$B$3:$F$185,2,FALSE)</f>
        <v>30801.38</v>
      </c>
      <c r="I220" s="21">
        <f t="shared" si="6"/>
        <v>0</v>
      </c>
      <c r="J220" s="52"/>
      <c r="L220" s="64">
        <f>+VLOOKUP(F220,EXPORTADO!$E$2:$K$693,7,FALSE)</f>
        <v>33905</v>
      </c>
      <c r="M220">
        <f t="shared" si="7"/>
        <v>6445</v>
      </c>
    </row>
    <row r="221" spans="2:13" x14ac:dyDescent="0.25">
      <c r="B221" s="20" t="s">
        <v>452</v>
      </c>
      <c r="C221" s="20">
        <v>84525</v>
      </c>
      <c r="E221" t="str">
        <f>+VLOOKUP(B221,EXPORTADO!$A$2:$B$690,2,FALSE)</f>
        <v>154</v>
      </c>
      <c r="F221" t="s">
        <v>452</v>
      </c>
      <c r="G221" s="66">
        <f>+VLOOKUP(F221,'ROYAL CANIN'!$B$3:$F$185,5,FALSE)</f>
        <v>84525</v>
      </c>
      <c r="H221">
        <f>+VLOOKUP(F221,'ROYAL CANIN'!$B$3:$F$185,2,FALSE)</f>
        <v>64917.9</v>
      </c>
      <c r="I221" s="21">
        <f t="shared" si="6"/>
        <v>0</v>
      </c>
      <c r="J221" s="52"/>
      <c r="L221" s="64">
        <f>+VLOOKUP(F221,EXPORTADO!$E$2:$K$693,7,FALSE)</f>
        <v>71030</v>
      </c>
      <c r="M221">
        <f t="shared" si="7"/>
        <v>13495</v>
      </c>
    </row>
    <row r="222" spans="2:13" x14ac:dyDescent="0.25">
      <c r="B222" s="20" t="s">
        <v>454</v>
      </c>
      <c r="C222" s="20">
        <v>22205</v>
      </c>
      <c r="E222" t="str">
        <f>+VLOOKUP(B222,EXPORTADO!$A$2:$B$690,2,FALSE)</f>
        <v>7790187340633</v>
      </c>
      <c r="F222" t="s">
        <v>454</v>
      </c>
      <c r="G222" s="66">
        <f>+VLOOKUP(F222,'ROYAL CANIN'!$B$3:$F$185,5,FALSE)</f>
        <v>22205</v>
      </c>
      <c r="H222">
        <f>+VLOOKUP(F222,'ROYAL CANIN'!$B$3:$F$185,2,FALSE)</f>
        <v>17053.79</v>
      </c>
      <c r="I222" s="21">
        <f t="shared" si="6"/>
        <v>0</v>
      </c>
      <c r="J222" s="52"/>
      <c r="L222" s="64">
        <f>+VLOOKUP(F222,EXPORTADO!$E$2:$K$693,7,FALSE)</f>
        <v>18660</v>
      </c>
      <c r="M222">
        <f t="shared" si="7"/>
        <v>3545</v>
      </c>
    </row>
    <row r="223" spans="2:13" x14ac:dyDescent="0.25">
      <c r="B223" s="20" t="s">
        <v>453</v>
      </c>
      <c r="C223" s="20">
        <v>77210</v>
      </c>
      <c r="E223" t="str">
        <f>+VLOOKUP(B223,EXPORTADO!$A$2:$B$690,2,FALSE)</f>
        <v>7790187340602</v>
      </c>
      <c r="F223" t="s">
        <v>453</v>
      </c>
      <c r="G223" s="66">
        <f>+VLOOKUP(F223,'ROYAL CANIN'!$B$3:$F$185,5,FALSE)</f>
        <v>77210</v>
      </c>
      <c r="H223">
        <f>+VLOOKUP(F223,'ROYAL CANIN'!$B$3:$F$185,2,FALSE)</f>
        <v>59028.35</v>
      </c>
      <c r="I223" s="21">
        <f t="shared" si="6"/>
        <v>0</v>
      </c>
      <c r="J223" s="52"/>
      <c r="L223" s="64">
        <f>+VLOOKUP(F223,EXPORTADO!$E$2:$K$693,7,FALSE)</f>
        <v>64880</v>
      </c>
      <c r="M223">
        <f t="shared" si="7"/>
        <v>12330</v>
      </c>
    </row>
    <row r="224" spans="2:13" x14ac:dyDescent="0.25">
      <c r="B224" s="20" t="s">
        <v>455</v>
      </c>
      <c r="C224" s="20">
        <v>84525</v>
      </c>
      <c r="E224" t="str">
        <f>+VLOOKUP(B224,EXPORTADO!$A$2:$B$690,2,FALSE)</f>
        <v>7790187340503</v>
      </c>
      <c r="F224" t="s">
        <v>455</v>
      </c>
      <c r="G224" s="66">
        <f>+VLOOKUP(F224,'ROYAL CANIN'!$B$3:$F$185,5,FALSE)</f>
        <v>84525</v>
      </c>
      <c r="H224">
        <f>+VLOOKUP(F224,'ROYAL CANIN'!$B$3:$F$185,2,FALSE)</f>
        <v>64917.9</v>
      </c>
      <c r="I224" s="21">
        <f t="shared" si="6"/>
        <v>0</v>
      </c>
      <c r="J224" s="52"/>
      <c r="L224" s="64">
        <f>+VLOOKUP(F224,EXPORTADO!$E$2:$K$693,7,FALSE)</f>
        <v>71030</v>
      </c>
      <c r="M224">
        <f t="shared" si="7"/>
        <v>13495</v>
      </c>
    </row>
    <row r="225" spans="2:13" x14ac:dyDescent="0.25">
      <c r="B225" s="20" t="s">
        <v>1050</v>
      </c>
      <c r="C225" s="20">
        <v>59440</v>
      </c>
      <c r="E225" t="str">
        <f>+VLOOKUP(B225,EXPORTADO!$A$2:$B$690,2,FALSE)</f>
        <v>156</v>
      </c>
      <c r="F225" t="s">
        <v>1050</v>
      </c>
      <c r="G225" s="66">
        <f>+VLOOKUP(F225,'ROYAL CANIN'!$B$3:$F$185,5,FALSE)</f>
        <v>59440</v>
      </c>
      <c r="H225">
        <f>+VLOOKUP(F225,'ROYAL CANIN'!$B$3:$F$185,2,FALSE)</f>
        <v>45723.91</v>
      </c>
      <c r="I225" s="21">
        <f t="shared" si="6"/>
        <v>0</v>
      </c>
      <c r="J225" s="52"/>
      <c r="L225" s="64">
        <f>+VLOOKUP(F225,EXPORTADO!$E$2:$K$693,7,FALSE)</f>
        <v>49950</v>
      </c>
      <c r="M225">
        <f t="shared" si="7"/>
        <v>9490</v>
      </c>
    </row>
    <row r="226" spans="2:13" x14ac:dyDescent="0.25">
      <c r="B226" s="20" t="s">
        <v>456</v>
      </c>
      <c r="C226" s="20">
        <v>9710</v>
      </c>
      <c r="E226" t="str">
        <f>+VLOOKUP(B226,EXPORTADO!$A$2:$B$690,2,FALSE)</f>
        <v>7790187339743</v>
      </c>
      <c r="F226" t="s">
        <v>456</v>
      </c>
      <c r="G226" s="66">
        <f>+VLOOKUP(F226,'ROYAL CANIN'!$B$3:$F$185,5,FALSE)</f>
        <v>9710</v>
      </c>
      <c r="H226">
        <f>+VLOOKUP(F226,'ROYAL CANIN'!$B$3:$F$185,2,FALSE)</f>
        <v>7086.54</v>
      </c>
      <c r="I226" s="21">
        <f t="shared" si="6"/>
        <v>0</v>
      </c>
      <c r="J226" s="52"/>
      <c r="L226" s="64">
        <f>+VLOOKUP(F226,EXPORTADO!$E$2:$K$693,7,FALSE)</f>
        <v>8160</v>
      </c>
      <c r="M226">
        <f t="shared" si="7"/>
        <v>1550</v>
      </c>
    </row>
    <row r="227" spans="2:13" x14ac:dyDescent="0.25">
      <c r="B227" s="20" t="s">
        <v>458</v>
      </c>
      <c r="C227" s="20">
        <v>24860</v>
      </c>
      <c r="E227" t="str">
        <f>+VLOOKUP(B227,EXPORTADO!$A$2:$B$690,2,FALSE)</f>
        <v>7790187339750</v>
      </c>
      <c r="F227" t="s">
        <v>458</v>
      </c>
      <c r="G227" s="66">
        <f>+VLOOKUP(F227,'ROYAL CANIN'!$B$3:$F$185,5,FALSE)</f>
        <v>24860</v>
      </c>
      <c r="H227">
        <f>+VLOOKUP(F227,'ROYAL CANIN'!$B$3:$F$185,2,FALSE)</f>
        <v>19087.36</v>
      </c>
      <c r="I227" s="21">
        <f t="shared" si="6"/>
        <v>0</v>
      </c>
      <c r="J227" s="52"/>
      <c r="L227" s="64">
        <f>+VLOOKUP(F227,EXPORTADO!$E$2:$K$693,7,FALSE)</f>
        <v>20890</v>
      </c>
      <c r="M227">
        <f t="shared" si="7"/>
        <v>3970</v>
      </c>
    </row>
    <row r="228" spans="2:13" x14ac:dyDescent="0.25">
      <c r="B228" s="20" t="s">
        <v>457</v>
      </c>
      <c r="C228" s="20">
        <v>85105</v>
      </c>
      <c r="E228" t="str">
        <f>+VLOOKUP(B228,EXPORTADO!$A$2:$B$690,2,FALSE)</f>
        <v>7790187339767</v>
      </c>
      <c r="F228" t="s">
        <v>457</v>
      </c>
      <c r="G228" s="66">
        <f>+VLOOKUP(F228,'ROYAL CANIN'!$B$3:$F$185,5,FALSE)</f>
        <v>85105</v>
      </c>
      <c r="H228">
        <f>+VLOOKUP(F228,'ROYAL CANIN'!$B$3:$F$185,2,FALSE)</f>
        <v>65416.93</v>
      </c>
      <c r="I228" s="21">
        <f t="shared" si="6"/>
        <v>0</v>
      </c>
      <c r="J228" s="52"/>
      <c r="L228" s="64">
        <f>+VLOOKUP(F228,EXPORTADO!$E$2:$K$693,7,FALSE)</f>
        <v>71520</v>
      </c>
      <c r="M228">
        <f t="shared" si="7"/>
        <v>13585</v>
      </c>
    </row>
    <row r="229" spans="2:13" x14ac:dyDescent="0.25">
      <c r="B229" s="20" t="s">
        <v>1052</v>
      </c>
      <c r="C229" s="20">
        <v>59440</v>
      </c>
      <c r="E229" t="str">
        <f>+VLOOKUP(B229,EXPORTADO!$A$2:$B$690,2,FALSE)</f>
        <v>158</v>
      </c>
      <c r="F229" t="s">
        <v>1052</v>
      </c>
      <c r="G229" s="66">
        <f>+VLOOKUP(F229,'ROYAL CANIN'!$B$3:$F$185,5,FALSE)</f>
        <v>59440</v>
      </c>
      <c r="H229">
        <f>+VLOOKUP(F229,'ROYAL CANIN'!$B$3:$F$185,2,FALSE)</f>
        <v>45723.91</v>
      </c>
      <c r="I229" s="21">
        <f t="shared" si="6"/>
        <v>0</v>
      </c>
      <c r="J229" s="52"/>
      <c r="L229" s="64">
        <f>+VLOOKUP(F229,EXPORTADO!$E$2:$K$693,7,FALSE)</f>
        <v>49950</v>
      </c>
      <c r="M229">
        <f t="shared" si="7"/>
        <v>9490</v>
      </c>
    </row>
    <row r="230" spans="2:13" x14ac:dyDescent="0.25">
      <c r="B230" s="20" t="s">
        <v>489</v>
      </c>
      <c r="C230" s="20">
        <v>84750</v>
      </c>
      <c r="E230" t="str">
        <f>+VLOOKUP(B230,EXPORTADO!$A$2:$B$690,2,FALSE)</f>
        <v>7790187340497</v>
      </c>
      <c r="F230" t="s">
        <v>489</v>
      </c>
      <c r="G230" s="66">
        <f>+VLOOKUP(F230,'ROYAL CANIN'!$B$3:$F$185,5,FALSE)</f>
        <v>84750</v>
      </c>
      <c r="H230">
        <f>+VLOOKUP(F230,'ROYAL CANIN'!$B$3:$F$185,2,FALSE)</f>
        <v>65190.68</v>
      </c>
      <c r="I230" s="21">
        <f t="shared" si="6"/>
        <v>0</v>
      </c>
      <c r="J230" s="52"/>
      <c r="L230" s="64">
        <f>+VLOOKUP(F230,EXPORTADO!$E$2:$K$693,7,FALSE)</f>
        <v>71215</v>
      </c>
      <c r="M230">
        <f t="shared" si="7"/>
        <v>13535</v>
      </c>
    </row>
    <row r="231" spans="2:13" x14ac:dyDescent="0.25">
      <c r="B231" s="20" t="s">
        <v>490</v>
      </c>
      <c r="C231" s="20">
        <v>24915</v>
      </c>
      <c r="E231" t="str">
        <f>+VLOOKUP(B231,EXPORTADO!$A$2:$B$690,2,FALSE)</f>
        <v>7790187340459</v>
      </c>
      <c r="F231" t="s">
        <v>490</v>
      </c>
      <c r="G231" s="66">
        <f>+VLOOKUP(F231,'ROYAL CANIN'!$B$3:$F$185,5,FALSE)</f>
        <v>24915</v>
      </c>
      <c r="H231">
        <f>+VLOOKUP(F231,'ROYAL CANIN'!$B$3:$F$185,2,FALSE)</f>
        <v>18762.2</v>
      </c>
      <c r="I231" s="21">
        <f t="shared" si="6"/>
        <v>0</v>
      </c>
      <c r="J231" s="52"/>
      <c r="L231" s="64">
        <f>+VLOOKUP(F231,EXPORTADO!$E$2:$K$693,7,FALSE)</f>
        <v>20940</v>
      </c>
      <c r="M231">
        <f t="shared" si="7"/>
        <v>3975</v>
      </c>
    </row>
    <row r="232" spans="2:13" x14ac:dyDescent="0.25">
      <c r="B232" s="20" t="s">
        <v>491</v>
      </c>
      <c r="C232" s="20">
        <v>22665</v>
      </c>
      <c r="E232" t="str">
        <f>+VLOOKUP(B232,EXPORTADO!$A$2:$B$690,2,FALSE)</f>
        <v>7790187340640</v>
      </c>
      <c r="F232" t="s">
        <v>491</v>
      </c>
      <c r="G232" s="66">
        <f>+VLOOKUP(F232,'ROYAL CANIN'!$B$3:$F$185,5,FALSE)</f>
        <v>22665</v>
      </c>
      <c r="H232">
        <f>+VLOOKUP(F232,'ROYAL CANIN'!$B$3:$F$185,2,FALSE)</f>
        <v>17145.25</v>
      </c>
      <c r="I232" s="21">
        <f t="shared" si="6"/>
        <v>0</v>
      </c>
      <c r="J232" s="52"/>
      <c r="L232" s="64">
        <f>+VLOOKUP(F232,EXPORTADO!$E$2:$K$693,7,FALSE)</f>
        <v>19025</v>
      </c>
      <c r="M232">
        <f t="shared" si="7"/>
        <v>3640</v>
      </c>
    </row>
    <row r="233" spans="2:13" x14ac:dyDescent="0.25">
      <c r="B233" s="20" t="s">
        <v>492</v>
      </c>
      <c r="C233" s="20">
        <v>77060</v>
      </c>
      <c r="E233" t="str">
        <f>+VLOOKUP(B233,EXPORTADO!$A$2:$B$690,2,FALSE)</f>
        <v>7790187340596</v>
      </c>
      <c r="F233" t="s">
        <v>492</v>
      </c>
      <c r="G233" s="66">
        <f>+VLOOKUP(F233,'ROYAL CANIN'!$B$3:$F$185,5,FALSE)</f>
        <v>77060</v>
      </c>
      <c r="H233">
        <f>+VLOOKUP(F233,'ROYAL CANIN'!$B$3:$F$185,2,FALSE)</f>
        <v>59276.37</v>
      </c>
      <c r="I233" s="21">
        <f t="shared" si="6"/>
        <v>0</v>
      </c>
      <c r="J233" s="52"/>
      <c r="L233" s="64">
        <f>+VLOOKUP(F233,EXPORTADO!$E$2:$K$693,7,FALSE)</f>
        <v>64755</v>
      </c>
      <c r="M233">
        <f t="shared" si="7"/>
        <v>12305</v>
      </c>
    </row>
    <row r="234" spans="2:13" x14ac:dyDescent="0.25">
      <c r="B234" s="20" t="s">
        <v>1118</v>
      </c>
      <c r="C234" s="20">
        <v>47300</v>
      </c>
      <c r="E234" t="str">
        <f>+VLOOKUP(B234,EXPORTADO!$A$2:$B$690,2,FALSE)</f>
        <v>RCMA</v>
      </c>
      <c r="F234" t="s">
        <v>1118</v>
      </c>
      <c r="G234" s="66">
        <f>+VLOOKUP(F234,'ROYAL CANIN'!$B$3:$F$185,5,FALSE)</f>
        <v>47300</v>
      </c>
      <c r="H234">
        <f>+VLOOKUP(F234,'ROYAL CANIN'!$B$3:$F$185,2,FALSE)</f>
        <v>36105</v>
      </c>
      <c r="I234" s="21">
        <f t="shared" si="6"/>
        <v>0</v>
      </c>
      <c r="J234" s="52"/>
      <c r="L234" s="64">
        <f>+VLOOKUP(F234,EXPORTADO!$E$2:$K$693,7,FALSE)</f>
        <v>39745</v>
      </c>
      <c r="M234">
        <f t="shared" si="7"/>
        <v>7555</v>
      </c>
    </row>
    <row r="235" spans="2:13" x14ac:dyDescent="0.25">
      <c r="B235" s="20" t="s">
        <v>493</v>
      </c>
      <c r="C235" s="20">
        <v>84750</v>
      </c>
      <c r="E235" t="str">
        <f>+VLOOKUP(B235,EXPORTADO!$A$2:$B$690,2,FALSE)</f>
        <v>162</v>
      </c>
      <c r="F235" t="s">
        <v>493</v>
      </c>
      <c r="G235" s="66">
        <f>+VLOOKUP(F235,'ROYAL CANIN'!$B$3:$F$185,5,FALSE)</f>
        <v>84750</v>
      </c>
      <c r="H235">
        <f>+VLOOKUP(F235,'ROYAL CANIN'!$B$3:$F$185,2,FALSE)</f>
        <v>65190.68</v>
      </c>
      <c r="I235" s="21">
        <f t="shared" si="6"/>
        <v>0</v>
      </c>
      <c r="J235" s="52"/>
      <c r="L235" s="64">
        <f>+VLOOKUP(F235,EXPORTADO!$E$2:$K$693,7,FALSE)</f>
        <v>71215</v>
      </c>
      <c r="M235">
        <f t="shared" si="7"/>
        <v>13535</v>
      </c>
    </row>
    <row r="236" spans="2:13" x14ac:dyDescent="0.25">
      <c r="B236" s="20" t="s">
        <v>494</v>
      </c>
      <c r="C236" s="20">
        <v>25800</v>
      </c>
      <c r="E236" t="str">
        <f>+VLOOKUP(B236,EXPORTADO!$A$2:$B$690,2,FALSE)</f>
        <v>7790187340787</v>
      </c>
      <c r="F236" t="s">
        <v>494</v>
      </c>
      <c r="G236" s="66">
        <f>+VLOOKUP(F236,'ROYAL CANIN'!$B$3:$F$185,5,FALSE)</f>
        <v>25800</v>
      </c>
      <c r="H236">
        <f>+VLOOKUP(F236,'ROYAL CANIN'!$B$3:$F$185,2,FALSE)</f>
        <v>19814.46</v>
      </c>
      <c r="I236" s="21">
        <f t="shared" si="6"/>
        <v>0</v>
      </c>
      <c r="J236" s="52"/>
      <c r="L236" s="64">
        <f>+VLOOKUP(F236,EXPORTADO!$E$2:$K$693,7,FALSE)</f>
        <v>21680</v>
      </c>
      <c r="M236">
        <f t="shared" si="7"/>
        <v>4120</v>
      </c>
    </row>
    <row r="237" spans="2:13" x14ac:dyDescent="0.25">
      <c r="B237" s="20" t="s">
        <v>1053</v>
      </c>
      <c r="C237" s="20">
        <v>59550</v>
      </c>
      <c r="E237" t="str">
        <f>+VLOOKUP(B237,EXPORTADO!$A$2:$B$690,2,FALSE)</f>
        <v>163</v>
      </c>
      <c r="F237" t="s">
        <v>1053</v>
      </c>
      <c r="G237" s="66">
        <f>+VLOOKUP(F237,'ROYAL CANIN'!$B$3:$F$185,5,FALSE)</f>
        <v>59550</v>
      </c>
      <c r="H237">
        <f>+VLOOKUP(F237,'ROYAL CANIN'!$B$3:$F$185,2,FALSE)</f>
        <v>45723.91</v>
      </c>
      <c r="I237" s="21">
        <f t="shared" si="6"/>
        <v>0</v>
      </c>
      <c r="J237" s="52"/>
      <c r="L237" s="64">
        <f>+VLOOKUP(F237,EXPORTADO!$E$2:$K$693,7,FALSE)</f>
        <v>50045</v>
      </c>
      <c r="M237">
        <f t="shared" si="7"/>
        <v>9505</v>
      </c>
    </row>
    <row r="238" spans="2:13" x14ac:dyDescent="0.25">
      <c r="B238" s="20" t="s">
        <v>495</v>
      </c>
      <c r="C238" s="20">
        <v>9710</v>
      </c>
      <c r="E238" t="str">
        <f>+VLOOKUP(B238,EXPORTADO!$A$2:$B$690,2,FALSE)</f>
        <v>7790187339682</v>
      </c>
      <c r="F238" t="s">
        <v>495</v>
      </c>
      <c r="G238" s="66">
        <f>+VLOOKUP(F238,'ROYAL CANIN'!$B$3:$F$185,5,FALSE)</f>
        <v>9710</v>
      </c>
      <c r="H238">
        <f>+VLOOKUP(F238,'ROYAL CANIN'!$B$3:$F$185,2,FALSE)</f>
        <v>7086.54</v>
      </c>
      <c r="I238" s="21">
        <f t="shared" si="6"/>
        <v>0</v>
      </c>
      <c r="J238" s="52"/>
      <c r="L238" s="64">
        <f>+VLOOKUP(F238,EXPORTADO!$E$2:$K$693,7,FALSE)</f>
        <v>8160</v>
      </c>
      <c r="M238">
        <f t="shared" si="7"/>
        <v>1550</v>
      </c>
    </row>
    <row r="239" spans="2:13" x14ac:dyDescent="0.25">
      <c r="B239" s="20" t="s">
        <v>496</v>
      </c>
      <c r="C239" s="20">
        <v>25225</v>
      </c>
      <c r="E239" t="str">
        <f>+VLOOKUP(B239,EXPORTADO!$A$2:$B$690,2,FALSE)</f>
        <v>7790187339699</v>
      </c>
      <c r="F239" t="s">
        <v>496</v>
      </c>
      <c r="G239" s="66">
        <f>+VLOOKUP(F239,'ROYAL CANIN'!$B$3:$F$185,5,FALSE)</f>
        <v>25225</v>
      </c>
      <c r="H239">
        <f>+VLOOKUP(F239,'ROYAL CANIN'!$B$3:$F$185,2,FALSE)</f>
        <v>19087.36</v>
      </c>
      <c r="I239" s="21">
        <f t="shared" si="6"/>
        <v>0</v>
      </c>
      <c r="J239" s="52"/>
      <c r="L239" s="64">
        <f>+VLOOKUP(F239,EXPORTADO!$E$2:$K$693,7,FALSE)</f>
        <v>21195</v>
      </c>
      <c r="M239">
        <f t="shared" si="7"/>
        <v>4030</v>
      </c>
    </row>
    <row r="240" spans="2:13" x14ac:dyDescent="0.25">
      <c r="B240" s="20" t="s">
        <v>497</v>
      </c>
      <c r="C240" s="20">
        <v>85140</v>
      </c>
      <c r="E240" t="str">
        <f>+VLOOKUP(B240,EXPORTADO!$A$2:$B$690,2,FALSE)</f>
        <v>7790187339705</v>
      </c>
      <c r="F240" t="s">
        <v>497</v>
      </c>
      <c r="G240" s="66">
        <f>+VLOOKUP(F240,'ROYAL CANIN'!$B$3:$F$185,5,FALSE)</f>
        <v>85140</v>
      </c>
      <c r="H240">
        <f>+VLOOKUP(F240,'ROYAL CANIN'!$B$3:$F$185,2,FALSE)</f>
        <v>65416.93</v>
      </c>
      <c r="I240" s="21">
        <f t="shared" si="6"/>
        <v>0</v>
      </c>
      <c r="J240" s="52"/>
      <c r="L240" s="64">
        <f>+VLOOKUP(F240,EXPORTADO!$E$2:$K$693,7,FALSE)</f>
        <v>71545</v>
      </c>
      <c r="M240">
        <f t="shared" si="7"/>
        <v>13595</v>
      </c>
    </row>
    <row r="241" spans="2:13" x14ac:dyDescent="0.25">
      <c r="B241" s="20" t="s">
        <v>1056</v>
      </c>
      <c r="C241" s="20">
        <v>59580</v>
      </c>
      <c r="E241" t="str">
        <f>+VLOOKUP(B241,EXPORTADO!$A$2:$B$690,2,FALSE)</f>
        <v>7790187340848</v>
      </c>
      <c r="F241" t="s">
        <v>1056</v>
      </c>
      <c r="G241" s="66">
        <f>+VLOOKUP(F241,'ROYAL CANIN'!$B$3:$F$185,5,FALSE)</f>
        <v>59580</v>
      </c>
      <c r="H241">
        <f>+VLOOKUP(F241,'ROYAL CANIN'!$B$3:$F$185,2,FALSE)</f>
        <v>45723.91</v>
      </c>
      <c r="I241" s="21">
        <f t="shared" si="6"/>
        <v>0</v>
      </c>
      <c r="J241" s="52"/>
      <c r="L241" s="64">
        <f>+VLOOKUP(F241,EXPORTADO!$E$2:$K$693,7,FALSE)</f>
        <v>50065</v>
      </c>
      <c r="M241">
        <f t="shared" si="7"/>
        <v>9515</v>
      </c>
    </row>
    <row r="242" spans="2:13" x14ac:dyDescent="0.25">
      <c r="B242" s="20" t="s">
        <v>498</v>
      </c>
      <c r="C242" s="20">
        <v>25760</v>
      </c>
      <c r="E242" t="str">
        <f>+VLOOKUP(B242,EXPORTADO!$A$2:$B$690,2,FALSE)</f>
        <v>7790187340831</v>
      </c>
      <c r="F242" t="s">
        <v>498</v>
      </c>
      <c r="G242" s="66">
        <f>+VLOOKUP(F242,'ROYAL CANIN'!$B$3:$F$185,5,FALSE)</f>
        <v>25760</v>
      </c>
      <c r="H242">
        <f>+VLOOKUP(F242,'ROYAL CANIN'!$B$3:$F$185,2,FALSE)</f>
        <v>19814.46</v>
      </c>
      <c r="I242" s="21">
        <f t="shared" si="6"/>
        <v>0</v>
      </c>
      <c r="J242" s="52"/>
      <c r="L242" s="64">
        <f>+VLOOKUP(F242,EXPORTADO!$E$2:$K$693,7,FALSE)</f>
        <v>21645</v>
      </c>
      <c r="M242">
        <f t="shared" si="7"/>
        <v>4115</v>
      </c>
    </row>
    <row r="243" spans="2:13" x14ac:dyDescent="0.25">
      <c r="B243" s="20" t="s">
        <v>401</v>
      </c>
      <c r="C243" s="20">
        <v>8785</v>
      </c>
      <c r="E243" t="str">
        <f>+VLOOKUP(B243,EXPORTADO!$A$2:$B$690,2,FALSE)</f>
        <v>7790187340435</v>
      </c>
      <c r="F243" t="s">
        <v>401</v>
      </c>
      <c r="G243" s="66">
        <f>+VLOOKUP(F243,'ROYAL CANIN'!$B$3:$F$185,5,FALSE)</f>
        <v>8785</v>
      </c>
      <c r="H243">
        <f>+VLOOKUP(F243,'ROYAL CANIN'!$B$3:$F$185,2,FALSE)</f>
        <v>6628.59</v>
      </c>
      <c r="I243" s="21">
        <f t="shared" si="6"/>
        <v>0</v>
      </c>
      <c r="J243" s="52"/>
      <c r="L243" s="64">
        <f>+VLOOKUP(F243,EXPORTADO!$E$2:$K$693,7,FALSE)</f>
        <v>7380</v>
      </c>
      <c r="M243">
        <f t="shared" si="7"/>
        <v>1405</v>
      </c>
    </row>
    <row r="244" spans="2:13" x14ac:dyDescent="0.25">
      <c r="B244" s="20" t="s">
        <v>402</v>
      </c>
      <c r="C244" s="20">
        <v>23980</v>
      </c>
      <c r="E244" t="str">
        <f>+VLOOKUP(B244,EXPORTADO!$A$2:$B$690,2,FALSE)</f>
        <v>7790187340428</v>
      </c>
      <c r="F244" t="s">
        <v>402</v>
      </c>
      <c r="G244" s="66">
        <f>+VLOOKUP(F244,'ROYAL CANIN'!$B$3:$F$185,5,FALSE)</f>
        <v>23980</v>
      </c>
      <c r="H244">
        <f>+VLOOKUP(F244,'ROYAL CANIN'!$B$3:$F$185,2,FALSE)</f>
        <v>18031.22</v>
      </c>
      <c r="I244" s="21">
        <f t="shared" si="6"/>
        <v>0</v>
      </c>
      <c r="J244" s="52"/>
      <c r="L244" s="64">
        <f>+VLOOKUP(F244,EXPORTADO!$E$2:$K$693,7,FALSE)</f>
        <v>20155</v>
      </c>
      <c r="M244">
        <f t="shared" si="7"/>
        <v>3825</v>
      </c>
    </row>
    <row r="245" spans="2:13" x14ac:dyDescent="0.25">
      <c r="B245" s="20" t="s">
        <v>403</v>
      </c>
      <c r="C245" s="20">
        <v>50550</v>
      </c>
      <c r="E245" t="str">
        <f>+VLOOKUP(B245,EXPORTADO!$A$2:$B$690,2,FALSE)</f>
        <v>7790187340473</v>
      </c>
      <c r="F245" t="s">
        <v>403</v>
      </c>
      <c r="G245" s="66">
        <f>+VLOOKUP(F245,'ROYAL CANIN'!$B$3:$F$185,5,FALSE)</f>
        <v>50550</v>
      </c>
      <c r="H245">
        <f>+VLOOKUP(F245,'ROYAL CANIN'!$B$3:$F$185,2,FALSE)</f>
        <v>38008.78</v>
      </c>
      <c r="I245" s="21">
        <f t="shared" si="6"/>
        <v>0</v>
      </c>
      <c r="J245" s="52"/>
      <c r="L245" s="64">
        <f>+VLOOKUP(F245,EXPORTADO!$E$2:$K$693,7,FALSE)</f>
        <v>42480</v>
      </c>
      <c r="M245">
        <f t="shared" si="7"/>
        <v>8070</v>
      </c>
    </row>
    <row r="246" spans="2:13" x14ac:dyDescent="0.25">
      <c r="B246" s="20" t="s">
        <v>404</v>
      </c>
      <c r="C246" s="20">
        <v>9280</v>
      </c>
      <c r="E246" t="str">
        <f>+VLOOKUP(B246,EXPORTADO!$A$2:$B$690,2,FALSE)</f>
        <v>7790187340572</v>
      </c>
      <c r="F246" t="s">
        <v>404</v>
      </c>
      <c r="G246" s="66">
        <f>+VLOOKUP(F246,'ROYAL CANIN'!$B$3:$F$185,5,FALSE)</f>
        <v>9280</v>
      </c>
      <c r="H246">
        <f>+VLOOKUP(F246,'ROYAL CANIN'!$B$3:$F$185,2,FALSE)</f>
        <v>7078</v>
      </c>
      <c r="I246" s="21">
        <f t="shared" si="6"/>
        <v>0</v>
      </c>
      <c r="J246" s="52"/>
      <c r="L246" s="64">
        <f>+VLOOKUP(F246,EXPORTADO!$E$2:$K$693,7,FALSE)</f>
        <v>7800</v>
      </c>
      <c r="M246">
        <f t="shared" si="7"/>
        <v>1480</v>
      </c>
    </row>
    <row r="247" spans="2:13" x14ac:dyDescent="0.25">
      <c r="B247" s="20" t="s">
        <v>405</v>
      </c>
      <c r="C247" s="20">
        <v>25950</v>
      </c>
      <c r="E247" t="str">
        <f>+VLOOKUP(B247,EXPORTADO!$A$2:$B$690,2,FALSE)</f>
        <v>7790187340510</v>
      </c>
      <c r="F247" t="s">
        <v>405</v>
      </c>
      <c r="G247" s="66">
        <f>+VLOOKUP(F247,'ROYAL CANIN'!$B$3:$F$185,5,FALSE)</f>
        <v>25950</v>
      </c>
      <c r="H247">
        <f>+VLOOKUP(F247,'ROYAL CANIN'!$B$3:$F$185,2,FALSE)</f>
        <v>19235</v>
      </c>
      <c r="I247" s="21">
        <f t="shared" si="6"/>
        <v>0</v>
      </c>
      <c r="J247" s="52"/>
      <c r="L247" s="64">
        <f>+VLOOKUP(F247,EXPORTADO!$E$2:$K$693,7,FALSE)</f>
        <v>21805</v>
      </c>
      <c r="M247">
        <f t="shared" si="7"/>
        <v>4145</v>
      </c>
    </row>
    <row r="248" spans="2:13" x14ac:dyDescent="0.25">
      <c r="B248" s="20" t="s">
        <v>406</v>
      </c>
      <c r="C248" s="20">
        <v>9280</v>
      </c>
      <c r="E248" t="str">
        <f>+VLOOKUP(B248,EXPORTADO!$A$2:$B$690,2,FALSE)</f>
        <v>7790187340480</v>
      </c>
      <c r="F248" t="s">
        <v>406</v>
      </c>
      <c r="G248" s="66">
        <f>+VLOOKUP(F248,'ROYAL CANIN'!$B$3:$F$185,5,FALSE)</f>
        <v>9280</v>
      </c>
      <c r="H248">
        <f>+VLOOKUP(F248,'ROYAL CANIN'!$B$3:$F$185,2,FALSE)</f>
        <v>7078</v>
      </c>
      <c r="I248" s="21">
        <f t="shared" si="6"/>
        <v>0</v>
      </c>
      <c r="J248" s="52"/>
      <c r="L248" s="64">
        <f>+VLOOKUP(F248,EXPORTADO!$E$2:$K$693,7,FALSE)</f>
        <v>7800</v>
      </c>
      <c r="M248">
        <f t="shared" si="7"/>
        <v>1480</v>
      </c>
    </row>
    <row r="249" spans="2:13" x14ac:dyDescent="0.25">
      <c r="B249" s="20" t="s">
        <v>407</v>
      </c>
      <c r="C249" s="20">
        <v>25950</v>
      </c>
      <c r="E249" t="str">
        <f>+VLOOKUP(B249,EXPORTADO!$A$2:$B$690,2,FALSE)</f>
        <v>7790187340442</v>
      </c>
      <c r="F249" t="s">
        <v>407</v>
      </c>
      <c r="G249" s="66">
        <f>+VLOOKUP(F249,'ROYAL CANIN'!$B$3:$F$185,5,FALSE)</f>
        <v>25950</v>
      </c>
      <c r="H249">
        <f>+VLOOKUP(F249,'ROYAL CANIN'!$B$3:$F$185,2,FALSE)</f>
        <v>19235</v>
      </c>
      <c r="I249" s="21">
        <f t="shared" si="6"/>
        <v>0</v>
      </c>
      <c r="J249" s="52"/>
      <c r="L249" s="64">
        <f>+VLOOKUP(F249,EXPORTADO!$E$2:$K$693,7,FALSE)</f>
        <v>21805</v>
      </c>
      <c r="M249">
        <f t="shared" si="7"/>
        <v>4145</v>
      </c>
    </row>
    <row r="250" spans="2:13" x14ac:dyDescent="0.25">
      <c r="B250" s="20" t="s">
        <v>460</v>
      </c>
      <c r="C250" s="20">
        <v>10085</v>
      </c>
      <c r="E250" t="str">
        <f>+VLOOKUP(B250,EXPORTADO!$A$2:$B$690,2,FALSE)</f>
        <v>7790187340763</v>
      </c>
      <c r="F250" t="s">
        <v>460</v>
      </c>
      <c r="G250" s="66">
        <f>+VLOOKUP(F250,'ROYAL CANIN'!$B$3:$F$185,5,FALSE)</f>
        <v>10085</v>
      </c>
      <c r="H250">
        <f>+VLOOKUP(F250,'ROYAL CANIN'!$B$3:$F$185,2,FALSE)</f>
        <v>7469.32</v>
      </c>
      <c r="I250" s="21">
        <f t="shared" si="6"/>
        <v>0</v>
      </c>
      <c r="J250" s="52"/>
      <c r="L250" s="64">
        <f>+VLOOKUP(F250,EXPORTADO!$E$2:$K$693,7,FALSE)</f>
        <v>8475</v>
      </c>
      <c r="M250">
        <f t="shared" si="7"/>
        <v>1610</v>
      </c>
    </row>
    <row r="251" spans="2:13" x14ac:dyDescent="0.25">
      <c r="B251" s="20" t="s">
        <v>461</v>
      </c>
      <c r="C251" s="20">
        <v>26435</v>
      </c>
      <c r="E251" t="str">
        <f>+VLOOKUP(B251,EXPORTADO!$A$2:$B$690,2,FALSE)</f>
        <v>7790187340770</v>
      </c>
      <c r="F251" t="s">
        <v>461</v>
      </c>
      <c r="G251" s="66">
        <f>+VLOOKUP(F251,'ROYAL CANIN'!$B$3:$F$185,5,FALSE)</f>
        <v>26435</v>
      </c>
      <c r="H251">
        <f>+VLOOKUP(F251,'ROYAL CANIN'!$B$3:$F$185,2,FALSE)</f>
        <v>20318.22</v>
      </c>
      <c r="I251" s="21">
        <f t="shared" si="6"/>
        <v>0</v>
      </c>
      <c r="J251" s="52"/>
      <c r="L251" s="64">
        <f>+VLOOKUP(F251,EXPORTADO!$E$2:$K$693,7,FALSE)</f>
        <v>22215</v>
      </c>
      <c r="M251">
        <f t="shared" si="7"/>
        <v>4220</v>
      </c>
    </row>
    <row r="252" spans="2:13" x14ac:dyDescent="0.25">
      <c r="B252" s="20" t="s">
        <v>408</v>
      </c>
      <c r="C252" s="20">
        <v>8675</v>
      </c>
      <c r="E252" t="str">
        <f>+VLOOKUP(B252,EXPORTADO!$A$2:$B$690,2,FALSE)</f>
        <v>166</v>
      </c>
      <c r="F252" t="s">
        <v>408</v>
      </c>
      <c r="G252" s="66">
        <f>+VLOOKUP(F252,'ROYAL CANIN'!$B$3:$F$185,5,FALSE)</f>
        <v>8675</v>
      </c>
      <c r="H252">
        <f>+VLOOKUP(F252,'ROYAL CANIN'!$B$3:$F$185,2,FALSE)</f>
        <v>6674.25</v>
      </c>
      <c r="I252" s="21">
        <f t="shared" si="6"/>
        <v>0</v>
      </c>
      <c r="J252" s="52"/>
      <c r="L252" s="64">
        <f>+VLOOKUP(F252,EXPORTADO!$E$2:$K$693,7,FALSE)</f>
        <v>7290</v>
      </c>
      <c r="M252">
        <f t="shared" si="7"/>
        <v>1385</v>
      </c>
    </row>
    <row r="253" spans="2:13" x14ac:dyDescent="0.25">
      <c r="B253" s="20" t="s">
        <v>409</v>
      </c>
      <c r="C253" s="20">
        <v>24160</v>
      </c>
      <c r="E253" t="str">
        <f>+VLOOKUP(B253,EXPORTADO!$A$2:$B$690,2,FALSE)</f>
        <v>7790187340558</v>
      </c>
      <c r="F253" t="s">
        <v>409</v>
      </c>
      <c r="G253" s="66">
        <f>+VLOOKUP(F253,'ROYAL CANIN'!$B$3:$F$185,5,FALSE)</f>
        <v>24160</v>
      </c>
      <c r="H253">
        <f>+VLOOKUP(F253,'ROYAL CANIN'!$B$3:$F$185,2,FALSE)</f>
        <v>18031.02</v>
      </c>
      <c r="I253" s="21">
        <f t="shared" si="6"/>
        <v>0</v>
      </c>
      <c r="J253" s="52"/>
      <c r="L253" s="64">
        <f>+VLOOKUP(F253,EXPORTADO!$E$2:$K$693,7,FALSE)</f>
        <v>20305</v>
      </c>
      <c r="M253">
        <f t="shared" si="7"/>
        <v>3855</v>
      </c>
    </row>
    <row r="254" spans="2:13" x14ac:dyDescent="0.25">
      <c r="B254" s="20" t="s">
        <v>410</v>
      </c>
      <c r="C254" s="20">
        <v>9680</v>
      </c>
      <c r="E254" t="str">
        <f>+VLOOKUP(B254,EXPORTADO!$A$2:$B$690,2,FALSE)</f>
        <v>7790187339613</v>
      </c>
      <c r="F254" t="s">
        <v>410</v>
      </c>
      <c r="G254" s="66">
        <f>+VLOOKUP(F254,'ROYAL CANIN'!$B$3:$F$185,5,FALSE)</f>
        <v>9680</v>
      </c>
      <c r="H254">
        <f>+VLOOKUP(F254,'ROYAL CANIN'!$B$3:$F$185,2,FALSE)</f>
        <v>7276.36</v>
      </c>
      <c r="I254" s="21">
        <f t="shared" si="6"/>
        <v>0</v>
      </c>
      <c r="J254" s="52"/>
      <c r="L254" s="64">
        <f>+VLOOKUP(F254,EXPORTADO!$E$2:$K$693,7,FALSE)</f>
        <v>8130</v>
      </c>
      <c r="M254">
        <f t="shared" si="7"/>
        <v>1550</v>
      </c>
    </row>
    <row r="255" spans="2:13" x14ac:dyDescent="0.25">
      <c r="B255" s="20" t="s">
        <v>412</v>
      </c>
      <c r="C255" s="20">
        <v>26360</v>
      </c>
      <c r="E255" t="str">
        <f>+VLOOKUP(B255,EXPORTADO!$A$2:$B$690,2,FALSE)</f>
        <v>7790187339620</v>
      </c>
      <c r="F255" t="s">
        <v>412</v>
      </c>
      <c r="G255" s="66">
        <f>+VLOOKUP(F255,'ROYAL CANIN'!$B$3:$F$185,5,FALSE)</f>
        <v>26360</v>
      </c>
      <c r="H255">
        <f>+VLOOKUP(F255,'ROYAL CANIN'!$B$3:$F$185,2,FALSE)</f>
        <v>19598.63</v>
      </c>
      <c r="I255" s="21">
        <f t="shared" si="6"/>
        <v>0</v>
      </c>
      <c r="J255" s="52"/>
      <c r="L255" s="64">
        <f>+VLOOKUP(F255,EXPORTADO!$E$2:$K$693,7,FALSE)</f>
        <v>22150</v>
      </c>
      <c r="M255">
        <f t="shared" si="7"/>
        <v>4210</v>
      </c>
    </row>
    <row r="256" spans="2:13" x14ac:dyDescent="0.25">
      <c r="B256" s="20" t="s">
        <v>413</v>
      </c>
      <c r="C256" s="20">
        <v>50655</v>
      </c>
      <c r="E256" t="str">
        <f>+VLOOKUP(B256,EXPORTADO!$A$2:$B$690,2,FALSE)</f>
        <v>7790187339637</v>
      </c>
      <c r="F256" t="s">
        <v>413</v>
      </c>
      <c r="G256" s="66">
        <f>+VLOOKUP(F256,'ROYAL CANIN'!$B$3:$F$185,5,FALSE)</f>
        <v>50655</v>
      </c>
      <c r="H256">
        <f>+VLOOKUP(F256,'ROYAL CANIN'!$B$3:$F$185,2,FALSE)</f>
        <v>37844.46</v>
      </c>
      <c r="I256" s="21">
        <f t="shared" si="6"/>
        <v>0</v>
      </c>
      <c r="J256" s="52"/>
      <c r="L256" s="64">
        <f>+VLOOKUP(F256,EXPORTADO!$E$2:$K$693,7,FALSE)</f>
        <v>42565</v>
      </c>
      <c r="M256">
        <f t="shared" si="7"/>
        <v>8090</v>
      </c>
    </row>
    <row r="257" spans="2:13" x14ac:dyDescent="0.25">
      <c r="B257" s="20" t="s">
        <v>411</v>
      </c>
      <c r="C257" s="20">
        <v>87315</v>
      </c>
      <c r="E257" t="str">
        <f>+VLOOKUP(B257,EXPORTADO!$A$2:$B$690,2,FALSE)</f>
        <v>168</v>
      </c>
      <c r="F257" t="s">
        <v>411</v>
      </c>
      <c r="G257" s="66">
        <f>+VLOOKUP(F257,'ROYAL CANIN'!$B$3:$F$185,5,FALSE)</f>
        <v>87315</v>
      </c>
      <c r="H257">
        <f>+VLOOKUP(F257,'ROYAL CANIN'!$B$3:$F$185,2,FALSE)</f>
        <v>67164.05</v>
      </c>
      <c r="I257" s="21">
        <f t="shared" si="6"/>
        <v>0</v>
      </c>
      <c r="J257" s="52"/>
      <c r="L257" s="64">
        <f>+VLOOKUP(F257,EXPORTADO!$E$2:$K$693,7,FALSE)</f>
        <v>73370</v>
      </c>
      <c r="M257">
        <f t="shared" si="7"/>
        <v>13945</v>
      </c>
    </row>
    <row r="258" spans="2:13" x14ac:dyDescent="0.25">
      <c r="B258" s="20" t="s">
        <v>414</v>
      </c>
      <c r="C258" s="20">
        <v>26230</v>
      </c>
      <c r="E258" t="str">
        <f>+VLOOKUP(B258,EXPORTADO!$A$2:$B$690,2,FALSE)</f>
        <v>7790187005433</v>
      </c>
      <c r="F258" t="s">
        <v>414</v>
      </c>
      <c r="G258" s="66">
        <f>+VLOOKUP(F258,'ROYAL CANIN'!$B$3:$F$185,5,FALSE)</f>
        <v>26230</v>
      </c>
      <c r="H258">
        <f>+VLOOKUP(F258,'ROYAL CANIN'!$B$3:$F$185,2,FALSE)</f>
        <v>20176</v>
      </c>
      <c r="I258" s="21">
        <f t="shared" ref="I258:I322" si="8">+(G258-C258)/C258</f>
        <v>0</v>
      </c>
      <c r="J258" s="52"/>
      <c r="L258" s="64">
        <f>+VLOOKUP(F258,EXPORTADO!$E$2:$K$693,7,FALSE)</f>
        <v>22040</v>
      </c>
      <c r="M258">
        <f t="shared" si="7"/>
        <v>4190</v>
      </c>
    </row>
    <row r="259" spans="2:13" x14ac:dyDescent="0.25">
      <c r="B259" s="20" t="s">
        <v>415</v>
      </c>
      <c r="C259" s="20">
        <v>9920</v>
      </c>
      <c r="E259" t="str">
        <f>+VLOOKUP(B259,EXPORTADO!$A$2:$B$690,2,FALSE)</f>
        <v>7790187340817</v>
      </c>
      <c r="F259" t="s">
        <v>415</v>
      </c>
      <c r="G259" s="66">
        <f>+VLOOKUP(F259,'ROYAL CANIN'!$B$3:$F$185,5,FALSE)</f>
        <v>9920</v>
      </c>
      <c r="H259">
        <f>+VLOOKUP(F259,'ROYAL CANIN'!$B$3:$F$185,2,FALSE)</f>
        <v>7469.32</v>
      </c>
      <c r="I259" s="21">
        <f t="shared" si="8"/>
        <v>0</v>
      </c>
      <c r="J259" s="52"/>
      <c r="L259" s="64">
        <f>+VLOOKUP(F259,EXPORTADO!$E$2:$K$693,7,FALSE)</f>
        <v>8340</v>
      </c>
      <c r="M259">
        <f t="shared" ref="M259:M323" si="9">+G259-L259</f>
        <v>1580</v>
      </c>
    </row>
    <row r="260" spans="2:13" x14ac:dyDescent="0.25">
      <c r="B260" s="20" t="s">
        <v>416</v>
      </c>
      <c r="C260" s="20">
        <v>27065</v>
      </c>
      <c r="E260" t="str">
        <f>+VLOOKUP(B260,EXPORTADO!$A$2:$B$690,2,FALSE)</f>
        <v>7790187340824</v>
      </c>
      <c r="F260" t="s">
        <v>416</v>
      </c>
      <c r="G260" s="66">
        <f>+VLOOKUP(F260,'ROYAL CANIN'!$B$3:$F$185,5,FALSE)</f>
        <v>27065</v>
      </c>
      <c r="H260">
        <f>+VLOOKUP(F260,'ROYAL CANIN'!$B$3:$F$185,2,FALSE)</f>
        <v>20318.22</v>
      </c>
      <c r="I260" s="21">
        <f t="shared" si="8"/>
        <v>0</v>
      </c>
      <c r="J260" s="52"/>
      <c r="L260" s="64">
        <f>+VLOOKUP(F260,EXPORTADO!$E$2:$K$693,7,FALSE)</f>
        <v>22745</v>
      </c>
      <c r="M260">
        <f t="shared" si="9"/>
        <v>4320</v>
      </c>
    </row>
    <row r="261" spans="2:13" x14ac:dyDescent="0.25">
      <c r="B261" s="20" t="s">
        <v>417</v>
      </c>
      <c r="C261" s="20">
        <v>96475</v>
      </c>
      <c r="E261" t="str">
        <f>+VLOOKUP(B261,EXPORTADO!$A$2:$B$690,2,FALSE)</f>
        <v>171</v>
      </c>
      <c r="F261" t="s">
        <v>417</v>
      </c>
      <c r="G261" s="66">
        <f>+VLOOKUP(F261,'ROYAL CANIN'!$B$3:$F$185,5,FALSE)</f>
        <v>96475</v>
      </c>
      <c r="H261">
        <f>+VLOOKUP(F261,'ROYAL CANIN'!$B$3:$F$185,2,FALSE)</f>
        <v>74209.88</v>
      </c>
      <c r="I261" s="21">
        <f t="shared" si="8"/>
        <v>0</v>
      </c>
      <c r="J261" s="52"/>
      <c r="L261" s="64">
        <f>+VLOOKUP(F261,EXPORTADO!$E$2:$K$693,7,FALSE)</f>
        <v>81070</v>
      </c>
      <c r="M261">
        <f t="shared" si="9"/>
        <v>15405</v>
      </c>
    </row>
    <row r="262" spans="2:13" x14ac:dyDescent="0.25">
      <c r="B262" s="20" t="s">
        <v>418</v>
      </c>
      <c r="C262" s="20">
        <v>72950</v>
      </c>
      <c r="E262" t="str">
        <f>+VLOOKUP(B262,EXPORTADO!$A$2:$B$690,2,FALSE)</f>
        <v>172</v>
      </c>
      <c r="F262" t="s">
        <v>418</v>
      </c>
      <c r="G262" s="66">
        <f>+VLOOKUP(F262,'ROYAL CANIN'!$B$3:$F$185,5,FALSE)</f>
        <v>72950</v>
      </c>
      <c r="H262">
        <f>+VLOOKUP(F262,'ROYAL CANIN'!$B$3:$F$185,2,FALSE)</f>
        <v>56070.96</v>
      </c>
      <c r="I262" s="21">
        <f t="shared" si="8"/>
        <v>0</v>
      </c>
      <c r="J262" s="52"/>
      <c r="L262" s="64">
        <f>+VLOOKUP(F262,EXPORTADO!$E$2:$K$693,7,FALSE)</f>
        <v>61300</v>
      </c>
      <c r="M262">
        <f t="shared" si="9"/>
        <v>11650</v>
      </c>
    </row>
    <row r="263" spans="2:13" x14ac:dyDescent="0.25">
      <c r="B263" s="20" t="s">
        <v>419</v>
      </c>
      <c r="C263" s="20">
        <v>18200</v>
      </c>
      <c r="E263" t="str">
        <f>+VLOOKUP(B263,EXPORTADO!$A$2:$B$690,2,FALSE)</f>
        <v>7790187339200</v>
      </c>
      <c r="F263" t="s">
        <v>419</v>
      </c>
      <c r="G263" s="66">
        <f>+VLOOKUP(F263,'ROYAL CANIN'!$B$3:$F$185,5,FALSE)</f>
        <v>18200</v>
      </c>
      <c r="H263">
        <f>+VLOOKUP(F263,'ROYAL CANIN'!$B$3:$F$185,2,FALSE)</f>
        <v>13893.28</v>
      </c>
      <c r="I263" s="21">
        <f t="shared" si="8"/>
        <v>0</v>
      </c>
      <c r="J263" s="52"/>
      <c r="L263" s="64">
        <f>+VLOOKUP(F263,EXPORTADO!$E$2:$K$693,7,FALSE)</f>
        <v>15295</v>
      </c>
      <c r="M263">
        <f t="shared" si="9"/>
        <v>2905</v>
      </c>
    </row>
    <row r="264" spans="2:13" x14ac:dyDescent="0.25">
      <c r="B264" s="20" t="s">
        <v>420</v>
      </c>
      <c r="C264" s="20">
        <v>21730</v>
      </c>
      <c r="E264" t="str">
        <f>+VLOOKUP(B264,EXPORTADO!$A$2:$B$690,2,FALSE)</f>
        <v>7790187339422</v>
      </c>
      <c r="F264" t="s">
        <v>420</v>
      </c>
      <c r="G264" s="66">
        <f>+VLOOKUP(F264,'ROYAL CANIN'!$B$3:$F$185,5,FALSE)</f>
        <v>21730</v>
      </c>
      <c r="H264">
        <f>+VLOOKUP(F264,'ROYAL CANIN'!$B$3:$F$185,2,FALSE)</f>
        <v>16363.64</v>
      </c>
      <c r="I264" s="21">
        <f t="shared" si="8"/>
        <v>0</v>
      </c>
      <c r="J264" s="52"/>
      <c r="L264" s="64">
        <f>+VLOOKUP(F264,EXPORTADO!$E$2:$K$693,7,FALSE)</f>
        <v>18260</v>
      </c>
      <c r="M264">
        <f t="shared" si="9"/>
        <v>3470</v>
      </c>
    </row>
    <row r="265" spans="2:13" x14ac:dyDescent="0.25">
      <c r="B265" s="20" t="s">
        <v>421</v>
      </c>
      <c r="C265" s="20">
        <v>80705</v>
      </c>
      <c r="E265" t="str">
        <f>+VLOOKUP(B265,EXPORTADO!$A$2:$B$690,2,FALSE)</f>
        <v>175</v>
      </c>
      <c r="F265" t="s">
        <v>421</v>
      </c>
      <c r="G265" s="66">
        <f>+VLOOKUP(F265,'ROYAL CANIN'!$B$3:$F$185,5,FALSE)</f>
        <v>80705</v>
      </c>
      <c r="H265">
        <f>+VLOOKUP(F265,'ROYAL CANIN'!$B$3:$F$185,2,FALSE)</f>
        <v>59869.69</v>
      </c>
      <c r="I265" s="21">
        <f t="shared" si="8"/>
        <v>0</v>
      </c>
      <c r="J265" s="52"/>
      <c r="L265" s="64">
        <f>+VLOOKUP(F265,EXPORTADO!$E$2:$K$693,7,FALSE)</f>
        <v>66685</v>
      </c>
      <c r="M265">
        <f t="shared" si="9"/>
        <v>14020</v>
      </c>
    </row>
    <row r="266" spans="2:13" x14ac:dyDescent="0.25">
      <c r="B266" s="20" t="s">
        <v>422</v>
      </c>
      <c r="C266" s="20">
        <v>9820</v>
      </c>
      <c r="E266" t="str">
        <f>+VLOOKUP(B266,EXPORTADO!$A$2:$B$690,2,FALSE)</f>
        <v>7790187341722</v>
      </c>
      <c r="F266" t="s">
        <v>422</v>
      </c>
      <c r="G266" s="66">
        <f>+VLOOKUP(F266,'ROYAL CANIN'!$B$3:$F$185,5,FALSE)</f>
        <v>9820</v>
      </c>
      <c r="H266">
        <f>+VLOOKUP(F266,'ROYAL CANIN'!$B$3:$F$185,2,FALSE)</f>
        <v>7417.04</v>
      </c>
      <c r="I266" s="21">
        <f t="shared" si="8"/>
        <v>0</v>
      </c>
      <c r="J266" s="52"/>
      <c r="L266" s="64">
        <f>+VLOOKUP(F266,EXPORTADO!$E$2:$K$693,7,FALSE)</f>
        <v>8250</v>
      </c>
      <c r="M266">
        <f t="shared" si="9"/>
        <v>1570</v>
      </c>
    </row>
    <row r="267" spans="2:13" x14ac:dyDescent="0.25">
      <c r="B267" s="20" t="s">
        <v>423</v>
      </c>
      <c r="C267" s="20">
        <v>26630</v>
      </c>
      <c r="E267" t="str">
        <f>+VLOOKUP(B267,EXPORTADO!$A$2:$B$690,2,FALSE)</f>
        <v>7790187341739</v>
      </c>
      <c r="F267" t="s">
        <v>423</v>
      </c>
      <c r="G267" s="66">
        <f>+VLOOKUP(F267,'ROYAL CANIN'!$B$3:$F$185,5,FALSE)</f>
        <v>26630</v>
      </c>
      <c r="H267">
        <f>+VLOOKUP(F267,'ROYAL CANIN'!$B$3:$F$185,2,FALSE)</f>
        <v>20176</v>
      </c>
      <c r="I267" s="21">
        <f t="shared" si="8"/>
        <v>0</v>
      </c>
      <c r="J267" s="52"/>
      <c r="L267" s="64">
        <f>+VLOOKUP(F267,EXPORTADO!$E$2:$K$693,7,FALSE)</f>
        <v>22380</v>
      </c>
      <c r="M267">
        <f t="shared" si="9"/>
        <v>4250</v>
      </c>
    </row>
    <row r="268" spans="2:13" x14ac:dyDescent="0.25">
      <c r="B268" s="20" t="s">
        <v>424</v>
      </c>
      <c r="C268" s="20">
        <v>55250</v>
      </c>
      <c r="E268" t="str">
        <f>+VLOOKUP(B268,EXPORTADO!$A$2:$B$690,2,FALSE)</f>
        <v>7790187341746</v>
      </c>
      <c r="F268" t="s">
        <v>424</v>
      </c>
      <c r="G268" s="66">
        <f>+VLOOKUP(F268,'ROYAL CANIN'!$B$3:$F$185,5,FALSE)</f>
        <v>55250</v>
      </c>
      <c r="H268">
        <f>+VLOOKUP(F268,'ROYAL CANIN'!$B$3:$F$185,2,FALSE)</f>
        <v>41477.42</v>
      </c>
      <c r="I268" s="21">
        <f t="shared" si="8"/>
        <v>0</v>
      </c>
      <c r="J268" s="52"/>
      <c r="L268" s="64">
        <f>+VLOOKUP(F268,EXPORTADO!$E$2:$K$693,7,FALSE)</f>
        <v>46425</v>
      </c>
      <c r="M268">
        <f t="shared" si="9"/>
        <v>8825</v>
      </c>
    </row>
    <row r="269" spans="2:13" x14ac:dyDescent="0.25">
      <c r="B269" s="20" t="s">
        <v>425</v>
      </c>
      <c r="C269" s="20">
        <v>10630</v>
      </c>
      <c r="E269" t="str">
        <f>+VLOOKUP(B269,EXPORTADO!$A$2:$B$690,2,FALSE)</f>
        <v>7790187341838</v>
      </c>
      <c r="F269" t="s">
        <v>425</v>
      </c>
      <c r="G269" s="66">
        <f>+VLOOKUP(F269,'ROYAL CANIN'!$B$3:$F$185,5,FALSE)</f>
        <v>10630</v>
      </c>
      <c r="H269">
        <f>+VLOOKUP(F269,'ROYAL CANIN'!$B$3:$F$185,2,FALSE)</f>
        <v>8147.5</v>
      </c>
      <c r="I269" s="21">
        <f t="shared" si="8"/>
        <v>0</v>
      </c>
      <c r="J269" s="52"/>
      <c r="L269" s="64">
        <f>+VLOOKUP(F269,EXPORTADO!$E$2:$K$693,7,FALSE)</f>
        <v>8935</v>
      </c>
      <c r="M269">
        <f t="shared" si="9"/>
        <v>1695</v>
      </c>
    </row>
    <row r="270" spans="2:13" x14ac:dyDescent="0.25">
      <c r="B270" s="20" t="s">
        <v>426</v>
      </c>
      <c r="C270" s="20">
        <v>28530</v>
      </c>
      <c r="E270" t="str">
        <f>+VLOOKUP(B270,EXPORTADO!$A$2:$B$690,2,FALSE)</f>
        <v>7790187005501</v>
      </c>
      <c r="F270" t="s">
        <v>426</v>
      </c>
      <c r="G270" s="66">
        <f>+VLOOKUP(F270,'ROYAL CANIN'!$B$3:$F$185,5,FALSE)</f>
        <v>28530</v>
      </c>
      <c r="H270">
        <f>+VLOOKUP(F270,'ROYAL CANIN'!$B$3:$F$185,2,FALSE)</f>
        <v>21945.02</v>
      </c>
      <c r="I270" s="21">
        <f t="shared" si="8"/>
        <v>0</v>
      </c>
      <c r="J270" s="52"/>
      <c r="L270" s="64">
        <f>+VLOOKUP(F270,EXPORTADO!$E$2:$K$693,7,FALSE)</f>
        <v>23975</v>
      </c>
      <c r="M270">
        <f t="shared" si="9"/>
        <v>4555</v>
      </c>
    </row>
    <row r="271" spans="2:13" x14ac:dyDescent="0.25">
      <c r="B271" s="20" t="s">
        <v>1283</v>
      </c>
      <c r="C271" s="20">
        <v>1960</v>
      </c>
      <c r="E271" t="str">
        <f>+VLOOKUP(B271,EXPORTADO!$A$2:$B$690,2,FALSE)</f>
        <v>9003579310151</v>
      </c>
      <c r="F271" s="59" t="s">
        <v>1283</v>
      </c>
      <c r="G271" s="66">
        <f>+VLOOKUP(F271,'ROYAL CANIN'!$B$3:$F$185,5,FALSE)</f>
        <v>1960</v>
      </c>
      <c r="H271">
        <f>+VLOOKUP(F271,'ROYAL CANIN'!$B$3:$F$185,2,FALSE)</f>
        <v>1338.81</v>
      </c>
      <c r="I271" s="21">
        <f t="shared" si="8"/>
        <v>0</v>
      </c>
      <c r="J271" s="52"/>
      <c r="L271" s="64">
        <f>+VLOOKUP(F271,EXPORTADO!$E$2:$K$693,7,FALSE)</f>
        <v>1650</v>
      </c>
      <c r="M271">
        <f t="shared" ref="M271" si="10">+G271-L271</f>
        <v>310</v>
      </c>
    </row>
    <row r="272" spans="2:13" x14ac:dyDescent="0.25">
      <c r="B272" s="20" t="s">
        <v>706</v>
      </c>
      <c r="C272" s="20">
        <v>2300</v>
      </c>
      <c r="E272" t="str">
        <f>+VLOOKUP(B272,EXPORTADO!$A$2:$B$690,2,FALSE)</f>
        <v>7790187341456</v>
      </c>
      <c r="F272" s="59" t="s">
        <v>706</v>
      </c>
      <c r="G272" s="66">
        <f>+VLOOKUP(F272,'ROYAL CANIN'!$B$3:$F$185,5,FALSE)</f>
        <v>2300</v>
      </c>
      <c r="H272">
        <f>+VLOOKUP(F272,'ROYAL CANIN'!$B$3:$F$185,2,FALSE)</f>
        <v>1570.64</v>
      </c>
      <c r="I272" s="21">
        <f t="shared" si="8"/>
        <v>0</v>
      </c>
      <c r="J272" s="52"/>
      <c r="L272" s="64">
        <f>+VLOOKUP(F272,EXPORTADO!$E$2:$K$693,7,FALSE)</f>
        <v>1930</v>
      </c>
      <c r="M272">
        <f t="shared" si="9"/>
        <v>370</v>
      </c>
    </row>
    <row r="273" spans="2:13" x14ac:dyDescent="0.25">
      <c r="B273" s="20" t="s">
        <v>705</v>
      </c>
      <c r="C273" s="20">
        <v>1960</v>
      </c>
      <c r="E273" t="str">
        <f>+VLOOKUP(B273,EXPORTADO!$A$2:$B$690,2,FALSE)</f>
        <v>9003579308936</v>
      </c>
      <c r="F273" s="59" t="s">
        <v>705</v>
      </c>
      <c r="G273" s="66">
        <f>+VLOOKUP(F273,'ROYAL CANIN'!$B$3:$F$185,5,FALSE)</f>
        <v>1960</v>
      </c>
      <c r="H273">
        <f>+VLOOKUP(F273,'ROYAL CANIN'!$B$3:$F$185,2,FALSE)</f>
        <v>1338.81</v>
      </c>
      <c r="I273" s="21">
        <f t="shared" si="8"/>
        <v>0</v>
      </c>
      <c r="J273" s="52"/>
      <c r="L273" s="64">
        <f>+VLOOKUP(F273,EXPORTADO!$E$2:$K$693,7,FALSE)</f>
        <v>1650</v>
      </c>
      <c r="M273">
        <f t="shared" si="9"/>
        <v>310</v>
      </c>
    </row>
    <row r="274" spans="2:13" x14ac:dyDescent="0.25">
      <c r="B274" s="20" t="s">
        <v>704</v>
      </c>
      <c r="C274" s="20">
        <v>1960</v>
      </c>
      <c r="E274" t="str">
        <f>+VLOOKUP(B274,EXPORTADO!$A$2:$B$690,2,FALSE)</f>
        <v>9003579308929</v>
      </c>
      <c r="F274" s="59" t="s">
        <v>704</v>
      </c>
      <c r="G274" s="66">
        <f>+VLOOKUP(F274,'ROYAL CANIN'!$B$3:$F$185,5,FALSE)</f>
        <v>1960</v>
      </c>
      <c r="H274">
        <f>+VLOOKUP(F274,'ROYAL CANIN'!$B$3:$F$185,2,FALSE)</f>
        <v>1338.81</v>
      </c>
      <c r="I274" s="21">
        <f t="shared" si="8"/>
        <v>0</v>
      </c>
      <c r="J274" s="52"/>
      <c r="L274" s="64">
        <f>+VLOOKUP(F274,EXPORTADO!$E$2:$K$693,7,FALSE)</f>
        <v>1650</v>
      </c>
      <c r="M274">
        <f t="shared" si="9"/>
        <v>310</v>
      </c>
    </row>
    <row r="275" spans="2:13" x14ac:dyDescent="0.25">
      <c r="B275" s="20" t="s">
        <v>703</v>
      </c>
      <c r="C275" s="20">
        <v>1960</v>
      </c>
      <c r="E275" t="str">
        <f>+VLOOKUP(B275,EXPORTADO!$A$2:$B$690,2,FALSE)</f>
        <v>9003579308769</v>
      </c>
      <c r="F275" s="59" t="s">
        <v>703</v>
      </c>
      <c r="G275" s="66">
        <f>+VLOOKUP(F275,'ROYAL CANIN'!$B$3:$F$185,5,FALSE)</f>
        <v>1960</v>
      </c>
      <c r="H275">
        <f>+VLOOKUP(F275,'ROYAL CANIN'!$B$3:$F$185,2,FALSE)</f>
        <v>1338.81</v>
      </c>
      <c r="I275" s="21">
        <f t="shared" si="8"/>
        <v>0</v>
      </c>
      <c r="J275" s="52"/>
      <c r="L275" s="64">
        <f>+VLOOKUP(F275,EXPORTADO!$E$2:$K$693,7,FALSE)</f>
        <v>1650</v>
      </c>
      <c r="M275">
        <f t="shared" si="9"/>
        <v>310</v>
      </c>
    </row>
    <row r="276" spans="2:13" x14ac:dyDescent="0.25">
      <c r="B276" s="20" t="s">
        <v>702</v>
      </c>
      <c r="C276" s="20">
        <v>2300</v>
      </c>
      <c r="E276" t="str">
        <f>+VLOOKUP(B276,EXPORTADO!$A$2:$B$690,2,FALSE)</f>
        <v>7790187340749</v>
      </c>
      <c r="F276" s="59" t="s">
        <v>702</v>
      </c>
      <c r="G276" s="66">
        <f>+VLOOKUP(F276,'ROYAL CANIN'!$B$3:$F$185,5,FALSE)</f>
        <v>2300</v>
      </c>
      <c r="H276">
        <f>+VLOOKUP(F276,'ROYAL CANIN'!$B$3:$F$185,2,FALSE)</f>
        <v>1570.64</v>
      </c>
      <c r="I276" s="21">
        <f t="shared" si="8"/>
        <v>0</v>
      </c>
      <c r="J276" s="52"/>
      <c r="L276" s="64">
        <f>+VLOOKUP(F276,EXPORTADO!$E$2:$K$693,7,FALSE)</f>
        <v>1940</v>
      </c>
      <c r="M276">
        <f t="shared" si="9"/>
        <v>360</v>
      </c>
    </row>
    <row r="277" spans="2:13" x14ac:dyDescent="0.25">
      <c r="B277" s="20" t="s">
        <v>25</v>
      </c>
      <c r="C277" s="20">
        <v>2300</v>
      </c>
      <c r="E277" t="str">
        <f>+VLOOKUP(B277,EXPORTADO!$A$2:$B$690,2,FALSE)</f>
        <v>9003579008331</v>
      </c>
      <c r="F277" s="59" t="s">
        <v>25</v>
      </c>
      <c r="G277" s="66">
        <f>+VLOOKUP(F277,'ROYAL CANIN'!$B$3:$F$185,5,FALSE)</f>
        <v>2300</v>
      </c>
      <c r="H277">
        <f>+VLOOKUP(F277,'ROYAL CANIN'!$B$3:$F$185,2,FALSE)</f>
        <v>1574.07</v>
      </c>
      <c r="I277" s="21">
        <f t="shared" si="8"/>
        <v>0</v>
      </c>
      <c r="J277" s="52"/>
      <c r="L277" s="64">
        <f>+VLOOKUP(F277,EXPORTADO!$E$2:$K$693,7,FALSE)</f>
        <v>1930</v>
      </c>
      <c r="M277">
        <f t="shared" si="9"/>
        <v>370</v>
      </c>
    </row>
    <row r="278" spans="2:13" x14ac:dyDescent="0.25">
      <c r="B278" s="20" t="s">
        <v>985</v>
      </c>
      <c r="C278" s="20">
        <v>1960</v>
      </c>
      <c r="E278" t="str">
        <f>+VLOOKUP(B278,EXPORTADO!$A$2:$B$690,2,FALSE)</f>
        <v>9003579310168</v>
      </c>
      <c r="F278" s="59" t="s">
        <v>985</v>
      </c>
      <c r="G278" s="66">
        <f>+VLOOKUP(F278,'ROYAL CANIN'!$B$3:$F$185,5,FALSE)</f>
        <v>1960</v>
      </c>
      <c r="H278">
        <f>+VLOOKUP(F278,'ROYAL CANIN'!$B$3:$F$185,2,FALSE)</f>
        <v>1338.81</v>
      </c>
      <c r="I278" s="21">
        <f t="shared" si="8"/>
        <v>0</v>
      </c>
      <c r="J278" s="52"/>
      <c r="L278" s="64">
        <f>+VLOOKUP(F278,EXPORTADO!$E$2:$K$693,7,FALSE)</f>
        <v>1650</v>
      </c>
      <c r="M278">
        <f t="shared" si="9"/>
        <v>310</v>
      </c>
    </row>
    <row r="279" spans="2:13" x14ac:dyDescent="0.25">
      <c r="B279" s="20" t="s">
        <v>707</v>
      </c>
      <c r="C279" s="20">
        <v>2300</v>
      </c>
      <c r="E279" t="str">
        <f>+VLOOKUP(B279,EXPORTADO!$A$2:$B$690,2,FALSE)</f>
        <v>7790187338906</v>
      </c>
      <c r="F279" s="59" t="s">
        <v>707</v>
      </c>
      <c r="G279" s="66">
        <f>+VLOOKUP(F279,'ROYAL CANIN'!$B$3:$F$185,5,FALSE)</f>
        <v>2300</v>
      </c>
      <c r="H279">
        <f>+VLOOKUP(F279,'ROYAL CANIN'!$B$3:$F$185,2,FALSE)</f>
        <v>1570.64</v>
      </c>
      <c r="I279" s="21">
        <f t="shared" si="8"/>
        <v>0</v>
      </c>
      <c r="J279" s="52"/>
      <c r="L279" s="64">
        <f>+VLOOKUP(F279,EXPORTADO!$E$2:$K$693,7,FALSE)</f>
        <v>1930</v>
      </c>
      <c r="M279">
        <f t="shared" si="9"/>
        <v>370</v>
      </c>
    </row>
    <row r="280" spans="2:13" x14ac:dyDescent="0.25">
      <c r="B280" s="20" t="s">
        <v>1022</v>
      </c>
      <c r="C280" s="20">
        <v>1960</v>
      </c>
      <c r="E280" t="str">
        <f>+VLOOKUP(B280,EXPORTADO!$A$2:$B$690,2,FALSE)</f>
        <v>9003579308943</v>
      </c>
      <c r="F280" s="59" t="s">
        <v>1022</v>
      </c>
      <c r="G280" s="66">
        <f>+VLOOKUP(F280,'ROYAL CANIN'!$B$3:$F$185,5,FALSE)</f>
        <v>1960</v>
      </c>
      <c r="H280">
        <f>+VLOOKUP(F280,'ROYAL CANIN'!$B$3:$F$185,2,FALSE)</f>
        <v>1338.81</v>
      </c>
      <c r="I280" s="21">
        <f t="shared" si="8"/>
        <v>0</v>
      </c>
      <c r="J280" s="52"/>
      <c r="L280" s="64">
        <f>+VLOOKUP(F280,EXPORTADO!$E$2:$K$693,7,FALSE)</f>
        <v>1650</v>
      </c>
      <c r="M280">
        <f t="shared" si="9"/>
        <v>310</v>
      </c>
    </row>
    <row r="281" spans="2:13" x14ac:dyDescent="0.25">
      <c r="B281" s="20" t="s">
        <v>427</v>
      </c>
      <c r="C281" s="20">
        <v>21910</v>
      </c>
      <c r="E281" t="str">
        <f>+VLOOKUP(B281,EXPORTADO!$A$2:$B$690,2,FALSE)</f>
        <v>7790187341975</v>
      </c>
      <c r="F281" t="s">
        <v>427</v>
      </c>
      <c r="G281" s="66">
        <f>+VLOOKUP(F281,'ROYAL CANIN'!$B$3:$F$185,5,FALSE)</f>
        <v>21910</v>
      </c>
      <c r="H281">
        <f>+VLOOKUP(F281,'ROYAL CANIN'!$B$3:$F$185,2,FALSE)</f>
        <v>16597.78</v>
      </c>
      <c r="I281" s="21">
        <f t="shared" si="8"/>
        <v>0</v>
      </c>
      <c r="J281" s="52"/>
      <c r="L281" s="64">
        <f>+VLOOKUP(F281,EXPORTADO!$E$2:$K$693,7,FALSE)</f>
        <v>18410</v>
      </c>
      <c r="M281">
        <f t="shared" si="9"/>
        <v>3500</v>
      </c>
    </row>
    <row r="282" spans="2:13" x14ac:dyDescent="0.25">
      <c r="B282" s="20" t="s">
        <v>428</v>
      </c>
      <c r="C282" s="20">
        <v>11990</v>
      </c>
      <c r="E282" t="str">
        <f>+VLOOKUP(B282,EXPORTADO!$A$2:$B$690,2,FALSE)</f>
        <v>7790187341982</v>
      </c>
      <c r="F282" t="s">
        <v>428</v>
      </c>
      <c r="G282" s="66">
        <f>+VLOOKUP(F282,'ROYAL CANIN'!$B$3:$F$185,5,FALSE)</f>
        <v>11990</v>
      </c>
      <c r="H282">
        <f>+VLOOKUP(F282,'ROYAL CANIN'!$B$3:$F$185,2,FALSE)</f>
        <v>8946.27</v>
      </c>
      <c r="I282" s="21">
        <f t="shared" si="8"/>
        <v>0</v>
      </c>
      <c r="J282" s="52"/>
      <c r="L282" s="64">
        <f>+VLOOKUP(F282,EXPORTADO!$E$2:$K$693,7,FALSE)</f>
        <v>10070</v>
      </c>
      <c r="M282">
        <f t="shared" si="9"/>
        <v>1920</v>
      </c>
    </row>
    <row r="283" spans="2:13" x14ac:dyDescent="0.25">
      <c r="B283" s="20" t="s">
        <v>429</v>
      </c>
      <c r="C283" s="20">
        <v>62860</v>
      </c>
      <c r="E283" t="str">
        <f>+VLOOKUP(B283,EXPORTADO!$A$2:$B$690,2,FALSE)</f>
        <v>7790187342019</v>
      </c>
      <c r="F283" t="s">
        <v>429</v>
      </c>
      <c r="G283" s="66">
        <f>+VLOOKUP(F283,'ROYAL CANIN'!$B$3:$F$185,5,FALSE)</f>
        <v>62860</v>
      </c>
      <c r="H283">
        <f>+VLOOKUP(F283,'ROYAL CANIN'!$B$3:$F$185,2,FALSE)</f>
        <v>48300.04</v>
      </c>
      <c r="I283" s="21">
        <f t="shared" si="8"/>
        <v>0</v>
      </c>
      <c r="J283" s="52"/>
      <c r="L283" s="64">
        <f>+VLOOKUP(F283,EXPORTADO!$E$2:$K$693,7,FALSE)</f>
        <v>52820</v>
      </c>
      <c r="M283">
        <f t="shared" si="9"/>
        <v>10040</v>
      </c>
    </row>
    <row r="284" spans="2:13" x14ac:dyDescent="0.25">
      <c r="B284" s="20" t="s">
        <v>430</v>
      </c>
      <c r="C284" s="20">
        <v>16770</v>
      </c>
      <c r="E284" t="str">
        <f>+VLOOKUP(B284,EXPORTADO!$A$2:$B$690,2,FALSE)</f>
        <v>7790187341401</v>
      </c>
      <c r="F284" t="s">
        <v>430</v>
      </c>
      <c r="G284" s="66">
        <f>+VLOOKUP(F284,'ROYAL CANIN'!$B$3:$F$185,5,FALSE)</f>
        <v>16770</v>
      </c>
      <c r="H284">
        <f>+VLOOKUP(F284,'ROYAL CANIN'!$B$3:$F$185,2,FALSE)</f>
        <v>12705</v>
      </c>
      <c r="I284" s="21">
        <f t="shared" si="8"/>
        <v>0</v>
      </c>
      <c r="J284" s="52"/>
      <c r="L284" s="64">
        <f>+VLOOKUP(F284,EXPORTADO!$E$2:$K$693,7,FALSE)</f>
        <v>14095</v>
      </c>
      <c r="M284">
        <f t="shared" si="9"/>
        <v>2675</v>
      </c>
    </row>
    <row r="285" spans="2:13" x14ac:dyDescent="0.25">
      <c r="B285" s="20" t="s">
        <v>462</v>
      </c>
      <c r="C285" s="20">
        <v>12325</v>
      </c>
      <c r="E285" t="str">
        <f>+VLOOKUP(B285,EXPORTADO!$A$2:$B$690,2,FALSE)</f>
        <v>7790187341371</v>
      </c>
      <c r="F285" t="s">
        <v>462</v>
      </c>
      <c r="G285" s="66">
        <f>+VLOOKUP(F285,'ROYAL CANIN'!$B$3:$F$185,5,FALSE)</f>
        <v>12325</v>
      </c>
      <c r="H285">
        <f>+VLOOKUP(F285,'ROYAL CANIN'!$B$3:$F$185,2,FALSE)</f>
        <v>9267.35</v>
      </c>
      <c r="I285" s="21">
        <f t="shared" si="8"/>
        <v>0</v>
      </c>
      <c r="J285" s="52"/>
      <c r="L285" s="64">
        <f>+VLOOKUP(F285,EXPORTADO!$E$2:$K$693,7,FALSE)</f>
        <v>10340</v>
      </c>
      <c r="M285">
        <f t="shared" si="9"/>
        <v>1985</v>
      </c>
    </row>
    <row r="286" spans="2:13" x14ac:dyDescent="0.25">
      <c r="B286" s="20" t="s">
        <v>464</v>
      </c>
      <c r="C286" s="20">
        <v>50325</v>
      </c>
      <c r="E286" t="str">
        <f>+VLOOKUP(B286,EXPORTADO!$A$2:$B$690,2,FALSE)</f>
        <v>7790187341388</v>
      </c>
      <c r="F286" t="s">
        <v>464</v>
      </c>
      <c r="G286" s="66">
        <f>+VLOOKUP(F286,'ROYAL CANIN'!$B$3:$F$185,5,FALSE)</f>
        <v>50325</v>
      </c>
      <c r="H286">
        <f>+VLOOKUP(F286,'ROYAL CANIN'!$B$3:$F$185,2,FALSE)</f>
        <v>37417.18</v>
      </c>
      <c r="I286" s="21">
        <f t="shared" si="8"/>
        <v>0</v>
      </c>
      <c r="J286" s="52"/>
      <c r="L286" s="64">
        <f>+VLOOKUP(F286,EXPORTADO!$E$2:$K$693,7,FALSE)</f>
        <v>42290</v>
      </c>
      <c r="M286">
        <f t="shared" si="9"/>
        <v>8035</v>
      </c>
    </row>
    <row r="287" spans="2:13" x14ac:dyDescent="0.25">
      <c r="B287" s="20" t="s">
        <v>463</v>
      </c>
      <c r="C287" s="20">
        <v>86805</v>
      </c>
      <c r="E287" t="str">
        <f>+VLOOKUP(B287,EXPORTADO!$A$2:$B$690,2,FALSE)</f>
        <v>7790187339125</v>
      </c>
      <c r="F287" t="s">
        <v>463</v>
      </c>
      <c r="G287" s="66">
        <f>+VLOOKUP(F287,'ROYAL CANIN'!$B$3:$F$185,5,FALSE)</f>
        <v>86805</v>
      </c>
      <c r="H287">
        <f>+VLOOKUP(F287,'ROYAL CANIN'!$B$3:$F$185,2,FALSE)</f>
        <v>66774.47</v>
      </c>
      <c r="I287" s="21">
        <f t="shared" si="8"/>
        <v>0</v>
      </c>
      <c r="J287" s="52"/>
      <c r="L287" s="64">
        <f>+VLOOKUP(F287,EXPORTADO!$E$2:$K$693,7,FALSE)</f>
        <v>72945</v>
      </c>
      <c r="M287">
        <f t="shared" si="9"/>
        <v>13860</v>
      </c>
    </row>
    <row r="288" spans="2:13" x14ac:dyDescent="0.25">
      <c r="B288" s="13" t="s">
        <v>1444</v>
      </c>
      <c r="C288" s="20">
        <v>17515</v>
      </c>
      <c r="E288" t="str">
        <f>+VLOOKUP(B288,EXPORTADO!$A$2:$B$690,2,FALSE)</f>
        <v>7790187341968</v>
      </c>
      <c r="F288" s="13" t="s">
        <v>1444</v>
      </c>
      <c r="G288" s="66">
        <f>+VLOOKUP(F288,'ROYAL CANIN'!$B$3:$F$185,5,FALSE)</f>
        <v>17515</v>
      </c>
      <c r="H288">
        <f>+VLOOKUP(F288,'ROYAL CANIN'!$B$3:$F$185,2,FALSE)</f>
        <v>13228.35</v>
      </c>
      <c r="I288" s="21">
        <f t="shared" si="8"/>
        <v>0</v>
      </c>
      <c r="J288" s="52"/>
      <c r="L288" s="64">
        <f>+VLOOKUP(F288,EXPORTADO!$E$2:$K$693,7,FALSE)</f>
        <v>14720</v>
      </c>
      <c r="M288">
        <f t="shared" si="9"/>
        <v>2795</v>
      </c>
    </row>
    <row r="289" spans="2:13" x14ac:dyDescent="0.25">
      <c r="B289" s="20" t="s">
        <v>465</v>
      </c>
      <c r="C289" s="20">
        <v>5035</v>
      </c>
      <c r="E289" t="str">
        <f>+VLOOKUP(B289,EXPORTADO!$A$2:$B$690,2,FALSE)</f>
        <v>7790187003200</v>
      </c>
      <c r="F289" t="s">
        <v>465</v>
      </c>
      <c r="G289" s="66">
        <f>+VLOOKUP(F289,'ROYAL CANIN'!$B$3:$F$185,5,FALSE)</f>
        <v>5035</v>
      </c>
      <c r="H289">
        <f>+VLOOKUP(F289,'ROYAL CANIN'!$B$3:$F$185,2,FALSE)</f>
        <v>3872</v>
      </c>
      <c r="I289" s="21">
        <f t="shared" si="8"/>
        <v>0</v>
      </c>
      <c r="J289" s="52"/>
      <c r="L289" s="64">
        <f>+VLOOKUP(F289,EXPORTADO!$E$2:$K$693,7,FALSE)</f>
        <v>5035</v>
      </c>
      <c r="M289">
        <f t="shared" si="9"/>
        <v>0</v>
      </c>
    </row>
    <row r="290" spans="2:13" x14ac:dyDescent="0.25">
      <c r="B290" s="20" t="s">
        <v>1044</v>
      </c>
      <c r="C290" s="20">
        <v>18965</v>
      </c>
      <c r="E290" t="str">
        <f>+VLOOKUP(B290,EXPORTADO!$A$2:$B$690,2,FALSE)</f>
        <v>7790187339484</v>
      </c>
      <c r="F290" t="s">
        <v>1044</v>
      </c>
      <c r="G290" s="66">
        <f>+VLOOKUP(F290,'ROYAL CANIN'!$B$3:$F$185,5,FALSE)</f>
        <v>18965</v>
      </c>
      <c r="H290">
        <f>+VLOOKUP(F290,'ROYAL CANIN'!$B$3:$F$185,2,FALSE)</f>
        <v>14110.67</v>
      </c>
      <c r="I290" s="21">
        <f t="shared" si="8"/>
        <v>0</v>
      </c>
      <c r="J290" s="52"/>
      <c r="L290" s="64">
        <f>+VLOOKUP(F290,EXPORTADO!$E$2:$K$693,7,FALSE)</f>
        <v>15935</v>
      </c>
      <c r="M290">
        <f t="shared" si="9"/>
        <v>3030</v>
      </c>
    </row>
    <row r="291" spans="2:13" x14ac:dyDescent="0.25">
      <c r="B291" s="20" t="s">
        <v>431</v>
      </c>
      <c r="C291" s="20">
        <v>68530</v>
      </c>
      <c r="E291" t="str">
        <f>+VLOOKUP(B291,EXPORTADO!$A$2:$B$690,2,FALSE)</f>
        <v>184</v>
      </c>
      <c r="F291" t="s">
        <v>431</v>
      </c>
      <c r="G291" s="66">
        <f>+VLOOKUP(F291,'ROYAL CANIN'!$B$3:$F$185,5,FALSE)</f>
        <v>68530</v>
      </c>
      <c r="H291">
        <f>+VLOOKUP(F291,'ROYAL CANIN'!$B$3:$F$185,2,FALSE)</f>
        <v>50761.57</v>
      </c>
      <c r="I291" s="21">
        <f t="shared" si="8"/>
        <v>0</v>
      </c>
      <c r="J291" s="52"/>
      <c r="L291" s="64">
        <f>+VLOOKUP(F291,EXPORTADO!$E$2:$K$693,7,FALSE)</f>
        <v>57585</v>
      </c>
      <c r="M291">
        <f t="shared" si="9"/>
        <v>10945</v>
      </c>
    </row>
    <row r="292" spans="2:13" x14ac:dyDescent="0.25">
      <c r="B292" s="20" t="s">
        <v>432</v>
      </c>
      <c r="C292" s="20">
        <v>21295</v>
      </c>
      <c r="E292" t="str">
        <f>+VLOOKUP(B292,EXPORTADO!$A$2:$B$690,2,FALSE)</f>
        <v>7790187339446</v>
      </c>
      <c r="F292" t="s">
        <v>432</v>
      </c>
      <c r="G292" s="66">
        <f>+VLOOKUP(F292,'ROYAL CANIN'!$B$3:$F$185,5,FALSE)</f>
        <v>21295</v>
      </c>
      <c r="H292">
        <f>+VLOOKUP(F292,'ROYAL CANIN'!$B$3:$F$185,2,FALSE)</f>
        <v>16363.64</v>
      </c>
      <c r="I292" s="21">
        <f t="shared" si="8"/>
        <v>0</v>
      </c>
      <c r="J292" s="52"/>
      <c r="L292" s="64">
        <f>+VLOOKUP(F292,EXPORTADO!$E$2:$K$693,7,FALSE)</f>
        <v>17895</v>
      </c>
      <c r="M292">
        <f t="shared" si="9"/>
        <v>3400</v>
      </c>
    </row>
    <row r="293" spans="2:13" x14ac:dyDescent="0.25">
      <c r="B293" s="20" t="s">
        <v>433</v>
      </c>
      <c r="C293" s="20">
        <v>79145</v>
      </c>
      <c r="E293" t="str">
        <f>+VLOOKUP(B293,EXPORTADO!$A$2:$B$690,2,FALSE)</f>
        <v>185</v>
      </c>
      <c r="F293" t="s">
        <v>433</v>
      </c>
      <c r="G293" s="66">
        <f>+VLOOKUP(F293,'ROYAL CANIN'!$B$3:$F$185,5,FALSE)</f>
        <v>79145</v>
      </c>
      <c r="H293">
        <f>+VLOOKUP(F293,'ROYAL CANIN'!$B$3:$F$185,2,FALSE)</f>
        <v>58869.69</v>
      </c>
      <c r="I293" s="21">
        <f t="shared" si="8"/>
        <v>0</v>
      </c>
      <c r="J293" s="52"/>
      <c r="L293" s="64">
        <f>+VLOOKUP(F293,EXPORTADO!$E$2:$K$693,7,FALSE)</f>
        <v>66510</v>
      </c>
      <c r="M293">
        <f t="shared" si="9"/>
        <v>12635</v>
      </c>
    </row>
    <row r="294" spans="2:13" x14ac:dyDescent="0.25">
      <c r="B294" s="20" t="s">
        <v>436</v>
      </c>
      <c r="C294" s="20">
        <v>58600</v>
      </c>
      <c r="E294" t="str">
        <f>+VLOOKUP(B294,EXPORTADO!$A$2:$B$690,2,FALSE)</f>
        <v>188</v>
      </c>
      <c r="F294" t="s">
        <v>436</v>
      </c>
      <c r="G294" s="66">
        <f>+VLOOKUP(F294,'ROYAL CANIN'!$B$3:$F$185,5,FALSE)</f>
        <v>58600</v>
      </c>
      <c r="H294">
        <f>+VLOOKUP(F294,'ROYAL CANIN'!$B$3:$F$185,2,FALSE)</f>
        <v>45076.959999999999</v>
      </c>
      <c r="I294" s="21">
        <f t="shared" si="8"/>
        <v>0</v>
      </c>
      <c r="J294" s="52"/>
      <c r="L294" s="64">
        <f>+VLOOKUP(F294,EXPORTADO!$E$2:$K$693,7,FALSE)</f>
        <v>49245</v>
      </c>
      <c r="M294">
        <f t="shared" si="9"/>
        <v>9355</v>
      </c>
    </row>
    <row r="295" spans="2:13" x14ac:dyDescent="0.25">
      <c r="B295" s="20" t="s">
        <v>513</v>
      </c>
      <c r="C295" s="20">
        <v>58605</v>
      </c>
      <c r="E295" t="str">
        <f>+VLOOKUP(B295,EXPORTADO!$A$2:$B$690,2,FALSE)</f>
        <v>189</v>
      </c>
      <c r="F295" t="s">
        <v>513</v>
      </c>
      <c r="G295" s="66">
        <f>+VLOOKUP(F295,'ROYAL CANIN'!$B$3:$F$185,5,FALSE)</f>
        <v>58605</v>
      </c>
      <c r="H295">
        <f>+VLOOKUP(F295,'ROYAL CANIN'!$B$3:$F$185,2,FALSE)</f>
        <v>45079.7</v>
      </c>
      <c r="I295" s="21">
        <f t="shared" si="8"/>
        <v>0</v>
      </c>
      <c r="J295" s="52"/>
      <c r="L295" s="64">
        <f>+VLOOKUP(F295,EXPORTADO!$E$2:$K$693,7,FALSE)</f>
        <v>49245</v>
      </c>
      <c r="M295">
        <f t="shared" si="9"/>
        <v>9360</v>
      </c>
    </row>
    <row r="296" spans="2:13" x14ac:dyDescent="0.25">
      <c r="B296" s="20" t="s">
        <v>437</v>
      </c>
      <c r="C296" s="20">
        <v>26260</v>
      </c>
      <c r="E296" t="str">
        <f>+VLOOKUP(B296,EXPORTADO!$A$2:$B$690,2,FALSE)</f>
        <v>190</v>
      </c>
      <c r="F296" t="s">
        <v>437</v>
      </c>
      <c r="G296" s="66">
        <f>+VLOOKUP(F296,'ROYAL CANIN'!$B$3:$F$185,5,FALSE)</f>
        <v>26260</v>
      </c>
      <c r="H296">
        <f>+VLOOKUP(F296,'ROYAL CANIN'!$B$3:$F$185,2,FALSE)</f>
        <v>20183.45</v>
      </c>
      <c r="I296" s="21">
        <f t="shared" si="8"/>
        <v>0</v>
      </c>
      <c r="J296" s="52"/>
      <c r="L296" s="64">
        <f>+VLOOKUP(F296,EXPORTADO!$E$2:$K$693,7,FALSE)</f>
        <v>22065</v>
      </c>
      <c r="M296">
        <f t="shared" si="9"/>
        <v>4195</v>
      </c>
    </row>
    <row r="297" spans="2:13" x14ac:dyDescent="0.25">
      <c r="B297" s="20" t="s">
        <v>438</v>
      </c>
      <c r="C297" s="20">
        <v>9905</v>
      </c>
      <c r="E297" t="str">
        <f>+VLOOKUP(B297,EXPORTADO!$A$2:$B$690,2,FALSE)</f>
        <v>7790187339576</v>
      </c>
      <c r="F297" t="s">
        <v>438</v>
      </c>
      <c r="G297" s="66">
        <f>+VLOOKUP(F297,'ROYAL CANIN'!$B$3:$F$185,5,FALSE)</f>
        <v>9905</v>
      </c>
      <c r="H297">
        <f>+VLOOKUP(F297,'ROYAL CANIN'!$B$3:$F$185,2,FALSE)</f>
        <v>7493.48</v>
      </c>
      <c r="I297" s="21">
        <f t="shared" si="8"/>
        <v>0</v>
      </c>
      <c r="J297" s="52"/>
      <c r="L297" s="64">
        <f>+VLOOKUP(F297,EXPORTADO!$E$2:$K$693,7,FALSE)</f>
        <v>8325</v>
      </c>
      <c r="M297">
        <f t="shared" si="9"/>
        <v>1580</v>
      </c>
    </row>
    <row r="298" spans="2:13" x14ac:dyDescent="0.25">
      <c r="B298" s="20" t="s">
        <v>439</v>
      </c>
      <c r="C298" s="20">
        <v>26640</v>
      </c>
      <c r="E298" t="str">
        <f>+VLOOKUP(B298,EXPORTADO!$A$2:$B$690,2,FALSE)</f>
        <v>7790187339583</v>
      </c>
      <c r="F298" t="s">
        <v>439</v>
      </c>
      <c r="G298" s="66">
        <f>+VLOOKUP(F298,'ROYAL CANIN'!$B$3:$F$185,5,FALSE)</f>
        <v>26640</v>
      </c>
      <c r="H298">
        <f>+VLOOKUP(F298,'ROYAL CANIN'!$B$3:$F$185,2,FALSE)</f>
        <v>20183.45</v>
      </c>
      <c r="I298" s="21">
        <f t="shared" si="8"/>
        <v>0</v>
      </c>
      <c r="J298" s="52"/>
      <c r="L298" s="64">
        <f>+VLOOKUP(F298,EXPORTADO!$E$2:$K$693,7,FALSE)</f>
        <v>22390</v>
      </c>
      <c r="M298">
        <f t="shared" si="9"/>
        <v>4250</v>
      </c>
    </row>
    <row r="299" spans="2:13" x14ac:dyDescent="0.25">
      <c r="B299" s="20" t="s">
        <v>440</v>
      </c>
      <c r="C299" s="20">
        <v>21200</v>
      </c>
      <c r="E299" t="str">
        <f>+VLOOKUP(B299,EXPORTADO!$A$2:$B$690,2,FALSE)</f>
        <v>7790187340350</v>
      </c>
      <c r="F299" t="s">
        <v>440</v>
      </c>
      <c r="G299" s="66">
        <f>+VLOOKUP(F299,'ROYAL CANIN'!$B$3:$F$185,5,FALSE)</f>
        <v>21200</v>
      </c>
      <c r="H299">
        <f>+VLOOKUP(F299,'ROYAL CANIN'!$B$3:$F$185,2,FALSE)</f>
        <v>16169.1</v>
      </c>
      <c r="I299" s="21">
        <f t="shared" si="8"/>
        <v>0</v>
      </c>
      <c r="J299" s="52"/>
      <c r="L299" s="64">
        <f>+VLOOKUP(F299,EXPORTADO!$E$2:$K$693,7,FALSE)</f>
        <v>17815</v>
      </c>
      <c r="M299">
        <f t="shared" si="9"/>
        <v>3385</v>
      </c>
    </row>
    <row r="300" spans="2:13" x14ac:dyDescent="0.25">
      <c r="B300" s="20" t="s">
        <v>441</v>
      </c>
      <c r="C300" s="20">
        <v>78995</v>
      </c>
      <c r="E300" t="str">
        <f>+VLOOKUP(B300,EXPORTADO!$A$2:$B$690,2,FALSE)</f>
        <v>193</v>
      </c>
      <c r="F300" t="s">
        <v>441</v>
      </c>
      <c r="G300" s="66">
        <f>+VLOOKUP(F300,'ROYAL CANIN'!$B$3:$F$185,5,FALSE)</f>
        <v>78995</v>
      </c>
      <c r="H300">
        <f>+VLOOKUP(F300,'ROYAL CANIN'!$B$3:$F$185,2,FALSE)</f>
        <v>58514.84</v>
      </c>
      <c r="I300" s="21">
        <f t="shared" si="8"/>
        <v>0</v>
      </c>
      <c r="J300" s="52"/>
      <c r="L300" s="64">
        <f>+VLOOKUP(F300,EXPORTADO!$E$2:$K$693,7,FALSE)</f>
        <v>66340</v>
      </c>
      <c r="M300">
        <f t="shared" si="9"/>
        <v>12655</v>
      </c>
    </row>
    <row r="301" spans="2:13" x14ac:dyDescent="0.25">
      <c r="B301" s="20" t="s">
        <v>442</v>
      </c>
      <c r="C301" s="20">
        <v>19440</v>
      </c>
      <c r="E301" t="str">
        <f>+VLOOKUP(B301,EXPORTADO!$A$2:$B$690,2,FALSE)</f>
        <v>7790187340244</v>
      </c>
      <c r="F301" t="s">
        <v>442</v>
      </c>
      <c r="G301" s="66">
        <f>+VLOOKUP(F301,'ROYAL CANIN'!$B$3:$F$185,5,FALSE)</f>
        <v>19440</v>
      </c>
      <c r="H301">
        <f>+VLOOKUP(F301,'ROYAL CANIN'!$B$3:$F$185,2,FALSE)</f>
        <v>14692.4</v>
      </c>
      <c r="I301" s="21">
        <f t="shared" si="8"/>
        <v>0</v>
      </c>
      <c r="J301" s="52"/>
      <c r="L301" s="64">
        <f>+VLOOKUP(F301,EXPORTADO!$E$2:$K$693,7,FALSE)</f>
        <v>16335</v>
      </c>
      <c r="M301">
        <f t="shared" si="9"/>
        <v>3105</v>
      </c>
    </row>
    <row r="302" spans="2:13" x14ac:dyDescent="0.25">
      <c r="B302" s="20" t="s">
        <v>443</v>
      </c>
      <c r="C302" s="20">
        <v>72450</v>
      </c>
      <c r="E302" t="str">
        <f>+VLOOKUP(B302,EXPORTADO!$A$2:$B$690,2,FALSE)</f>
        <v>194</v>
      </c>
      <c r="F302" t="s">
        <v>443</v>
      </c>
      <c r="G302" s="66">
        <f>+VLOOKUP(F302,'ROYAL CANIN'!$B$3:$F$185,5,FALSE)</f>
        <v>72450</v>
      </c>
      <c r="H302">
        <f>+VLOOKUP(F302,'ROYAL CANIN'!$B$3:$F$185,2,FALSE)</f>
        <v>53986.17</v>
      </c>
      <c r="I302" s="21">
        <f t="shared" si="8"/>
        <v>0</v>
      </c>
      <c r="J302" s="52"/>
      <c r="L302" s="64">
        <f>+VLOOKUP(F302,EXPORTADO!$E$2:$K$693,7,FALSE)</f>
        <v>60880</v>
      </c>
      <c r="M302">
        <f t="shared" si="9"/>
        <v>11570</v>
      </c>
    </row>
    <row r="303" spans="2:13" x14ac:dyDescent="0.25">
      <c r="B303" s="20" t="s">
        <v>1000</v>
      </c>
      <c r="C303" s="20">
        <v>13395</v>
      </c>
      <c r="E303" t="str">
        <f>+VLOOKUP(B303,EXPORTADO!$A$2:$B$690,2,FALSE)</f>
        <v>7790187340268</v>
      </c>
      <c r="F303" t="s">
        <v>1000</v>
      </c>
      <c r="G303" s="66">
        <f>+VLOOKUP(F303,'ROYAL CANIN'!$B$3:$F$185,5,FALSE)</f>
        <v>13395</v>
      </c>
      <c r="H303">
        <f>+VLOOKUP(F303,'ROYAL CANIN'!$B$3:$F$185,2,FALSE)</f>
        <v>10149.11</v>
      </c>
      <c r="I303" s="21">
        <f t="shared" si="8"/>
        <v>0</v>
      </c>
      <c r="J303" s="52"/>
      <c r="L303" s="64">
        <f>+VLOOKUP(F303,EXPORTADO!$E$2:$K$693,7,FALSE)</f>
        <v>11210</v>
      </c>
      <c r="M303">
        <f t="shared" si="9"/>
        <v>2185</v>
      </c>
    </row>
    <row r="304" spans="2:13" x14ac:dyDescent="0.25">
      <c r="B304" s="20" t="s">
        <v>444</v>
      </c>
      <c r="C304" s="20">
        <v>71085</v>
      </c>
      <c r="E304" t="str">
        <f>+VLOOKUP(B304,EXPORTADO!$A$2:$B$690,2,FALSE)</f>
        <v>7790187340275</v>
      </c>
      <c r="F304" t="s">
        <v>444</v>
      </c>
      <c r="G304" s="66">
        <f>+VLOOKUP(F304,'ROYAL CANIN'!$B$3:$F$185,5,FALSE)</f>
        <v>71085</v>
      </c>
      <c r="H304">
        <f>+VLOOKUP(F304,'ROYAL CANIN'!$B$3:$F$185,2,FALSE)</f>
        <v>54682.64</v>
      </c>
      <c r="I304" s="21">
        <f t="shared" si="8"/>
        <v>0</v>
      </c>
      <c r="J304" s="52"/>
      <c r="L304" s="64">
        <f>+VLOOKUP(F304,EXPORTADO!$E$2:$K$693,7,FALSE)</f>
        <v>59735</v>
      </c>
      <c r="M304">
        <f t="shared" si="9"/>
        <v>11350</v>
      </c>
    </row>
    <row r="305" spans="2:13" x14ac:dyDescent="0.25">
      <c r="B305" s="20" t="s">
        <v>466</v>
      </c>
      <c r="C305" s="20">
        <v>17140</v>
      </c>
      <c r="E305" t="str">
        <f>+VLOOKUP(B305,EXPORTADO!$A$2:$B$690,2,FALSE)</f>
        <v>7790187342125</v>
      </c>
      <c r="F305" t="s">
        <v>466</v>
      </c>
      <c r="G305" s="66">
        <f>+VLOOKUP(F305,'ROYAL CANIN'!$B$3:$F$185,5,FALSE)</f>
        <v>17140</v>
      </c>
      <c r="H305">
        <f>+VLOOKUP(F305,'ROYAL CANIN'!$B$3:$F$185,2,FALSE)</f>
        <v>12956.63</v>
      </c>
      <c r="I305" s="21">
        <f t="shared" si="8"/>
        <v>0</v>
      </c>
      <c r="J305" s="52"/>
      <c r="L305" s="64">
        <f>+VLOOKUP(F305,EXPORTADO!$E$2:$K$693,7,FALSE)</f>
        <v>14405</v>
      </c>
      <c r="M305">
        <f t="shared" si="9"/>
        <v>2735</v>
      </c>
    </row>
    <row r="306" spans="2:13" x14ac:dyDescent="0.25">
      <c r="B306" s="20" t="s">
        <v>468</v>
      </c>
      <c r="C306" s="20">
        <v>33190</v>
      </c>
      <c r="E306" t="str">
        <f>+VLOOKUP(B306,EXPORTADO!$A$2:$B$690,2,FALSE)</f>
        <v>7790187342132</v>
      </c>
      <c r="F306" t="s">
        <v>468</v>
      </c>
      <c r="G306" s="66">
        <f>+VLOOKUP(F306,'ROYAL CANIN'!$B$3:$F$185,5,FALSE)</f>
        <v>33190</v>
      </c>
      <c r="H306">
        <f>+VLOOKUP(F306,'ROYAL CANIN'!$B$3:$F$185,2,FALSE)</f>
        <v>25142.9</v>
      </c>
      <c r="I306" s="21">
        <f t="shared" si="8"/>
        <v>0</v>
      </c>
      <c r="J306" s="52"/>
      <c r="L306" s="64">
        <f>+VLOOKUP(F306,EXPORTADO!$E$2:$K$693,7,FALSE)</f>
        <v>27680</v>
      </c>
      <c r="M306">
        <f t="shared" si="9"/>
        <v>5510</v>
      </c>
    </row>
    <row r="307" spans="2:13" x14ac:dyDescent="0.25">
      <c r="B307" s="20" t="s">
        <v>469</v>
      </c>
      <c r="C307" s="20">
        <v>66250</v>
      </c>
      <c r="E307" t="str">
        <f>+VLOOKUP(B307,EXPORTADO!$A$2:$B$690,2,FALSE)</f>
        <v>7790187342149</v>
      </c>
      <c r="F307" t="s">
        <v>469</v>
      </c>
      <c r="G307" s="66">
        <f>+VLOOKUP(F307,'ROYAL CANIN'!$B$3:$F$185,5,FALSE)</f>
        <v>66250</v>
      </c>
      <c r="H307">
        <f>+VLOOKUP(F307,'ROYAL CANIN'!$B$3:$F$185,2,FALSE)</f>
        <v>50249.16</v>
      </c>
      <c r="I307" s="21">
        <f t="shared" si="8"/>
        <v>0</v>
      </c>
      <c r="J307" s="52"/>
      <c r="L307" s="64">
        <f>+VLOOKUP(F307,EXPORTADO!$E$2:$K$693,7,FALSE)</f>
        <v>55670</v>
      </c>
      <c r="M307">
        <f t="shared" si="9"/>
        <v>10580</v>
      </c>
    </row>
    <row r="308" spans="2:13" x14ac:dyDescent="0.25">
      <c r="B308" s="20" t="s">
        <v>467</v>
      </c>
      <c r="C308" s="20">
        <v>95500</v>
      </c>
      <c r="E308" t="str">
        <f>+VLOOKUP(B308,EXPORTADO!$A$2:$B$690,2,FALSE)</f>
        <v>7790187342156</v>
      </c>
      <c r="F308" t="s">
        <v>467</v>
      </c>
      <c r="G308" s="66">
        <f>+VLOOKUP(F308,'ROYAL CANIN'!$B$3:$F$185,5,FALSE)</f>
        <v>95500</v>
      </c>
      <c r="H308">
        <f>+VLOOKUP(F308,'ROYAL CANIN'!$B$3:$F$185,2,FALSE)</f>
        <v>72844.240000000005</v>
      </c>
      <c r="I308" s="21">
        <f t="shared" si="8"/>
        <v>0</v>
      </c>
      <c r="J308" s="52"/>
      <c r="L308" s="64">
        <f>+VLOOKUP(F308,EXPORTADO!$E$2:$K$693,7,FALSE)</f>
        <v>80250</v>
      </c>
      <c r="M308">
        <f t="shared" si="9"/>
        <v>15250</v>
      </c>
    </row>
    <row r="309" spans="2:13" x14ac:dyDescent="0.25">
      <c r="B309" s="20" t="s">
        <v>473</v>
      </c>
      <c r="C309" s="20">
        <v>10015</v>
      </c>
      <c r="E309" t="str">
        <f>+VLOOKUP(B309,EXPORTADO!$A$2:$B$690,2,FALSE)</f>
        <v>7790187341760</v>
      </c>
      <c r="F309" t="s">
        <v>473</v>
      </c>
      <c r="G309" s="66">
        <f>+VLOOKUP(F309,'ROYAL CANIN'!$B$3:$F$185,5,FALSE)</f>
        <v>10015</v>
      </c>
      <c r="H309">
        <f>+VLOOKUP(F309,'ROYAL CANIN'!$B$3:$F$185,2,FALSE)</f>
        <v>7417.04</v>
      </c>
      <c r="I309" s="21">
        <f t="shared" si="8"/>
        <v>0</v>
      </c>
      <c r="J309" s="52"/>
      <c r="L309" s="64">
        <f>+VLOOKUP(F309,EXPORTADO!$E$2:$K$693,7,FALSE)</f>
        <v>8415</v>
      </c>
      <c r="M309">
        <f t="shared" si="9"/>
        <v>1600</v>
      </c>
    </row>
    <row r="310" spans="2:13" x14ac:dyDescent="0.25">
      <c r="B310" s="20" t="s">
        <v>472</v>
      </c>
      <c r="C310" s="20">
        <v>26650</v>
      </c>
      <c r="E310" t="str">
        <f>+VLOOKUP(B310,EXPORTADO!$A$2:$B$690,2,FALSE)</f>
        <v>7790187341777</v>
      </c>
      <c r="F310" t="s">
        <v>472</v>
      </c>
      <c r="G310" s="66">
        <f>+VLOOKUP(F310,'ROYAL CANIN'!$B$3:$F$185,5,FALSE)</f>
        <v>26650</v>
      </c>
      <c r="H310">
        <f>+VLOOKUP(F310,'ROYAL CANIN'!$B$3:$F$185,2,FALSE)</f>
        <v>20176</v>
      </c>
      <c r="I310" s="21">
        <f t="shared" si="8"/>
        <v>0</v>
      </c>
      <c r="J310" s="52"/>
      <c r="L310" s="64">
        <f>+VLOOKUP(F310,EXPORTADO!$E$2:$K$693,7,FALSE)</f>
        <v>22395</v>
      </c>
      <c r="M310">
        <f t="shared" si="9"/>
        <v>4255</v>
      </c>
    </row>
    <row r="311" spans="2:13" x14ac:dyDescent="0.25">
      <c r="B311" s="20" t="s">
        <v>470</v>
      </c>
      <c r="C311" s="20">
        <v>10630</v>
      </c>
      <c r="E311" t="str">
        <f>+VLOOKUP(B311,EXPORTADO!$A$2:$B$690,2,FALSE)</f>
        <v>7790187341852</v>
      </c>
      <c r="F311" t="s">
        <v>470</v>
      </c>
      <c r="G311" s="66">
        <f>+VLOOKUP(F311,'ROYAL CANIN'!$B$3:$F$185,5,FALSE)</f>
        <v>10630</v>
      </c>
      <c r="H311">
        <f>+VLOOKUP(F311,'ROYAL CANIN'!$B$3:$F$185,2,FALSE)</f>
        <v>8147.5</v>
      </c>
      <c r="I311" s="21">
        <f t="shared" si="8"/>
        <v>0</v>
      </c>
      <c r="J311" s="52"/>
      <c r="L311" s="64">
        <f>+VLOOKUP(F311,EXPORTADO!$E$2:$K$693,7,FALSE)</f>
        <v>8935</v>
      </c>
      <c r="M311">
        <f t="shared" si="9"/>
        <v>1695</v>
      </c>
    </row>
    <row r="312" spans="2:13" x14ac:dyDescent="0.25">
      <c r="B312" s="20" t="s">
        <v>471</v>
      </c>
      <c r="C312" s="20">
        <v>29625</v>
      </c>
      <c r="E312" t="str">
        <f>+VLOOKUP(B312,EXPORTADO!$A$2:$B$690,2,FALSE)</f>
        <v>7790187341869</v>
      </c>
      <c r="F312" t="s">
        <v>471</v>
      </c>
      <c r="G312" s="66">
        <f>+VLOOKUP(F312,'ROYAL CANIN'!$B$3:$F$185,5,FALSE)</f>
        <v>29625</v>
      </c>
      <c r="H312">
        <f>+VLOOKUP(F312,'ROYAL CANIN'!$B$3:$F$185,2,FALSE)</f>
        <v>21945.02</v>
      </c>
      <c r="I312" s="21">
        <f t="shared" si="8"/>
        <v>0</v>
      </c>
      <c r="J312" s="52"/>
      <c r="L312" s="64">
        <f>+VLOOKUP(F312,EXPORTADO!$E$2:$K$693,7,FALSE)</f>
        <v>24895</v>
      </c>
      <c r="M312">
        <f t="shared" si="9"/>
        <v>4730</v>
      </c>
    </row>
    <row r="313" spans="2:13" x14ac:dyDescent="0.25">
      <c r="B313" s="20" t="s">
        <v>482</v>
      </c>
      <c r="C313" s="20">
        <v>1075</v>
      </c>
      <c r="E313" t="str">
        <f>+VLOOKUP(B313,EXPORTADO!$A$2:$B$690,2,FALSE)</f>
        <v>87</v>
      </c>
      <c r="F313" t="s">
        <v>482</v>
      </c>
      <c r="G313" s="66">
        <f>+VLOOKUP(F313,'ROYAL CANIN'!$B$3:$F$185,5,FALSE)</f>
        <v>1075</v>
      </c>
      <c r="H313">
        <f>+VLOOKUP(F313,'ROYAL CANIN'!$B$3:$F$185,2,FALSE)</f>
        <v>767</v>
      </c>
      <c r="I313" s="21">
        <f t="shared" si="8"/>
        <v>0</v>
      </c>
      <c r="J313" s="52"/>
      <c r="L313" s="64">
        <f>+VLOOKUP(F313,EXPORTADO!$E$2:$K$693,7,FALSE)</f>
        <v>1075</v>
      </c>
      <c r="M313">
        <f t="shared" si="9"/>
        <v>0</v>
      </c>
    </row>
    <row r="314" spans="2:13" x14ac:dyDescent="0.25">
      <c r="B314" s="20" t="s">
        <v>485</v>
      </c>
      <c r="C314" s="20">
        <v>48825</v>
      </c>
      <c r="E314" t="str">
        <f>+VLOOKUP(B314,EXPORTADO!$A$2:$B$690,2,FALSE)</f>
        <v>7790187340930</v>
      </c>
      <c r="F314" t="s">
        <v>485</v>
      </c>
      <c r="G314" s="66">
        <f>+VLOOKUP(F314,'ROYAL CANIN'!$B$3:$F$185,5,FALSE)</f>
        <v>48825</v>
      </c>
      <c r="H314">
        <f>+VLOOKUP(F314,'ROYAL CANIN'!$B$3:$F$185,2,FALSE)</f>
        <v>36709.43</v>
      </c>
      <c r="I314" s="21">
        <f t="shared" si="8"/>
        <v>0</v>
      </c>
      <c r="J314" s="52"/>
      <c r="L314" s="64">
        <f>+VLOOKUP(F314,EXPORTADO!$E$2:$K$693,7,FALSE)</f>
        <v>48825</v>
      </c>
      <c r="M314">
        <f t="shared" si="9"/>
        <v>0</v>
      </c>
    </row>
    <row r="315" spans="2:13" x14ac:dyDescent="0.25">
      <c r="B315" s="20" t="s">
        <v>483</v>
      </c>
      <c r="C315" s="20">
        <v>62500</v>
      </c>
      <c r="E315" t="str">
        <f>+VLOOKUP(B315,EXPORTADO!$A$2:$B$690,2,FALSE)</f>
        <v>7790187341081</v>
      </c>
      <c r="F315" t="s">
        <v>483</v>
      </c>
      <c r="G315" s="66">
        <f>+VLOOKUP(F315,'ROYAL CANIN'!$B$3:$F$185,5,FALSE)</f>
        <v>62500</v>
      </c>
      <c r="H315">
        <f>+VLOOKUP(F315,'ROYAL CANIN'!$B$3:$F$185,2,FALSE)</f>
        <v>46992.59</v>
      </c>
      <c r="I315" s="21">
        <f t="shared" si="8"/>
        <v>0</v>
      </c>
      <c r="J315" s="52"/>
      <c r="L315" s="64">
        <f>+VLOOKUP(F315,EXPORTADO!$E$2:$K$693,7,FALSE)</f>
        <v>62500</v>
      </c>
      <c r="M315">
        <f t="shared" si="9"/>
        <v>0</v>
      </c>
    </row>
    <row r="316" spans="2:13" x14ac:dyDescent="0.25">
      <c r="B316" s="20" t="s">
        <v>484</v>
      </c>
      <c r="C316" s="20">
        <v>54705</v>
      </c>
      <c r="E316" t="str">
        <f>+VLOOKUP(B316,EXPORTADO!$A$2:$B$690,2,FALSE)</f>
        <v>88</v>
      </c>
      <c r="F316" t="s">
        <v>484</v>
      </c>
      <c r="G316" s="66">
        <f>+VLOOKUP(F316,'ROYAL CANIN'!$B$3:$F$185,5,FALSE)</f>
        <v>54705</v>
      </c>
      <c r="H316">
        <f>+VLOOKUP(F316,'ROYAL CANIN'!$B$3:$F$185,2,FALSE)</f>
        <v>41132.639999999999</v>
      </c>
      <c r="I316" s="21">
        <f t="shared" si="8"/>
        <v>0</v>
      </c>
      <c r="J316" s="52"/>
      <c r="L316" s="64">
        <f>+VLOOKUP(F316,EXPORTADO!$E$2:$K$693,7,FALSE)</f>
        <v>54705</v>
      </c>
      <c r="M316">
        <f t="shared" si="9"/>
        <v>0</v>
      </c>
    </row>
    <row r="317" spans="2:13" x14ac:dyDescent="0.25">
      <c r="B317" s="20" t="s">
        <v>488</v>
      </c>
      <c r="C317" s="20">
        <v>48825</v>
      </c>
      <c r="E317" t="str">
        <f>+VLOOKUP(B317,EXPORTADO!$A$2:$B$690,2,FALSE)</f>
        <v>7790187340954</v>
      </c>
      <c r="F317" t="s">
        <v>488</v>
      </c>
      <c r="G317" s="66">
        <f>+VLOOKUP(F317,'ROYAL CANIN'!$B$3:$F$185,5,FALSE)</f>
        <v>48825</v>
      </c>
      <c r="H317">
        <f>+VLOOKUP(F317,'ROYAL CANIN'!$B$3:$F$185,2,FALSE)</f>
        <v>36709.43</v>
      </c>
      <c r="I317" s="21">
        <f t="shared" si="8"/>
        <v>0</v>
      </c>
      <c r="J317" s="52"/>
      <c r="L317" s="64">
        <f>+VLOOKUP(F317,EXPORTADO!$E$2:$K$693,7,FALSE)</f>
        <v>48825</v>
      </c>
      <c r="M317">
        <f t="shared" si="9"/>
        <v>0</v>
      </c>
    </row>
    <row r="318" spans="2:13" x14ac:dyDescent="0.25">
      <c r="B318" s="20" t="s">
        <v>486</v>
      </c>
      <c r="C318" s="20">
        <v>44975</v>
      </c>
      <c r="E318" t="str">
        <f>+VLOOKUP(B318,EXPORTADO!$A$2:$B$690,2,FALSE)</f>
        <v>7790187003903</v>
      </c>
      <c r="F318" t="s">
        <v>486</v>
      </c>
      <c r="G318" s="66">
        <f>+VLOOKUP(F318,'ROYAL CANIN'!$B$3:$F$185,5,FALSE)</f>
        <v>44975</v>
      </c>
      <c r="H318">
        <f>+VLOOKUP(F318,'ROYAL CANIN'!$B$3:$F$185,2,FALSE)</f>
        <v>33815.26</v>
      </c>
      <c r="I318" s="21">
        <f t="shared" si="8"/>
        <v>0</v>
      </c>
      <c r="J318" s="52"/>
      <c r="L318" s="64">
        <f>+VLOOKUP(F318,EXPORTADO!$E$2:$K$693,7,FALSE)</f>
        <v>44975</v>
      </c>
      <c r="M318">
        <f t="shared" si="9"/>
        <v>0</v>
      </c>
    </row>
    <row r="319" spans="2:13" x14ac:dyDescent="0.25">
      <c r="B319" s="20" t="s">
        <v>487</v>
      </c>
      <c r="C319" s="20">
        <v>40655</v>
      </c>
      <c r="E319" t="str">
        <f>+VLOOKUP(B319,EXPORTADO!$A$2:$B$690,2,FALSE)</f>
        <v>7790187341128</v>
      </c>
      <c r="F319" t="s">
        <v>487</v>
      </c>
      <c r="G319" s="66">
        <f>+VLOOKUP(F319,'ROYAL CANIN'!$B$3:$F$185,5,FALSE)</f>
        <v>40655</v>
      </c>
      <c r="H319">
        <f>+VLOOKUP(F319,'ROYAL CANIN'!$B$3:$F$185,2,FALSE)</f>
        <v>30569.08</v>
      </c>
      <c r="I319" s="21">
        <f t="shared" si="8"/>
        <v>0</v>
      </c>
      <c r="J319" s="52"/>
      <c r="L319" s="64">
        <f>+VLOOKUP(F319,EXPORTADO!$E$2:$K$693,7,FALSE)</f>
        <v>40655</v>
      </c>
      <c r="M319">
        <f t="shared" si="9"/>
        <v>0</v>
      </c>
    </row>
    <row r="320" spans="2:13" x14ac:dyDescent="0.25">
      <c r="B320" s="20" t="s">
        <v>519</v>
      </c>
      <c r="C320" s="20">
        <v>4045</v>
      </c>
      <c r="E320" t="str">
        <f>+VLOOKUP(B320,EXPORTADO!$A$2:$B$690,2,FALSE)</f>
        <v>7798098844158</v>
      </c>
      <c r="F320" t="s">
        <v>519</v>
      </c>
      <c r="G320" s="66">
        <f>+VLOOKUP(F320,'VITAL CAN'!$B$3:$G$145,6,FALSE)</f>
        <v>4045</v>
      </c>
      <c r="H320">
        <f>+VLOOKUP(F320,'VITAL CAN'!$B$3:$G$145,3,FALSE)</f>
        <v>3040.31664</v>
      </c>
      <c r="I320" s="21">
        <f t="shared" si="8"/>
        <v>0</v>
      </c>
      <c r="J320" s="52"/>
      <c r="L320" s="64">
        <f>+VLOOKUP(F320,EXPORTADO!$E$2:$K$693,7,FALSE)</f>
        <v>4045</v>
      </c>
      <c r="M320">
        <f t="shared" si="9"/>
        <v>0</v>
      </c>
    </row>
    <row r="321" spans="2:13" x14ac:dyDescent="0.25">
      <c r="B321" s="20" t="s">
        <v>520</v>
      </c>
      <c r="C321" s="20">
        <v>11520</v>
      </c>
      <c r="E321" t="str">
        <f>+VLOOKUP(B321,EXPORTADO!$A$2:$B$690,2,FALSE)</f>
        <v>7798098844165</v>
      </c>
      <c r="F321" t="s">
        <v>520</v>
      </c>
      <c r="G321" s="66">
        <f>+VLOOKUP(F321,'VITAL CAN'!$B$3:$G$145,6,FALSE)</f>
        <v>11520</v>
      </c>
      <c r="H321">
        <f>+VLOOKUP(F321,'VITAL CAN'!$B$3:$G$145,3,FALSE)</f>
        <v>8661.6583200000005</v>
      </c>
      <c r="I321" s="21">
        <f t="shared" si="8"/>
        <v>0</v>
      </c>
      <c r="J321" s="52"/>
      <c r="L321" s="64">
        <f>+VLOOKUP(F321,EXPORTADO!$E$2:$K$693,7,FALSE)</f>
        <v>11520</v>
      </c>
      <c r="M321">
        <f t="shared" si="9"/>
        <v>0</v>
      </c>
    </row>
    <row r="322" spans="2:13" x14ac:dyDescent="0.25">
      <c r="B322" s="20" t="s">
        <v>521</v>
      </c>
      <c r="C322" s="20">
        <v>27505</v>
      </c>
      <c r="E322" t="str">
        <f>+VLOOKUP(B322,EXPORTADO!$A$2:$B$690,2,FALSE)</f>
        <v>242</v>
      </c>
      <c r="F322" t="s">
        <v>521</v>
      </c>
      <c r="G322" s="66">
        <f>+VLOOKUP(F322,'VITAL CAN'!$B$3:$G$145,6,FALSE)</f>
        <v>27505</v>
      </c>
      <c r="H322">
        <f>+VLOOKUP(F322,'VITAL CAN'!$B$3:$G$145,3,FALSE)</f>
        <v>20680.591680000001</v>
      </c>
      <c r="I322" s="21">
        <f t="shared" si="8"/>
        <v>0</v>
      </c>
      <c r="J322" s="52"/>
      <c r="L322" s="64">
        <f>+VLOOKUP(F322,EXPORTADO!$E$2:$K$693,7,FALSE)</f>
        <v>27505</v>
      </c>
      <c r="M322">
        <f t="shared" si="9"/>
        <v>0</v>
      </c>
    </row>
    <row r="323" spans="2:13" x14ac:dyDescent="0.25">
      <c r="B323" s="20" t="s">
        <v>523</v>
      </c>
      <c r="C323" s="20">
        <v>4045</v>
      </c>
      <c r="E323" t="str">
        <f>+VLOOKUP(B323,EXPORTADO!$A$2:$B$690,2,FALSE)</f>
        <v>238</v>
      </c>
      <c r="F323" t="s">
        <v>523</v>
      </c>
      <c r="G323" s="66">
        <f>+VLOOKUP(F323,'VITAL CAN'!$B$3:$G$145,6,FALSE)</f>
        <v>4045</v>
      </c>
      <c r="H323">
        <f>+VLOOKUP(F323,'VITAL CAN'!$B$3:$G$145,3,FALSE)</f>
        <v>3040.31664</v>
      </c>
      <c r="I323" s="21">
        <f t="shared" ref="I323:I386" si="11">+(G323-C323)/C323</f>
        <v>0</v>
      </c>
      <c r="J323" s="52"/>
      <c r="L323" s="64">
        <f>+VLOOKUP(F323,EXPORTADO!$E$2:$K$693,7,FALSE)</f>
        <v>4045</v>
      </c>
      <c r="M323">
        <f t="shared" si="9"/>
        <v>0</v>
      </c>
    </row>
    <row r="324" spans="2:13" x14ac:dyDescent="0.25">
      <c r="B324" s="20" t="s">
        <v>524</v>
      </c>
      <c r="C324" s="20">
        <v>11100</v>
      </c>
      <c r="E324" t="str">
        <f>+VLOOKUP(B324,EXPORTADO!$A$2:$B$690,2,FALSE)</f>
        <v>240</v>
      </c>
      <c r="F324" t="s">
        <v>524</v>
      </c>
      <c r="G324" s="66">
        <f>+VLOOKUP(F324,'VITAL CAN'!$B$3:$G$145,6,FALSE)</f>
        <v>11100</v>
      </c>
      <c r="H324">
        <f>+VLOOKUP(F324,'VITAL CAN'!$B$3:$G$145,3,FALSE)</f>
        <v>8344.6916399999991</v>
      </c>
      <c r="I324" s="21">
        <f t="shared" si="11"/>
        <v>0</v>
      </c>
      <c r="J324" s="52"/>
      <c r="L324" s="64">
        <f>+VLOOKUP(F324,EXPORTADO!$E$2:$K$693,7,FALSE)</f>
        <v>11100</v>
      </c>
      <c r="M324">
        <f t="shared" ref="M324:M387" si="12">+G324-L324</f>
        <v>0</v>
      </c>
    </row>
    <row r="325" spans="2:13" x14ac:dyDescent="0.25">
      <c r="B325" s="20" t="s">
        <v>522</v>
      </c>
      <c r="C325" s="20">
        <v>36375</v>
      </c>
      <c r="E325" t="str">
        <f>+VLOOKUP(B325,EXPORTADO!$A$2:$B$690,2,FALSE)</f>
        <v>7798098844134</v>
      </c>
      <c r="F325" t="s">
        <v>522</v>
      </c>
      <c r="G325" s="66">
        <f>+VLOOKUP(F325,'VITAL CAN'!$B$3:$G$145,6,FALSE)</f>
        <v>36375</v>
      </c>
      <c r="H325">
        <f>+VLOOKUP(F325,'VITAL CAN'!$B$3:$G$145,3,FALSE)</f>
        <v>27350.289000000001</v>
      </c>
      <c r="I325" s="21">
        <f t="shared" si="11"/>
        <v>0</v>
      </c>
      <c r="J325" s="52"/>
      <c r="L325" s="64">
        <f>+VLOOKUP(F325,EXPORTADO!$E$2:$K$693,7,FALSE)</f>
        <v>36375</v>
      </c>
      <c r="M325">
        <f t="shared" si="12"/>
        <v>0</v>
      </c>
    </row>
    <row r="326" spans="2:13" x14ac:dyDescent="0.25">
      <c r="B326" s="20" t="s">
        <v>525</v>
      </c>
      <c r="C326" s="20">
        <v>58355</v>
      </c>
      <c r="E326" t="str">
        <f>+VLOOKUP(B326,EXPORTADO!$A$2:$B$690,2,FALSE)</f>
        <v>7798098844141</v>
      </c>
      <c r="F326" t="s">
        <v>525</v>
      </c>
      <c r="G326" s="66">
        <f>+VLOOKUP(F326,'VITAL CAN'!$B$3:$G$145,6,FALSE)</f>
        <v>58355</v>
      </c>
      <c r="H326">
        <f>+VLOOKUP(F326,'VITAL CAN'!$B$3:$G$145,3,FALSE)</f>
        <v>43877.376000000004</v>
      </c>
      <c r="I326" s="21">
        <f t="shared" si="11"/>
        <v>0</v>
      </c>
      <c r="J326" s="52"/>
      <c r="L326" s="64">
        <f>+VLOOKUP(F326,EXPORTADO!$E$2:$K$693,7,FALSE)</f>
        <v>58355</v>
      </c>
      <c r="M326">
        <f t="shared" si="12"/>
        <v>0</v>
      </c>
    </row>
    <row r="327" spans="2:13" x14ac:dyDescent="0.25">
      <c r="B327" s="20" t="s">
        <v>526</v>
      </c>
      <c r="C327" s="20">
        <v>4045</v>
      </c>
      <c r="E327" t="str">
        <f>+VLOOKUP(B327,EXPORTADO!$A$2:$B$690,2,FALSE)</f>
        <v>234</v>
      </c>
      <c r="F327" t="s">
        <v>526</v>
      </c>
      <c r="G327" s="66">
        <f>+VLOOKUP(F327,'VITAL CAN'!$B$3:$G$145,6,FALSE)</f>
        <v>4045</v>
      </c>
      <c r="H327">
        <f>+VLOOKUP(F327,'VITAL CAN'!$B$3:$G$145,3,FALSE)</f>
        <v>3040.31664</v>
      </c>
      <c r="I327" s="21">
        <f t="shared" si="11"/>
        <v>0</v>
      </c>
      <c r="J327" s="52"/>
      <c r="L327" s="64">
        <f>+VLOOKUP(F327,EXPORTADO!$E$2:$K$693,7,FALSE)</f>
        <v>4045</v>
      </c>
      <c r="M327">
        <f t="shared" si="12"/>
        <v>0</v>
      </c>
    </row>
    <row r="328" spans="2:13" x14ac:dyDescent="0.25">
      <c r="B328" s="20" t="s">
        <v>527</v>
      </c>
      <c r="C328" s="20">
        <v>11100</v>
      </c>
      <c r="E328" t="str">
        <f>+VLOOKUP(B328,EXPORTADO!$A$2:$B$690,2,FALSE)</f>
        <v>237</v>
      </c>
      <c r="F328" t="s">
        <v>527</v>
      </c>
      <c r="G328" s="66">
        <f>+VLOOKUP(F328,'VITAL CAN'!$B$3:$G$145,6,FALSE)</f>
        <v>11100</v>
      </c>
      <c r="H328">
        <f>+VLOOKUP(F328,'VITAL CAN'!$B$3:$G$145,3,FALSE)</f>
        <v>8344.6916399999991</v>
      </c>
      <c r="I328" s="21">
        <f t="shared" si="11"/>
        <v>0</v>
      </c>
      <c r="J328" s="52"/>
      <c r="L328" s="64">
        <f>+VLOOKUP(F328,EXPORTADO!$E$2:$K$693,7,FALSE)</f>
        <v>11100</v>
      </c>
      <c r="M328">
        <f t="shared" si="12"/>
        <v>0</v>
      </c>
    </row>
    <row r="329" spans="2:13" x14ac:dyDescent="0.25">
      <c r="B329" s="20" t="s">
        <v>528</v>
      </c>
      <c r="C329" s="20">
        <v>45150</v>
      </c>
      <c r="E329" t="str">
        <f>+VLOOKUP(B329,EXPORTADO!$A$2:$B$690,2,FALSE)</f>
        <v>235</v>
      </c>
      <c r="F329" t="s">
        <v>528</v>
      </c>
      <c r="G329" s="66">
        <f>+VLOOKUP(F329,'VITAL CAN'!$B$3:$G$145,6,FALSE)</f>
        <v>45150</v>
      </c>
      <c r="H329">
        <f>+VLOOKUP(F329,'VITAL CAN'!$B$3:$G$145,3,FALSE)</f>
        <v>33948</v>
      </c>
      <c r="I329" s="21">
        <f t="shared" si="11"/>
        <v>0</v>
      </c>
      <c r="J329" s="52"/>
      <c r="L329" s="64">
        <f>+VLOOKUP(F329,EXPORTADO!$E$2:$K$693,7,FALSE)</f>
        <v>45150</v>
      </c>
      <c r="M329">
        <f t="shared" si="12"/>
        <v>0</v>
      </c>
    </row>
    <row r="330" spans="2:13" x14ac:dyDescent="0.25">
      <c r="B330" s="20" t="s">
        <v>529</v>
      </c>
      <c r="C330" s="20">
        <v>58355</v>
      </c>
      <c r="E330" t="str">
        <f>+VLOOKUP(B330,EXPORTADO!$A$2:$B$690,2,FALSE)</f>
        <v>7798098844103</v>
      </c>
      <c r="F330" t="s">
        <v>529</v>
      </c>
      <c r="G330" s="66">
        <f>+VLOOKUP(F330,'VITAL CAN'!$B$3:$G$145,6,FALSE)</f>
        <v>58355</v>
      </c>
      <c r="H330">
        <f>+VLOOKUP(F330,'VITAL CAN'!$B$3:$G$145,3,FALSE)</f>
        <v>43877.376000000004</v>
      </c>
      <c r="I330" s="21">
        <f t="shared" si="11"/>
        <v>0</v>
      </c>
      <c r="J330" s="52"/>
      <c r="L330" s="64">
        <f>+VLOOKUP(F330,EXPORTADO!$E$2:$K$693,7,FALSE)</f>
        <v>58355</v>
      </c>
      <c r="M330">
        <f t="shared" si="12"/>
        <v>0</v>
      </c>
    </row>
    <row r="331" spans="2:13" x14ac:dyDescent="0.25">
      <c r="B331" s="20" t="s">
        <v>530</v>
      </c>
      <c r="C331" s="20">
        <v>10685</v>
      </c>
      <c r="E331" t="str">
        <f>+VLOOKUP(B331,EXPORTADO!$A$2:$B$690,2,FALSE)</f>
        <v>7798098844059</v>
      </c>
      <c r="F331" t="s">
        <v>530</v>
      </c>
      <c r="G331" s="66">
        <f>+VLOOKUP(F331,'VITAL CAN'!$B$3:$G$145,6,FALSE)</f>
        <v>10685</v>
      </c>
      <c r="H331">
        <f>+VLOOKUP(F331,'VITAL CAN'!$B$3:$G$145,3,FALSE)</f>
        <v>8034.1916399999991</v>
      </c>
      <c r="I331" s="21">
        <f t="shared" si="11"/>
        <v>0</v>
      </c>
      <c r="J331" s="52"/>
      <c r="L331" s="64">
        <f>+VLOOKUP(F331,EXPORTADO!$E$2:$K$693,7,FALSE)</f>
        <v>10685</v>
      </c>
      <c r="M331">
        <f t="shared" si="12"/>
        <v>0</v>
      </c>
    </row>
    <row r="332" spans="2:13" x14ac:dyDescent="0.25">
      <c r="B332" s="20" t="s">
        <v>531</v>
      </c>
      <c r="C332" s="20">
        <v>23100</v>
      </c>
      <c r="E332" t="str">
        <f>+VLOOKUP(B332,EXPORTADO!$A$2:$B$690,2,FALSE)</f>
        <v>7798098844066</v>
      </c>
      <c r="F332" t="s">
        <v>531</v>
      </c>
      <c r="G332" s="66">
        <f>+VLOOKUP(F332,'VITAL CAN'!$B$3:$G$145,6,FALSE)</f>
        <v>23100</v>
      </c>
      <c r="H332">
        <f>+VLOOKUP(F332,'VITAL CAN'!$B$3:$G$145,3,FALSE)</f>
        <v>17316.841680000001</v>
      </c>
      <c r="I332" s="21">
        <f t="shared" si="11"/>
        <v>0</v>
      </c>
      <c r="J332" s="52"/>
      <c r="L332" s="64">
        <f>+VLOOKUP(F332,EXPORTADO!$E$2:$K$693,7,FALSE)</f>
        <v>23100</v>
      </c>
      <c r="M332">
        <f t="shared" si="12"/>
        <v>0</v>
      </c>
    </row>
    <row r="333" spans="2:13" x14ac:dyDescent="0.25">
      <c r="B333" s="20" t="s">
        <v>532</v>
      </c>
      <c r="C333" s="20">
        <v>10400</v>
      </c>
      <c r="E333" t="str">
        <f>+VLOOKUP(B333,EXPORTADO!$A$2:$B$690,2,FALSE)</f>
        <v>7798098844028</v>
      </c>
      <c r="F333" t="s">
        <v>532</v>
      </c>
      <c r="G333" s="66">
        <f>+VLOOKUP(F333,'VITAL CAN'!$B$3:$G$145,6,FALSE)</f>
        <v>10400</v>
      </c>
      <c r="H333">
        <f>+VLOOKUP(F333,'VITAL CAN'!$B$3:$G$145,3,FALSE)</f>
        <v>7820.7166799999995</v>
      </c>
      <c r="I333" s="21">
        <f t="shared" si="11"/>
        <v>0</v>
      </c>
      <c r="J333" s="52"/>
      <c r="L333" s="64">
        <f>+VLOOKUP(F333,EXPORTADO!$E$2:$K$693,7,FALSE)</f>
        <v>10400</v>
      </c>
      <c r="M333">
        <f t="shared" si="12"/>
        <v>0</v>
      </c>
    </row>
    <row r="334" spans="2:13" x14ac:dyDescent="0.25">
      <c r="B334" s="20" t="s">
        <v>533</v>
      </c>
      <c r="C334" s="20">
        <v>32625</v>
      </c>
      <c r="E334" t="str">
        <f>+VLOOKUP(B334,EXPORTADO!$A$2:$B$690,2,FALSE)</f>
        <v>232</v>
      </c>
      <c r="F334" t="s">
        <v>533</v>
      </c>
      <c r="G334" s="66">
        <f>+VLOOKUP(F334,'VITAL CAN'!$B$3:$G$145,6,FALSE)</f>
        <v>32625</v>
      </c>
      <c r="H334">
        <f>+VLOOKUP(F334,'VITAL CAN'!$B$3:$G$145,3,FALSE)</f>
        <v>24531.139439999999</v>
      </c>
      <c r="I334" s="21">
        <f t="shared" si="11"/>
        <v>0</v>
      </c>
      <c r="J334" s="52"/>
      <c r="L334" s="64">
        <f>+VLOOKUP(F334,EXPORTADO!$E$2:$K$693,7,FALSE)</f>
        <v>32625</v>
      </c>
      <c r="M334">
        <f t="shared" si="12"/>
        <v>0</v>
      </c>
    </row>
    <row r="335" spans="2:13" x14ac:dyDescent="0.25">
      <c r="B335" s="20" t="s">
        <v>534</v>
      </c>
      <c r="C335" s="20">
        <v>46645</v>
      </c>
      <c r="E335" t="str">
        <f>+VLOOKUP(B335,EXPORTADO!$A$2:$B$690,2,FALSE)</f>
        <v>7798098844042</v>
      </c>
      <c r="F335" t="s">
        <v>534</v>
      </c>
      <c r="G335" s="66">
        <f>+VLOOKUP(F335,'VITAL CAN'!$B$3:$G$145,6,FALSE)</f>
        <v>46645</v>
      </c>
      <c r="H335">
        <f>+VLOOKUP(F335,'VITAL CAN'!$B$3:$G$145,3,FALSE)</f>
        <v>35878.896000000001</v>
      </c>
      <c r="I335" s="21">
        <f t="shared" si="11"/>
        <v>0</v>
      </c>
      <c r="J335" s="52"/>
      <c r="L335" s="64">
        <f>+VLOOKUP(F335,EXPORTADO!$E$2:$K$693,7,FALSE)</f>
        <v>46645</v>
      </c>
      <c r="M335">
        <f t="shared" si="12"/>
        <v>0</v>
      </c>
    </row>
    <row r="336" spans="2:13" x14ac:dyDescent="0.25">
      <c r="B336" s="20" t="s">
        <v>535</v>
      </c>
      <c r="C336" s="20">
        <v>10400</v>
      </c>
      <c r="E336" t="str">
        <f>+VLOOKUP(B336,EXPORTADO!$A$2:$B$690,2,FALSE)</f>
        <v>229</v>
      </c>
      <c r="F336" t="s">
        <v>535</v>
      </c>
      <c r="G336" s="66">
        <f>+VLOOKUP(F336,'VITAL CAN'!$B$3:$G$145,6,FALSE)</f>
        <v>10400</v>
      </c>
      <c r="H336">
        <f>+VLOOKUP(F336,'VITAL CAN'!$B$3:$G$145,3,FALSE)</f>
        <v>7820.7166799999995</v>
      </c>
      <c r="I336" s="21">
        <f t="shared" si="11"/>
        <v>0</v>
      </c>
      <c r="J336" s="52"/>
      <c r="L336" s="64">
        <f>+VLOOKUP(F336,EXPORTADO!$E$2:$K$693,7,FALSE)</f>
        <v>10400</v>
      </c>
      <c r="M336">
        <f t="shared" si="12"/>
        <v>0</v>
      </c>
    </row>
    <row r="337" spans="2:13" x14ac:dyDescent="0.25">
      <c r="B337" s="20" t="s">
        <v>536</v>
      </c>
      <c r="C337" s="20">
        <v>39280</v>
      </c>
      <c r="E337" t="str">
        <f>+VLOOKUP(B337,EXPORTADO!$A$2:$B$690,2,FALSE)</f>
        <v>227</v>
      </c>
      <c r="F337" t="s">
        <v>536</v>
      </c>
      <c r="G337" s="66">
        <f>+VLOOKUP(F337,'VITAL CAN'!$B$3:$G$145,6,FALSE)</f>
        <v>39280</v>
      </c>
      <c r="H337">
        <f>+VLOOKUP(F337,'VITAL CAN'!$B$3:$G$145,3,FALSE)</f>
        <v>29532.002759999999</v>
      </c>
      <c r="I337" s="21">
        <f t="shared" si="11"/>
        <v>0</v>
      </c>
      <c r="J337" s="52"/>
      <c r="L337" s="64">
        <f>+VLOOKUP(F337,EXPORTADO!$E$2:$K$693,7,FALSE)</f>
        <v>39280</v>
      </c>
      <c r="M337">
        <f t="shared" si="12"/>
        <v>0</v>
      </c>
    </row>
    <row r="338" spans="2:13" x14ac:dyDescent="0.25">
      <c r="B338" s="20" t="s">
        <v>537</v>
      </c>
      <c r="C338" s="20">
        <v>47610</v>
      </c>
      <c r="E338" t="str">
        <f>+VLOOKUP(B338,EXPORTADO!$A$2:$B$690,2,FALSE)</f>
        <v>228</v>
      </c>
      <c r="F338" t="s">
        <v>537</v>
      </c>
      <c r="G338" s="66">
        <f>+VLOOKUP(F338,'VITAL CAN'!$B$3:$G$145,6,FALSE)</f>
        <v>47610</v>
      </c>
      <c r="H338">
        <f>+VLOOKUP(F338,'VITAL CAN'!$B$3:$G$145,3,FALSE)</f>
        <v>35796.095999999998</v>
      </c>
      <c r="I338" s="21">
        <f t="shared" si="11"/>
        <v>0</v>
      </c>
      <c r="J338" s="52"/>
      <c r="L338" s="64">
        <f>+VLOOKUP(F338,EXPORTADO!$E$2:$K$693,7,FALSE)</f>
        <v>47610</v>
      </c>
      <c r="M338">
        <f t="shared" si="12"/>
        <v>0</v>
      </c>
    </row>
    <row r="339" spans="2:13" x14ac:dyDescent="0.25">
      <c r="B339" s="20" t="s">
        <v>538</v>
      </c>
      <c r="C339" s="20">
        <v>53425</v>
      </c>
      <c r="E339" t="str">
        <f>+VLOOKUP(B339,EXPORTADO!$A$2:$B$690,2,FALSE)</f>
        <v>226</v>
      </c>
      <c r="F339" t="s">
        <v>538</v>
      </c>
      <c r="G339" s="66">
        <f>+VLOOKUP(F339,'VITAL CAN'!$B$3:$G$145,6,FALSE)</f>
        <v>53425</v>
      </c>
      <c r="H339">
        <f>+VLOOKUP(F339,'VITAL CAN'!$B$3:$G$145,3,FALSE)</f>
        <v>40167.936000000002</v>
      </c>
      <c r="I339" s="21">
        <f t="shared" si="11"/>
        <v>0</v>
      </c>
      <c r="J339" s="52"/>
      <c r="L339" s="64">
        <f>+VLOOKUP(F339,EXPORTADO!$E$2:$K$693,7,FALSE)</f>
        <v>53425</v>
      </c>
      <c r="M339">
        <f t="shared" si="12"/>
        <v>0</v>
      </c>
    </row>
    <row r="340" spans="2:13" x14ac:dyDescent="0.25">
      <c r="B340" s="20" t="s">
        <v>539</v>
      </c>
      <c r="C340" s="20">
        <v>11935</v>
      </c>
      <c r="E340" t="str">
        <f>+VLOOKUP(B340,EXPORTADO!$A$2:$B$690,2,FALSE)</f>
        <v>7798098844189</v>
      </c>
      <c r="F340" t="s">
        <v>539</v>
      </c>
      <c r="G340" s="66">
        <f>+VLOOKUP(F340,'VITAL CAN'!$B$3:$G$145,6,FALSE)</f>
        <v>11935</v>
      </c>
      <c r="H340">
        <f>+VLOOKUP(F340,'VITAL CAN'!$B$3:$G$145,3,FALSE)</f>
        <v>8972.1583200000005</v>
      </c>
      <c r="I340" s="21">
        <f t="shared" si="11"/>
        <v>0</v>
      </c>
      <c r="J340" s="52"/>
      <c r="L340" s="64">
        <f>+VLOOKUP(F340,EXPORTADO!$E$2:$K$693,7,FALSE)</f>
        <v>11935</v>
      </c>
      <c r="M340">
        <f t="shared" si="12"/>
        <v>0</v>
      </c>
    </row>
    <row r="341" spans="2:13" x14ac:dyDescent="0.25">
      <c r="B341" s="20" t="s">
        <v>540</v>
      </c>
      <c r="C341" s="20">
        <v>35930</v>
      </c>
      <c r="E341" t="str">
        <f>+VLOOKUP(B341,EXPORTADO!$A$2:$B$690,2,FALSE)</f>
        <v>230</v>
      </c>
      <c r="F341" t="s">
        <v>540</v>
      </c>
      <c r="G341" s="66">
        <f>+VLOOKUP(F341,'VITAL CAN'!$B$3:$G$145,6,FALSE)</f>
        <v>35930</v>
      </c>
      <c r="H341">
        <f>+VLOOKUP(F341,'VITAL CAN'!$B$3:$G$145,3,FALSE)</f>
        <v>27015.139439999999</v>
      </c>
      <c r="I341" s="21">
        <f t="shared" si="11"/>
        <v>0</v>
      </c>
      <c r="J341" s="52"/>
      <c r="L341" s="64">
        <f>+VLOOKUP(F341,EXPORTADO!$E$2:$K$693,7,FALSE)</f>
        <v>35930</v>
      </c>
      <c r="M341">
        <f t="shared" si="12"/>
        <v>0</v>
      </c>
    </row>
    <row r="342" spans="2:13" x14ac:dyDescent="0.25">
      <c r="B342" s="20" t="s">
        <v>541</v>
      </c>
      <c r="C342" s="20">
        <v>59430</v>
      </c>
      <c r="E342" t="str">
        <f>+VLOOKUP(B342,EXPORTADO!$A$2:$B$690,2,FALSE)</f>
        <v>231</v>
      </c>
      <c r="F342" t="s">
        <v>541</v>
      </c>
      <c r="G342" s="66">
        <f>+VLOOKUP(F342,'VITAL CAN'!$B$3:$G$145,6,FALSE)</f>
        <v>59430</v>
      </c>
      <c r="H342">
        <f>+VLOOKUP(F342,'VITAL CAN'!$B$3:$G$145,3,FALSE)</f>
        <v>44685.504000000001</v>
      </c>
      <c r="I342" s="21">
        <f t="shared" si="11"/>
        <v>0</v>
      </c>
      <c r="J342" s="52"/>
      <c r="L342" s="64">
        <f>+VLOOKUP(F342,EXPORTADO!$E$2:$K$693,7,FALSE)</f>
        <v>59430</v>
      </c>
      <c r="M342">
        <f t="shared" si="12"/>
        <v>0</v>
      </c>
    </row>
    <row r="343" spans="2:13" x14ac:dyDescent="0.25">
      <c r="B343" s="20" t="s">
        <v>542</v>
      </c>
      <c r="C343" s="20">
        <v>11520</v>
      </c>
      <c r="E343" t="str">
        <f>+VLOOKUP(B343,EXPORTADO!$A$2:$B$690,2,FALSE)</f>
        <v>7798098844257</v>
      </c>
      <c r="F343" t="s">
        <v>542</v>
      </c>
      <c r="G343" s="66">
        <f>+VLOOKUP(F343,'VITAL CAN'!$B$3:$G$145,6,FALSE)</f>
        <v>11520</v>
      </c>
      <c r="H343">
        <f>+VLOOKUP(F343,'VITAL CAN'!$B$3:$G$145,3,FALSE)</f>
        <v>8661.6583200000005</v>
      </c>
      <c r="I343" s="21">
        <f t="shared" si="11"/>
        <v>0</v>
      </c>
      <c r="J343" s="52"/>
      <c r="L343" s="64">
        <f>+VLOOKUP(F343,EXPORTADO!$E$2:$K$693,7,FALSE)</f>
        <v>11520</v>
      </c>
      <c r="M343">
        <f t="shared" si="12"/>
        <v>0</v>
      </c>
    </row>
    <row r="344" spans="2:13" x14ac:dyDescent="0.25">
      <c r="B344" s="20" t="s">
        <v>543</v>
      </c>
      <c r="C344" s="20">
        <v>26695</v>
      </c>
      <c r="E344" t="str">
        <f>+VLOOKUP(B344,EXPORTADO!$A$2:$B$690,2,FALSE)</f>
        <v>7798098844264</v>
      </c>
      <c r="F344" t="s">
        <v>543</v>
      </c>
      <c r="G344" s="66">
        <f>+VLOOKUP(F344,'VITAL CAN'!$B$3:$G$145,6,FALSE)</f>
        <v>26695</v>
      </c>
      <c r="H344">
        <f>+VLOOKUP(F344,'VITAL CAN'!$B$3:$G$145,3,FALSE)</f>
        <v>20072.533319999999</v>
      </c>
      <c r="I344" s="21">
        <f t="shared" si="11"/>
        <v>0</v>
      </c>
      <c r="J344" s="52"/>
      <c r="L344" s="64">
        <f>+VLOOKUP(F344,EXPORTADO!$E$2:$K$693,7,FALSE)</f>
        <v>26695</v>
      </c>
      <c r="M344">
        <f t="shared" si="12"/>
        <v>0</v>
      </c>
    </row>
    <row r="345" spans="2:13" x14ac:dyDescent="0.25">
      <c r="B345" s="20" t="s">
        <v>544</v>
      </c>
      <c r="C345" s="20">
        <v>11100</v>
      </c>
      <c r="E345" t="str">
        <f>+VLOOKUP(B345,EXPORTADO!$A$2:$B$690,2,FALSE)</f>
        <v>246</v>
      </c>
      <c r="F345" t="s">
        <v>544</v>
      </c>
      <c r="G345" s="66">
        <f>+VLOOKUP(F345,'VITAL CAN'!$B$3:$G$145,6,FALSE)</f>
        <v>11100</v>
      </c>
      <c r="H345">
        <f>+VLOOKUP(F345,'VITAL CAN'!$B$3:$G$145,3,FALSE)</f>
        <v>8344.6916399999991</v>
      </c>
      <c r="I345" s="21">
        <f t="shared" si="11"/>
        <v>0</v>
      </c>
      <c r="J345" s="52"/>
      <c r="L345" s="64">
        <f>+VLOOKUP(F345,EXPORTADO!$E$2:$K$693,7,FALSE)</f>
        <v>11100</v>
      </c>
      <c r="M345">
        <f t="shared" si="12"/>
        <v>0</v>
      </c>
    </row>
    <row r="346" spans="2:13" x14ac:dyDescent="0.25">
      <c r="B346" s="20" t="s">
        <v>545</v>
      </c>
      <c r="C346" s="20">
        <v>34245</v>
      </c>
      <c r="E346" t="str">
        <f>+VLOOKUP(B346,EXPORTADO!$A$2:$B$690,2,FALSE)</f>
        <v>7798098844271</v>
      </c>
      <c r="F346" t="s">
        <v>545</v>
      </c>
      <c r="G346" s="66">
        <f>+VLOOKUP(F346,'VITAL CAN'!$B$3:$G$145,6,FALSE)</f>
        <v>34245</v>
      </c>
      <c r="H346">
        <f>+VLOOKUP(F346,'VITAL CAN'!$B$3:$G$145,3,FALSE)</f>
        <v>25746.858720000004</v>
      </c>
      <c r="I346" s="21">
        <f t="shared" si="11"/>
        <v>0</v>
      </c>
      <c r="J346" s="52"/>
      <c r="L346" s="64">
        <f>+VLOOKUP(F346,EXPORTADO!$E$2:$K$693,7,FALSE)</f>
        <v>34245</v>
      </c>
      <c r="M346">
        <f t="shared" si="12"/>
        <v>0</v>
      </c>
    </row>
    <row r="347" spans="2:13" x14ac:dyDescent="0.25">
      <c r="B347" s="20" t="s">
        <v>546</v>
      </c>
      <c r="C347" s="20">
        <v>11100</v>
      </c>
      <c r="E347" t="str">
        <f>+VLOOKUP(B347,EXPORTADO!$A$2:$B$690,2,FALSE)</f>
        <v>244</v>
      </c>
      <c r="F347" t="s">
        <v>546</v>
      </c>
      <c r="G347" s="66">
        <f>+VLOOKUP(F347,'VITAL CAN'!$B$3:$G$145,6,FALSE)</f>
        <v>11100</v>
      </c>
      <c r="H347">
        <f>+VLOOKUP(F347,'VITAL CAN'!$B$3:$G$145,3,FALSE)</f>
        <v>8344.6916399999991</v>
      </c>
      <c r="I347" s="21">
        <f t="shared" si="11"/>
        <v>0</v>
      </c>
      <c r="J347" s="52"/>
      <c r="L347" s="64">
        <f>+VLOOKUP(F347,EXPORTADO!$E$2:$K$693,7,FALSE)</f>
        <v>11100</v>
      </c>
      <c r="M347">
        <f t="shared" si="12"/>
        <v>0</v>
      </c>
    </row>
    <row r="348" spans="2:13" x14ac:dyDescent="0.25">
      <c r="B348" s="20" t="s">
        <v>547</v>
      </c>
      <c r="C348" s="20">
        <v>43445</v>
      </c>
      <c r="E348" t="str">
        <f>+VLOOKUP(B348,EXPORTADO!$A$2:$B$690,2,FALSE)</f>
        <v>243</v>
      </c>
      <c r="F348" t="s">
        <v>547</v>
      </c>
      <c r="G348" s="66">
        <f>+VLOOKUP(F348,'VITAL CAN'!$B$3:$G$145,6,FALSE)</f>
        <v>43445</v>
      </c>
      <c r="H348">
        <f>+VLOOKUP(F348,'VITAL CAN'!$B$3:$G$145,3,FALSE)</f>
        <v>32666.570639999998</v>
      </c>
      <c r="I348" s="21">
        <f t="shared" si="11"/>
        <v>0</v>
      </c>
      <c r="J348" s="52"/>
      <c r="L348" s="64">
        <f>+VLOOKUP(F348,EXPORTADO!$E$2:$K$693,7,FALSE)</f>
        <v>43445</v>
      </c>
      <c r="M348">
        <f t="shared" si="12"/>
        <v>0</v>
      </c>
    </row>
    <row r="349" spans="2:13" x14ac:dyDescent="0.25">
      <c r="B349" s="20" t="s">
        <v>548</v>
      </c>
      <c r="C349" s="20">
        <v>13380</v>
      </c>
      <c r="E349" t="str">
        <f>+VLOOKUP(B349,EXPORTADO!$A$2:$B$690,2,FALSE)</f>
        <v>7798098847210</v>
      </c>
      <c r="F349" t="s">
        <v>548</v>
      </c>
      <c r="G349" s="66">
        <f>+VLOOKUP(F349,'VITAL CAN'!$B$3:$G$145,6,FALSE)</f>
        <v>13380</v>
      </c>
      <c r="H349">
        <f>+VLOOKUP(F349,'VITAL CAN'!$B$3:$G$145,3,FALSE)</f>
        <v>10058.90832</v>
      </c>
      <c r="I349" s="21">
        <f t="shared" si="11"/>
        <v>0</v>
      </c>
      <c r="J349" s="52"/>
      <c r="L349" s="64">
        <f>+VLOOKUP(F349,EXPORTADO!$E$2:$K$693,7,FALSE)</f>
        <v>13380</v>
      </c>
      <c r="M349">
        <f t="shared" si="12"/>
        <v>0</v>
      </c>
    </row>
    <row r="350" spans="2:13" x14ac:dyDescent="0.25">
      <c r="B350" s="20" t="s">
        <v>549</v>
      </c>
      <c r="C350" s="20">
        <v>49300</v>
      </c>
      <c r="E350" t="str">
        <f>+VLOOKUP(B350,EXPORTADO!$A$2:$B$690,2,FALSE)</f>
        <v>7798098847234</v>
      </c>
      <c r="F350" t="s">
        <v>549</v>
      </c>
      <c r="G350" s="66">
        <f>+VLOOKUP(F350,'VITAL CAN'!$B$3:$G$145,6,FALSE)</f>
        <v>49300</v>
      </c>
      <c r="H350">
        <f>+VLOOKUP(F350,'VITAL CAN'!$B$3:$G$145,3,FALSE)</f>
        <v>37069.427519999997</v>
      </c>
      <c r="I350" s="21">
        <f t="shared" si="11"/>
        <v>0</v>
      </c>
      <c r="J350" s="52"/>
      <c r="L350" s="64">
        <f>+VLOOKUP(F350,EXPORTADO!$E$2:$K$693,7,FALSE)</f>
        <v>49300</v>
      </c>
      <c r="M350">
        <f t="shared" si="12"/>
        <v>0</v>
      </c>
    </row>
    <row r="351" spans="2:13" x14ac:dyDescent="0.25">
      <c r="B351" s="20" t="s">
        <v>550</v>
      </c>
      <c r="C351" s="20">
        <v>0</v>
      </c>
      <c r="E351" t="str">
        <f>+VLOOKUP(B351,EXPORTADO!$A$2:$B$690,2,FALSE)</f>
        <v>7798098843892</v>
      </c>
      <c r="F351" t="s">
        <v>550</v>
      </c>
      <c r="G351" s="66">
        <f>+VLOOKUP(F351,'VITAL CAN'!$B$3:$G$145,6,FALSE)</f>
        <v>0</v>
      </c>
      <c r="H351">
        <f>+VLOOKUP(F351,'VITAL CAN'!$B$3:$G$145,3,FALSE)</f>
        <v>0</v>
      </c>
      <c r="I351" s="21" t="e">
        <f t="shared" si="11"/>
        <v>#DIV/0!</v>
      </c>
      <c r="J351" s="52"/>
      <c r="L351" s="64">
        <f>+VLOOKUP(F351,EXPORTADO!$E$2:$K$693,7,FALSE)</f>
        <v>0</v>
      </c>
      <c r="M351">
        <f t="shared" si="12"/>
        <v>0</v>
      </c>
    </row>
    <row r="352" spans="2:13" x14ac:dyDescent="0.25">
      <c r="B352" s="20" t="s">
        <v>551</v>
      </c>
      <c r="C352" s="20">
        <v>14600</v>
      </c>
      <c r="E352" t="str">
        <f>+VLOOKUP(B352,EXPORTADO!$A$2:$B$690,2,FALSE)</f>
        <v>218</v>
      </c>
      <c r="F352" t="s">
        <v>551</v>
      </c>
      <c r="G352" s="66">
        <f>+VLOOKUP(F352,'VITAL CAN'!$B$3:$G$145,6,FALSE)</f>
        <v>14600</v>
      </c>
      <c r="H352">
        <f>+VLOOKUP(F352,'VITAL CAN'!$B$3:$G$145,3,FALSE)</f>
        <v>10977.46668</v>
      </c>
      <c r="I352" s="21">
        <f t="shared" si="11"/>
        <v>0</v>
      </c>
      <c r="J352" s="52"/>
      <c r="L352" s="64">
        <f>+VLOOKUP(F352,EXPORTADO!$E$2:$K$693,7,FALSE)</f>
        <v>14600</v>
      </c>
      <c r="M352">
        <f t="shared" si="12"/>
        <v>0</v>
      </c>
    </row>
    <row r="353" spans="2:13" x14ac:dyDescent="0.25">
      <c r="B353" s="20" t="s">
        <v>552</v>
      </c>
      <c r="C353" s="20">
        <v>40770</v>
      </c>
      <c r="E353" t="str">
        <f>+VLOOKUP(B353,EXPORTADO!$A$2:$B$690,2,FALSE)</f>
        <v>7798098843915</v>
      </c>
      <c r="F353" t="s">
        <v>552</v>
      </c>
      <c r="G353" s="66">
        <f>+VLOOKUP(F353,'VITAL CAN'!$B$3:$G$145,6,FALSE)</f>
        <v>40770</v>
      </c>
      <c r="H353">
        <f>+VLOOKUP(F353,'VITAL CAN'!$B$3:$G$145,3,FALSE)</f>
        <v>30655.408320000002</v>
      </c>
      <c r="I353" s="21">
        <f t="shared" si="11"/>
        <v>0</v>
      </c>
      <c r="J353" s="52"/>
      <c r="L353" s="64">
        <f>+VLOOKUP(F353,EXPORTADO!$E$2:$K$693,7,FALSE)</f>
        <v>40770</v>
      </c>
      <c r="M353">
        <f t="shared" si="12"/>
        <v>0</v>
      </c>
    </row>
    <row r="354" spans="2:13" x14ac:dyDescent="0.25">
      <c r="B354" s="20" t="s">
        <v>553</v>
      </c>
      <c r="C354" s="20">
        <v>2950</v>
      </c>
      <c r="E354" t="str">
        <f>+VLOOKUP(B354,EXPORTADO!$A$2:$B$690,2,FALSE)</f>
        <v>7798098843830</v>
      </c>
      <c r="F354" t="s">
        <v>553</v>
      </c>
      <c r="G354" s="66">
        <f>+VLOOKUP(F354,'VITAL CAN'!$B$3:$G$145,6,FALSE)</f>
        <v>2950</v>
      </c>
      <c r="H354">
        <f>+VLOOKUP(F354,'VITAL CAN'!$B$3:$G$145,3,FALSE)</f>
        <v>2218.78332</v>
      </c>
      <c r="I354" s="21">
        <f t="shared" si="11"/>
        <v>0</v>
      </c>
      <c r="J354" s="52"/>
      <c r="L354" s="64">
        <f>+VLOOKUP(F354,EXPORTADO!$E$2:$K$693,7,FALSE)</f>
        <v>2950</v>
      </c>
      <c r="M354">
        <f t="shared" si="12"/>
        <v>0</v>
      </c>
    </row>
    <row r="355" spans="2:13" x14ac:dyDescent="0.25">
      <c r="B355" s="20" t="s">
        <v>554</v>
      </c>
      <c r="C355" s="20">
        <v>12630</v>
      </c>
      <c r="E355" t="str">
        <f>+VLOOKUP(B355,EXPORTADO!$A$2:$B$690,2,FALSE)</f>
        <v>216</v>
      </c>
      <c r="F355" t="s">
        <v>554</v>
      </c>
      <c r="G355" s="66">
        <f>+VLOOKUP(F355,'VITAL CAN'!$B$3:$G$145,6,FALSE)</f>
        <v>12630</v>
      </c>
      <c r="H355">
        <f>+VLOOKUP(F355,'VITAL CAN'!$B$3:$G$145,3,FALSE)</f>
        <v>9509.0666399999991</v>
      </c>
      <c r="I355" s="21">
        <f t="shared" si="11"/>
        <v>0</v>
      </c>
      <c r="J355" s="52"/>
      <c r="L355" s="64">
        <f>+VLOOKUP(F355,EXPORTADO!$E$2:$K$693,7,FALSE)</f>
        <v>12630</v>
      </c>
      <c r="M355">
        <f t="shared" si="12"/>
        <v>0</v>
      </c>
    </row>
    <row r="356" spans="2:13" x14ac:dyDescent="0.25">
      <c r="B356" s="20" t="s">
        <v>555</v>
      </c>
      <c r="C356" s="20">
        <v>36910</v>
      </c>
      <c r="E356" t="str">
        <f>+VLOOKUP(B356,EXPORTADO!$A$2:$B$690,2,FALSE)</f>
        <v>7798098843854</v>
      </c>
      <c r="F356" t="s">
        <v>555</v>
      </c>
      <c r="G356" s="66">
        <f>+VLOOKUP(F356,'VITAL CAN'!$B$3:$G$145,6,FALSE)</f>
        <v>36910</v>
      </c>
      <c r="H356">
        <f>+VLOOKUP(F356,'VITAL CAN'!$B$3:$G$145,3,FALSE)</f>
        <v>27750.941639999997</v>
      </c>
      <c r="I356" s="21">
        <f t="shared" si="11"/>
        <v>0</v>
      </c>
      <c r="J356" s="52"/>
      <c r="L356" s="64">
        <f>+VLOOKUP(F356,EXPORTADO!$E$2:$K$693,7,FALSE)</f>
        <v>36910</v>
      </c>
      <c r="M356">
        <f t="shared" si="12"/>
        <v>0</v>
      </c>
    </row>
    <row r="357" spans="2:13" x14ac:dyDescent="0.25">
      <c r="B357" s="20" t="s">
        <v>556</v>
      </c>
      <c r="C357" s="20">
        <v>3425</v>
      </c>
      <c r="E357" t="str">
        <f>+VLOOKUP(B357,EXPORTADO!$A$2:$B$690,2,FALSE)</f>
        <v>7798098843953</v>
      </c>
      <c r="F357" t="s">
        <v>556</v>
      </c>
      <c r="G357" s="66">
        <f>+VLOOKUP(F357,'VITAL CAN'!$B$3:$G$145,6,FALSE)</f>
        <v>3425</v>
      </c>
      <c r="H357">
        <f>+VLOOKUP(F357,'VITAL CAN'!$B$3:$G$145,3,FALSE)</f>
        <v>2574.56664</v>
      </c>
      <c r="I357" s="21">
        <f t="shared" si="11"/>
        <v>0</v>
      </c>
      <c r="J357" s="52"/>
      <c r="L357" s="64">
        <f>+VLOOKUP(F357,EXPORTADO!$E$2:$K$693,7,FALSE)</f>
        <v>3425</v>
      </c>
      <c r="M357">
        <f t="shared" si="12"/>
        <v>0</v>
      </c>
    </row>
    <row r="358" spans="2:13" x14ac:dyDescent="0.25">
      <c r="B358" s="20" t="s">
        <v>557</v>
      </c>
      <c r="C358" s="20">
        <v>14110</v>
      </c>
      <c r="E358" t="str">
        <f>+VLOOKUP(B358,EXPORTADO!$A$2:$B$690,2,FALSE)</f>
        <v>7798098843960</v>
      </c>
      <c r="F358" t="s">
        <v>557</v>
      </c>
      <c r="G358" s="66">
        <f>+VLOOKUP(F358,'VITAL CAN'!$B$3:$G$145,6,FALSE)</f>
        <v>14110</v>
      </c>
      <c r="H358">
        <f>+VLOOKUP(F358,'VITAL CAN'!$B$3:$G$145,3,FALSE)</f>
        <v>10608.75</v>
      </c>
      <c r="I358" s="21">
        <f t="shared" si="11"/>
        <v>0</v>
      </c>
      <c r="J358" s="52"/>
      <c r="L358" s="64">
        <f>+VLOOKUP(F358,EXPORTADO!$E$2:$K$693,7,FALSE)</f>
        <v>14110</v>
      </c>
      <c r="M358">
        <f t="shared" si="12"/>
        <v>0</v>
      </c>
    </row>
    <row r="359" spans="2:13" x14ac:dyDescent="0.25">
      <c r="B359" s="20" t="s">
        <v>558</v>
      </c>
      <c r="C359" s="20">
        <v>38200</v>
      </c>
      <c r="E359" t="str">
        <f>+VLOOKUP(B359,EXPORTADO!$A$2:$B$690,2,FALSE)</f>
        <v>225</v>
      </c>
      <c r="F359" t="s">
        <v>558</v>
      </c>
      <c r="G359" s="66">
        <f>+VLOOKUP(F359,'VITAL CAN'!$B$3:$G$145,6,FALSE)</f>
        <v>38200</v>
      </c>
      <c r="H359">
        <f>+VLOOKUP(F359,'VITAL CAN'!$B$3:$G$145,3,FALSE)</f>
        <v>28721.25</v>
      </c>
      <c r="I359" s="21">
        <f t="shared" si="11"/>
        <v>0</v>
      </c>
      <c r="J359" s="52"/>
      <c r="L359" s="64">
        <f>+VLOOKUP(F359,EXPORTADO!$E$2:$K$693,7,FALSE)</f>
        <v>38200</v>
      </c>
      <c r="M359">
        <f t="shared" si="12"/>
        <v>0</v>
      </c>
    </row>
    <row r="360" spans="2:13" x14ac:dyDescent="0.25">
      <c r="B360" s="20" t="s">
        <v>559</v>
      </c>
      <c r="C360" s="20">
        <v>0</v>
      </c>
      <c r="E360" t="str">
        <f>+VLOOKUP(B360,EXPORTADO!$A$2:$B$690,2,FALSE)</f>
        <v>7798098843861</v>
      </c>
      <c r="F360" t="s">
        <v>559</v>
      </c>
      <c r="G360" s="66">
        <f>+VLOOKUP(F360,'VITAL CAN'!$B$3:$G$145,6,FALSE)</f>
        <v>0</v>
      </c>
      <c r="H360">
        <f>+VLOOKUP(F360,'VITAL CAN'!$B$3:$G$145,3,FALSE)</f>
        <v>0</v>
      </c>
      <c r="I360" s="21" t="e">
        <f t="shared" si="11"/>
        <v>#DIV/0!</v>
      </c>
      <c r="J360" s="52"/>
      <c r="L360" s="64">
        <f>+VLOOKUP(F360,EXPORTADO!$E$2:$K$693,7,FALSE)</f>
        <v>0</v>
      </c>
      <c r="M360">
        <f t="shared" si="12"/>
        <v>0</v>
      </c>
    </row>
    <row r="361" spans="2:13" x14ac:dyDescent="0.25">
      <c r="B361" s="20" t="s">
        <v>560</v>
      </c>
      <c r="C361" s="20">
        <v>14580</v>
      </c>
      <c r="E361" t="str">
        <f>+VLOOKUP(B361,EXPORTADO!$A$2:$B$690,2,FALSE)</f>
        <v>7798098843878</v>
      </c>
      <c r="F361" t="s">
        <v>560</v>
      </c>
      <c r="G361" s="66">
        <f>+VLOOKUP(F361,'VITAL CAN'!$B$3:$G$145,6,FALSE)</f>
        <v>14580</v>
      </c>
      <c r="H361">
        <f>+VLOOKUP(F361,'VITAL CAN'!$B$3:$G$145,3,FALSE)</f>
        <v>10977.46668</v>
      </c>
      <c r="I361" s="21">
        <f t="shared" si="11"/>
        <v>0</v>
      </c>
      <c r="J361" s="52"/>
      <c r="L361" s="64">
        <f>+VLOOKUP(F361,EXPORTADO!$E$2:$K$693,7,FALSE)</f>
        <v>14580</v>
      </c>
      <c r="M361">
        <f t="shared" si="12"/>
        <v>0</v>
      </c>
    </row>
    <row r="362" spans="2:13" x14ac:dyDescent="0.25">
      <c r="B362" s="20" t="s">
        <v>561</v>
      </c>
      <c r="C362" s="20">
        <v>41125</v>
      </c>
      <c r="E362" t="str">
        <f>+VLOOKUP(B362,EXPORTADO!$A$2:$B$690,2,FALSE)</f>
        <v>7798098843885</v>
      </c>
      <c r="F362" t="s">
        <v>561</v>
      </c>
      <c r="G362" s="66">
        <f>+VLOOKUP(F362,'VITAL CAN'!$B$3:$G$145,6,FALSE)</f>
        <v>41125</v>
      </c>
      <c r="H362">
        <f>+VLOOKUP(F362,'VITAL CAN'!$B$3:$G$145,3,FALSE)</f>
        <v>30965.908320000002</v>
      </c>
      <c r="I362" s="21">
        <f t="shared" si="11"/>
        <v>0</v>
      </c>
      <c r="J362" s="52"/>
      <c r="L362" s="64">
        <f>+VLOOKUP(F362,EXPORTADO!$E$2:$K$693,7,FALSE)</f>
        <v>41125</v>
      </c>
      <c r="M362">
        <f t="shared" si="12"/>
        <v>0</v>
      </c>
    </row>
    <row r="363" spans="2:13" x14ac:dyDescent="0.25">
      <c r="B363" s="20" t="s">
        <v>562</v>
      </c>
      <c r="C363" s="20">
        <v>0</v>
      </c>
      <c r="E363" t="str">
        <f>+VLOOKUP(B363,EXPORTADO!$A$2:$B$690,2,FALSE)</f>
        <v>7798098843922</v>
      </c>
      <c r="F363" t="s">
        <v>562</v>
      </c>
      <c r="G363" s="66">
        <f>+VLOOKUP(F363,'VITAL CAN'!$B$3:$G$145,6,FALSE)</f>
        <v>0</v>
      </c>
      <c r="H363">
        <f>+VLOOKUP(F363,'VITAL CAN'!$B$3:$G$145,3,FALSE)</f>
        <v>0</v>
      </c>
      <c r="I363" s="21" t="e">
        <f t="shared" si="11"/>
        <v>#DIV/0!</v>
      </c>
      <c r="J363" s="52"/>
      <c r="L363" s="64">
        <f>+VLOOKUP(F363,EXPORTADO!$E$2:$K$693,7,FALSE)</f>
        <v>0</v>
      </c>
      <c r="M363">
        <f t="shared" si="12"/>
        <v>0</v>
      </c>
    </row>
    <row r="364" spans="2:13" x14ac:dyDescent="0.25">
      <c r="B364" s="20" t="s">
        <v>563</v>
      </c>
      <c r="C364" s="20">
        <v>14600</v>
      </c>
      <c r="E364" t="str">
        <f>+VLOOKUP(B364,EXPORTADO!$A$2:$B$690,2,FALSE)</f>
        <v>220</v>
      </c>
      <c r="F364" t="s">
        <v>563</v>
      </c>
      <c r="G364" s="66">
        <f>+VLOOKUP(F364,'VITAL CAN'!$B$3:$G$145,6,FALSE)</f>
        <v>14600</v>
      </c>
      <c r="H364">
        <f>+VLOOKUP(F364,'VITAL CAN'!$B$3:$G$145,3,FALSE)</f>
        <v>10977.46668</v>
      </c>
      <c r="I364" s="21">
        <f t="shared" si="11"/>
        <v>0</v>
      </c>
      <c r="J364" s="52"/>
      <c r="L364" s="64">
        <f>+VLOOKUP(F364,EXPORTADO!$E$2:$K$693,7,FALSE)</f>
        <v>14600</v>
      </c>
      <c r="M364">
        <f t="shared" si="12"/>
        <v>0</v>
      </c>
    </row>
    <row r="365" spans="2:13" x14ac:dyDescent="0.25">
      <c r="B365" s="20" t="s">
        <v>564</v>
      </c>
      <c r="C365" s="20">
        <v>41625</v>
      </c>
      <c r="E365" t="str">
        <f>+VLOOKUP(B365,EXPORTADO!$A$2:$B$690,2,FALSE)</f>
        <v>222</v>
      </c>
      <c r="F365" t="s">
        <v>564</v>
      </c>
      <c r="G365" s="66">
        <f>+VLOOKUP(F365,'VITAL CAN'!$B$3:$G$145,6,FALSE)</f>
        <v>41625</v>
      </c>
      <c r="H365">
        <f>+VLOOKUP(F365,'VITAL CAN'!$B$3:$G$145,3,FALSE)</f>
        <v>31295.816639999997</v>
      </c>
      <c r="I365" s="21">
        <f t="shared" si="11"/>
        <v>0</v>
      </c>
      <c r="J365" s="52"/>
      <c r="L365" s="64">
        <f>+VLOOKUP(F365,EXPORTADO!$E$2:$K$693,7,FALSE)</f>
        <v>41625</v>
      </c>
      <c r="M365">
        <f t="shared" si="12"/>
        <v>0</v>
      </c>
    </row>
    <row r="366" spans="2:13" x14ac:dyDescent="0.25">
      <c r="B366" s="20" t="s">
        <v>565</v>
      </c>
      <c r="C366" s="20">
        <v>0</v>
      </c>
      <c r="E366" t="str">
        <f>+VLOOKUP(B366,EXPORTADO!$A$2:$B$690,2,FALSE)</f>
        <v>272</v>
      </c>
      <c r="F366" t="s">
        <v>565</v>
      </c>
      <c r="G366" s="66">
        <f>+VLOOKUP(F366,'VITAL CAN'!$B$3:$G$145,6,FALSE)</f>
        <v>0</v>
      </c>
      <c r="H366">
        <f>+VLOOKUP(F366,'VITAL CAN'!$B$3:$G$145,3,FALSE)</f>
        <v>0</v>
      </c>
      <c r="I366" s="21" t="e">
        <f t="shared" si="11"/>
        <v>#DIV/0!</v>
      </c>
      <c r="J366" s="52"/>
      <c r="L366" s="64">
        <f>+VLOOKUP(F366,EXPORTADO!$E$2:$K$693,7,FALSE)</f>
        <v>0</v>
      </c>
      <c r="M366">
        <f t="shared" si="12"/>
        <v>0</v>
      </c>
    </row>
    <row r="367" spans="2:13" x14ac:dyDescent="0.25">
      <c r="B367" s="20" t="s">
        <v>566</v>
      </c>
      <c r="C367" s="20">
        <v>0</v>
      </c>
      <c r="E367" t="str">
        <f>+VLOOKUP(B367,EXPORTADO!$A$2:$B$690,2,FALSE)</f>
        <v>273</v>
      </c>
      <c r="F367" t="s">
        <v>566</v>
      </c>
      <c r="G367" s="66">
        <f>+VLOOKUP(F367,'VITAL CAN'!$B$3:$G$145,6,FALSE)</f>
        <v>0</v>
      </c>
      <c r="H367">
        <f>+VLOOKUP(F367,'VITAL CAN'!$B$3:$G$145,3,FALSE)</f>
        <v>0</v>
      </c>
      <c r="I367" s="21" t="e">
        <f t="shared" si="11"/>
        <v>#DIV/0!</v>
      </c>
      <c r="J367" s="52"/>
      <c r="L367" s="64">
        <f>+VLOOKUP(F367,EXPORTADO!$E$2:$K$693,7,FALSE)</f>
        <v>0</v>
      </c>
      <c r="M367">
        <f t="shared" si="12"/>
        <v>0</v>
      </c>
    </row>
    <row r="368" spans="2:13" x14ac:dyDescent="0.25">
      <c r="B368" s="20" t="s">
        <v>567</v>
      </c>
      <c r="C368" s="20">
        <v>0</v>
      </c>
      <c r="E368" t="str">
        <f>+VLOOKUP(B368,EXPORTADO!$A$2:$B$690,2,FALSE)</f>
        <v>269</v>
      </c>
      <c r="F368" t="s">
        <v>567</v>
      </c>
      <c r="G368" s="66">
        <f>+VLOOKUP(F368,'VITAL CAN'!$B$3:$G$145,6,FALSE)</f>
        <v>0</v>
      </c>
      <c r="H368">
        <f>+VLOOKUP(F368,'VITAL CAN'!$B$3:$G$145,3,FALSE)</f>
        <v>0</v>
      </c>
      <c r="I368" s="21" t="e">
        <f t="shared" si="11"/>
        <v>#DIV/0!</v>
      </c>
      <c r="J368" s="52"/>
      <c r="L368" s="64">
        <f>+VLOOKUP(F368,EXPORTADO!$E$2:$K$693,7,FALSE)</f>
        <v>0</v>
      </c>
      <c r="M368">
        <f t="shared" si="12"/>
        <v>0</v>
      </c>
    </row>
    <row r="369" spans="2:13" x14ac:dyDescent="0.25">
      <c r="B369" s="20" t="s">
        <v>568</v>
      </c>
      <c r="C369" s="20">
        <v>0</v>
      </c>
      <c r="E369" t="str">
        <f>+VLOOKUP(B369,EXPORTADO!$A$2:$B$690,2,FALSE)</f>
        <v>270</v>
      </c>
      <c r="F369" t="s">
        <v>568</v>
      </c>
      <c r="G369" s="66">
        <f>+VLOOKUP(F369,'VITAL CAN'!$B$3:$G$145,6,FALSE)</f>
        <v>0</v>
      </c>
      <c r="H369">
        <f>+VLOOKUP(F369,'VITAL CAN'!$B$3:$G$145,3,FALSE)</f>
        <v>0</v>
      </c>
      <c r="I369" s="21" t="e">
        <f t="shared" si="11"/>
        <v>#DIV/0!</v>
      </c>
      <c r="J369" s="52"/>
      <c r="L369" s="64">
        <f>+VLOOKUP(F369,EXPORTADO!$E$2:$K$693,7,FALSE)</f>
        <v>0</v>
      </c>
      <c r="M369">
        <f t="shared" si="12"/>
        <v>0</v>
      </c>
    </row>
    <row r="370" spans="2:13" x14ac:dyDescent="0.25">
      <c r="B370" s="20" t="s">
        <v>569</v>
      </c>
      <c r="C370" s="20">
        <v>37670</v>
      </c>
      <c r="E370" t="str">
        <f>+VLOOKUP(B370,EXPORTADO!$A$2:$B$690,2,FALSE)</f>
        <v>271</v>
      </c>
      <c r="F370" t="s">
        <v>569</v>
      </c>
      <c r="G370" s="66">
        <f>+VLOOKUP(F370,'VITAL CAN'!$B$3:$G$145,6,FALSE)</f>
        <v>37670</v>
      </c>
      <c r="H370">
        <f>+VLOOKUP(F370,'VITAL CAN'!$B$3:$G$145,3,FALSE)</f>
        <v>28321.673759999998</v>
      </c>
      <c r="I370" s="21">
        <f t="shared" si="11"/>
        <v>0</v>
      </c>
      <c r="J370" s="52"/>
      <c r="L370" s="64">
        <f>+VLOOKUP(F370,EXPORTADO!$E$2:$K$693,7,FALSE)</f>
        <v>37670</v>
      </c>
      <c r="M370">
        <f t="shared" si="12"/>
        <v>0</v>
      </c>
    </row>
    <row r="371" spans="2:13" x14ac:dyDescent="0.25">
      <c r="B371" s="20" t="s">
        <v>571</v>
      </c>
      <c r="C371" s="20">
        <v>0</v>
      </c>
      <c r="E371" t="str">
        <f>+VLOOKUP(B371,EXPORTADO!$A$2:$B$690,2,FALSE)</f>
        <v>265</v>
      </c>
      <c r="F371" t="s">
        <v>571</v>
      </c>
      <c r="G371" s="66">
        <f>+VLOOKUP(F371,'VITAL CAN'!$B$3:$G$145,6,FALSE)</f>
        <v>0</v>
      </c>
      <c r="H371">
        <f>+VLOOKUP(F371,'VITAL CAN'!$B$3:$G$145,3,FALSE)</f>
        <v>0</v>
      </c>
      <c r="I371" s="21" t="e">
        <f t="shared" si="11"/>
        <v>#DIV/0!</v>
      </c>
      <c r="J371" s="52"/>
      <c r="L371" s="64">
        <f>+VLOOKUP(F371,EXPORTADO!$E$2:$K$693,7,FALSE)</f>
        <v>0</v>
      </c>
      <c r="M371">
        <f t="shared" si="12"/>
        <v>0</v>
      </c>
    </row>
    <row r="372" spans="2:13" x14ac:dyDescent="0.25">
      <c r="B372" s="20" t="s">
        <v>570</v>
      </c>
      <c r="C372" s="20">
        <v>0</v>
      </c>
      <c r="E372" t="str">
        <f>+VLOOKUP(B372,EXPORTADO!$A$2:$B$690,2,FALSE)</f>
        <v>267</v>
      </c>
      <c r="F372" t="s">
        <v>570</v>
      </c>
      <c r="G372" s="66">
        <f>+VLOOKUP(F372,'VITAL CAN'!$B$3:$G$145,6,FALSE)</f>
        <v>0</v>
      </c>
      <c r="H372">
        <f>+VLOOKUP(F372,'VITAL CAN'!$B$3:$G$145,3,FALSE)</f>
        <v>0</v>
      </c>
      <c r="I372" s="21" t="e">
        <f t="shared" si="11"/>
        <v>#DIV/0!</v>
      </c>
      <c r="J372" s="52"/>
      <c r="L372" s="64">
        <f>+VLOOKUP(F372,EXPORTADO!$E$2:$K$693,7,FALSE)</f>
        <v>0</v>
      </c>
      <c r="M372">
        <f t="shared" si="12"/>
        <v>0</v>
      </c>
    </row>
    <row r="373" spans="2:13" x14ac:dyDescent="0.25">
      <c r="B373" s="13" t="s">
        <v>1365</v>
      </c>
      <c r="C373" s="20">
        <v>35945</v>
      </c>
      <c r="E373" t="str">
        <f>+VLOOKUP(B373,EXPORTADO!$A$2:$B$690,2,FALSE)</f>
        <v>7798098847876</v>
      </c>
      <c r="F373" s="13" t="s">
        <v>1365</v>
      </c>
      <c r="G373" s="66">
        <f>+VLOOKUP(F373,'VITAL CAN'!$B$3:$G$145,6,FALSE)</f>
        <v>35945</v>
      </c>
      <c r="H373">
        <f>+VLOOKUP(F373,'VITAL CAN'!$B$3:$G$145,3,FALSE)</f>
        <v>27066.094560000001</v>
      </c>
      <c r="I373" s="21">
        <f t="shared" si="11"/>
        <v>0</v>
      </c>
      <c r="J373" s="52"/>
      <c r="L373" s="64">
        <f>+VLOOKUP(F373,EXPORTADO!$E$2:$K$693,7,FALSE)</f>
        <v>35945</v>
      </c>
      <c r="M373">
        <f t="shared" si="12"/>
        <v>0</v>
      </c>
    </row>
    <row r="374" spans="2:13" x14ac:dyDescent="0.25">
      <c r="B374" s="20" t="s">
        <v>572</v>
      </c>
      <c r="C374" s="20">
        <v>0</v>
      </c>
      <c r="E374" t="str">
        <f>+VLOOKUP(B374,EXPORTADO!$A$2:$B$690,2,FALSE)</f>
        <v>268</v>
      </c>
      <c r="F374" t="s">
        <v>572</v>
      </c>
      <c r="G374" s="66">
        <f>+VLOOKUP(F374,'VITAL CAN'!$B$3:$G$145,6,FALSE)</f>
        <v>0</v>
      </c>
      <c r="H374">
        <f>+VLOOKUP(F374,'VITAL CAN'!$B$3:$G$145,3,FALSE)</f>
        <v>0</v>
      </c>
      <c r="I374" s="21" t="e">
        <f t="shared" si="11"/>
        <v>#DIV/0!</v>
      </c>
      <c r="J374" s="52"/>
      <c r="L374" s="64">
        <f>+VLOOKUP(F374,EXPORTADO!$E$2:$K$693,7,FALSE)</f>
        <v>0</v>
      </c>
      <c r="M374">
        <f t="shared" si="12"/>
        <v>0</v>
      </c>
    </row>
    <row r="375" spans="2:13" x14ac:dyDescent="0.25">
      <c r="B375" s="20" t="s">
        <v>573</v>
      </c>
      <c r="C375" s="20">
        <v>0</v>
      </c>
      <c r="E375" t="str">
        <f>+VLOOKUP(B375,EXPORTADO!$A$2:$B$690,2,FALSE)</f>
        <v>259</v>
      </c>
      <c r="F375" t="s">
        <v>573</v>
      </c>
      <c r="G375" s="66">
        <f>+VLOOKUP(F375,'VITAL CAN'!$B$3:$G$145,6,FALSE)</f>
        <v>0</v>
      </c>
      <c r="H375">
        <f>+VLOOKUP(F375,'VITAL CAN'!$B$3:$G$145,3,FALSE)</f>
        <v>0</v>
      </c>
      <c r="I375" s="21" t="e">
        <f t="shared" si="11"/>
        <v>#DIV/0!</v>
      </c>
      <c r="J375" s="52"/>
      <c r="L375" s="64">
        <f>+VLOOKUP(F375,EXPORTADO!$E$2:$K$693,7,FALSE)</f>
        <v>0</v>
      </c>
      <c r="M375">
        <f t="shared" si="12"/>
        <v>0</v>
      </c>
    </row>
    <row r="376" spans="2:13" x14ac:dyDescent="0.25">
      <c r="B376" s="20" t="s">
        <v>574</v>
      </c>
      <c r="C376" s="20">
        <v>0</v>
      </c>
      <c r="E376" t="str">
        <f>+VLOOKUP(B376,EXPORTADO!$A$2:$B$690,2,FALSE)</f>
        <v>260</v>
      </c>
      <c r="F376" t="s">
        <v>574</v>
      </c>
      <c r="G376" s="66">
        <f>+VLOOKUP(F376,'VITAL CAN'!$B$3:$G$145,6,FALSE)</f>
        <v>0</v>
      </c>
      <c r="H376">
        <f>+VLOOKUP(F376,'VITAL CAN'!$B$3:$G$145,3,FALSE)</f>
        <v>0</v>
      </c>
      <c r="I376" s="21" t="e">
        <f t="shared" si="11"/>
        <v>#DIV/0!</v>
      </c>
      <c r="J376" s="52"/>
      <c r="L376" s="64">
        <f>+VLOOKUP(F376,EXPORTADO!$E$2:$K$693,7,FALSE)</f>
        <v>0</v>
      </c>
      <c r="M376">
        <f t="shared" si="12"/>
        <v>0</v>
      </c>
    </row>
    <row r="377" spans="2:13" x14ac:dyDescent="0.25">
      <c r="B377" s="20" t="s">
        <v>575</v>
      </c>
      <c r="C377" s="20">
        <v>0</v>
      </c>
      <c r="E377" t="str">
        <f>+VLOOKUP(B377,EXPORTADO!$A$2:$B$690,2,FALSE)</f>
        <v>262</v>
      </c>
      <c r="F377" t="s">
        <v>575</v>
      </c>
      <c r="G377" s="66">
        <f>+VLOOKUP(F377,'VITAL CAN'!$B$3:$G$145,6,FALSE)</f>
        <v>0</v>
      </c>
      <c r="H377">
        <f>+VLOOKUP(F377,'VITAL CAN'!$B$3:$G$145,3,FALSE)</f>
        <v>0</v>
      </c>
      <c r="I377" s="21" t="e">
        <f t="shared" si="11"/>
        <v>#DIV/0!</v>
      </c>
      <c r="J377" s="52"/>
      <c r="L377" s="64">
        <f>+VLOOKUP(F377,EXPORTADO!$E$2:$K$693,7,FALSE)</f>
        <v>0</v>
      </c>
      <c r="M377">
        <f t="shared" si="12"/>
        <v>0</v>
      </c>
    </row>
    <row r="378" spans="2:13" x14ac:dyDescent="0.25">
      <c r="B378" s="20" t="s">
        <v>576</v>
      </c>
      <c r="C378" s="20">
        <v>0</v>
      </c>
      <c r="E378" t="str">
        <f>+VLOOKUP(B378,EXPORTADO!$A$2:$B$690,2,FALSE)</f>
        <v>263</v>
      </c>
      <c r="F378" t="s">
        <v>576</v>
      </c>
      <c r="G378" s="66">
        <f>+VLOOKUP(F378,'VITAL CAN'!$B$3:$G$145,6,FALSE)</f>
        <v>0</v>
      </c>
      <c r="H378">
        <f>+VLOOKUP(F378,'VITAL CAN'!$B$3:$G$145,3,FALSE)</f>
        <v>0</v>
      </c>
      <c r="I378" s="21" t="e">
        <f t="shared" si="11"/>
        <v>#DIV/0!</v>
      </c>
      <c r="J378" s="52"/>
      <c r="L378" s="64">
        <f>+VLOOKUP(F378,EXPORTADO!$E$2:$K$693,7,FALSE)</f>
        <v>0</v>
      </c>
      <c r="M378">
        <f t="shared" si="12"/>
        <v>0</v>
      </c>
    </row>
    <row r="379" spans="2:13" x14ac:dyDescent="0.25">
      <c r="B379" s="20" t="s">
        <v>577</v>
      </c>
      <c r="C379" s="20">
        <v>33400</v>
      </c>
      <c r="E379" t="str">
        <f>+VLOOKUP(B379,EXPORTADO!$A$2:$B$690,2,FALSE)</f>
        <v>7798098847890</v>
      </c>
      <c r="F379" t="s">
        <v>577</v>
      </c>
      <c r="G379" s="66">
        <f>+VLOOKUP(F379,'VITAL CAN'!$B$3:$G$145,6,FALSE)</f>
        <v>33400</v>
      </c>
      <c r="H379">
        <f>+VLOOKUP(F379,'VITAL CAN'!$B$3:$G$145,3,FALSE)</f>
        <v>25688.360520000002</v>
      </c>
      <c r="I379" s="21">
        <f t="shared" si="11"/>
        <v>0</v>
      </c>
      <c r="J379" s="52"/>
      <c r="L379" s="64">
        <f>+VLOOKUP(F379,EXPORTADO!$E$2:$K$693,7,FALSE)</f>
        <v>33400</v>
      </c>
      <c r="M379">
        <f t="shared" si="12"/>
        <v>0</v>
      </c>
    </row>
    <row r="380" spans="2:13" x14ac:dyDescent="0.25">
      <c r="B380" s="20" t="s">
        <v>611</v>
      </c>
      <c r="C380" s="20">
        <v>0</v>
      </c>
      <c r="E380" t="str">
        <f>+VLOOKUP(B380,EXPORTADO!$A$2:$B$690,2,FALSE)</f>
        <v>264</v>
      </c>
      <c r="F380" t="s">
        <v>611</v>
      </c>
      <c r="G380" s="66">
        <f>+VLOOKUP(F380,'VITAL CAN'!$B$3:$G$145,6,FALSE)</f>
        <v>0</v>
      </c>
      <c r="H380">
        <f>+VLOOKUP(F380,'VITAL CAN'!$B$3:$G$145,3,FALSE)</f>
        <v>0</v>
      </c>
      <c r="I380" s="21" t="e">
        <f t="shared" si="11"/>
        <v>#DIV/0!</v>
      </c>
      <c r="J380" s="52"/>
      <c r="L380" s="64">
        <f>+VLOOKUP(F380,EXPORTADO!$E$2:$K$693,7,FALSE)</f>
        <v>0</v>
      </c>
      <c r="M380">
        <f t="shared" si="12"/>
        <v>0</v>
      </c>
    </row>
    <row r="381" spans="2:13" x14ac:dyDescent="0.25">
      <c r="B381" s="20" t="s">
        <v>578</v>
      </c>
      <c r="C381" s="20">
        <v>0</v>
      </c>
      <c r="E381" t="str">
        <f>+VLOOKUP(B381,EXPORTADO!$A$2:$B$690,2,FALSE)</f>
        <v>276</v>
      </c>
      <c r="F381" t="s">
        <v>578</v>
      </c>
      <c r="G381" s="66">
        <f>+VLOOKUP(F381,'VITAL CAN'!$B$3:$G$145,6,FALSE)</f>
        <v>0</v>
      </c>
      <c r="H381">
        <f>+VLOOKUP(F381,'VITAL CAN'!$B$3:$G$145,3,FALSE)</f>
        <v>0</v>
      </c>
      <c r="I381" s="21" t="e">
        <f t="shared" si="11"/>
        <v>#DIV/0!</v>
      </c>
      <c r="J381" s="52"/>
      <c r="L381" s="64">
        <f>+VLOOKUP(F381,EXPORTADO!$E$2:$K$693,7,FALSE)</f>
        <v>0</v>
      </c>
      <c r="M381">
        <f t="shared" si="12"/>
        <v>0</v>
      </c>
    </row>
    <row r="382" spans="2:13" x14ac:dyDescent="0.25">
      <c r="B382" s="20" t="s">
        <v>579</v>
      </c>
      <c r="C382" s="20">
        <v>0</v>
      </c>
      <c r="E382" t="str">
        <f>+VLOOKUP(B382,EXPORTADO!$A$2:$B$690,2,FALSE)</f>
        <v>277</v>
      </c>
      <c r="F382" t="s">
        <v>579</v>
      </c>
      <c r="G382" s="66">
        <f>+VLOOKUP(F382,'VITAL CAN'!$B$3:$G$145,6,FALSE)</f>
        <v>0</v>
      </c>
      <c r="H382">
        <f>+VLOOKUP(F382,'VITAL CAN'!$B$3:$G$145,3,FALSE)</f>
        <v>0</v>
      </c>
      <c r="I382" s="21" t="e">
        <f t="shared" si="11"/>
        <v>#DIV/0!</v>
      </c>
      <c r="J382" s="52"/>
      <c r="L382" s="64">
        <f>+VLOOKUP(F382,EXPORTADO!$E$2:$K$693,7,FALSE)</f>
        <v>0</v>
      </c>
      <c r="M382">
        <f t="shared" si="12"/>
        <v>0</v>
      </c>
    </row>
    <row r="383" spans="2:13" x14ac:dyDescent="0.25">
      <c r="B383" s="20" t="s">
        <v>580</v>
      </c>
      <c r="C383" s="20">
        <v>0</v>
      </c>
      <c r="E383" t="str">
        <f>+VLOOKUP(B383,EXPORTADO!$A$2:$B$690,2,FALSE)</f>
        <v>274</v>
      </c>
      <c r="F383" t="s">
        <v>580</v>
      </c>
      <c r="G383" s="66">
        <f>+VLOOKUP(F383,'VITAL CAN'!$B$3:$G$145,6,FALSE)</f>
        <v>0</v>
      </c>
      <c r="H383">
        <f>+VLOOKUP(F383,'VITAL CAN'!$B$3:$G$145,3,FALSE)</f>
        <v>0</v>
      </c>
      <c r="I383" s="21" t="e">
        <f t="shared" si="11"/>
        <v>#DIV/0!</v>
      </c>
      <c r="J383" s="52"/>
      <c r="L383" s="64">
        <f>+VLOOKUP(F383,EXPORTADO!$E$2:$K$693,7,FALSE)</f>
        <v>0</v>
      </c>
      <c r="M383">
        <f t="shared" si="12"/>
        <v>0</v>
      </c>
    </row>
    <row r="384" spans="2:13" x14ac:dyDescent="0.25">
      <c r="B384" s="20" t="s">
        <v>581</v>
      </c>
      <c r="C384" s="20">
        <v>39345</v>
      </c>
      <c r="E384" t="str">
        <f>+VLOOKUP(B384,EXPORTADO!$A$2:$B$690,2,FALSE)</f>
        <v>7798098843229</v>
      </c>
      <c r="F384" t="s">
        <v>581</v>
      </c>
      <c r="G384" s="66">
        <f>+VLOOKUP(F384,'VITAL CAN'!$B$3:$G$145,6,FALSE)</f>
        <v>39345</v>
      </c>
      <c r="H384">
        <f>+VLOOKUP(F384,'VITAL CAN'!$B$3:$G$145,3,FALSE)</f>
        <v>29584.034280000003</v>
      </c>
      <c r="I384" s="21">
        <f t="shared" si="11"/>
        <v>0</v>
      </c>
      <c r="J384" s="52"/>
      <c r="L384" s="64">
        <f>+VLOOKUP(F384,EXPORTADO!$E$2:$K$693,7,FALSE)</f>
        <v>39345</v>
      </c>
      <c r="M384">
        <f t="shared" si="12"/>
        <v>0</v>
      </c>
    </row>
    <row r="385" spans="2:13" x14ac:dyDescent="0.25">
      <c r="B385" s="20" t="s">
        <v>582</v>
      </c>
      <c r="C385" s="20">
        <v>0</v>
      </c>
      <c r="E385" t="str">
        <f>+VLOOKUP(B385,EXPORTADO!$A$2:$B$690,2,FALSE)</f>
        <v>251</v>
      </c>
      <c r="F385" t="s">
        <v>582</v>
      </c>
      <c r="G385" s="66">
        <f>+VLOOKUP(F385,'VITAL CAN'!$B$3:$G$145,6,FALSE)</f>
        <v>0</v>
      </c>
      <c r="H385">
        <f>+VLOOKUP(F385,'VITAL CAN'!$B$3:$G$145,3,FALSE)</f>
        <v>0</v>
      </c>
      <c r="I385" s="21" t="e">
        <f t="shared" si="11"/>
        <v>#DIV/0!</v>
      </c>
      <c r="J385" s="52"/>
      <c r="L385" s="64">
        <f>+VLOOKUP(F385,EXPORTADO!$E$2:$K$693,7,FALSE)</f>
        <v>0</v>
      </c>
      <c r="M385">
        <f t="shared" si="12"/>
        <v>0</v>
      </c>
    </row>
    <row r="386" spans="2:13" x14ac:dyDescent="0.25">
      <c r="B386" s="20" t="s">
        <v>583</v>
      </c>
      <c r="C386" s="20">
        <v>6190</v>
      </c>
      <c r="E386" t="str">
        <f>+VLOOKUP(B386,EXPORTADO!$A$2:$B$690,2,FALSE)</f>
        <v>250</v>
      </c>
      <c r="F386" t="s">
        <v>583</v>
      </c>
      <c r="G386" s="66">
        <f>+VLOOKUP(F386,'VITAL CAN'!$B$3:$G$145,6,FALSE)</f>
        <v>6190</v>
      </c>
      <c r="H386">
        <f>+VLOOKUP(F386,'VITAL CAN'!$B$3:$G$145,3,FALSE)</f>
        <v>4655.0574000000006</v>
      </c>
      <c r="I386" s="21">
        <f t="shared" si="11"/>
        <v>0</v>
      </c>
      <c r="J386" s="52"/>
      <c r="L386" s="64">
        <f>+VLOOKUP(F386,EXPORTADO!$E$2:$K$693,7,FALSE)</f>
        <v>6190</v>
      </c>
      <c r="M386">
        <f t="shared" si="12"/>
        <v>0</v>
      </c>
    </row>
    <row r="387" spans="2:13" x14ac:dyDescent="0.25">
      <c r="B387" s="20" t="s">
        <v>584</v>
      </c>
      <c r="C387" s="20">
        <v>24860</v>
      </c>
      <c r="E387" t="str">
        <f>+VLOOKUP(B387,EXPORTADO!$A$2:$B$690,2,FALSE)</f>
        <v>7798098847968</v>
      </c>
      <c r="F387" t="s">
        <v>584</v>
      </c>
      <c r="G387" s="66">
        <f>+VLOOKUP(F387,'VITAL CAN'!$B$3:$G$145,6,FALSE)</f>
        <v>24860</v>
      </c>
      <c r="H387">
        <f>+VLOOKUP(F387,'VITAL CAN'!$B$3:$G$145,3,FALSE)</f>
        <v>18706.175999999999</v>
      </c>
      <c r="I387" s="21">
        <f t="shared" ref="I387:I447" si="13">+(G387-C387)/C387</f>
        <v>0</v>
      </c>
      <c r="J387" s="52"/>
      <c r="L387" s="64">
        <f>+VLOOKUP(F387,EXPORTADO!$E$2:$K$693,7,FALSE)</f>
        <v>24860</v>
      </c>
      <c r="M387">
        <f t="shared" si="12"/>
        <v>0</v>
      </c>
    </row>
    <row r="388" spans="2:13" x14ac:dyDescent="0.25">
      <c r="B388" s="20" t="s">
        <v>585</v>
      </c>
      <c r="C388" s="20">
        <v>5760</v>
      </c>
      <c r="E388" t="str">
        <f>+VLOOKUP(B388,EXPORTADO!$A$2:$B$690,2,FALSE)</f>
        <v>248</v>
      </c>
      <c r="F388" t="s">
        <v>585</v>
      </c>
      <c r="G388" s="66">
        <f>+VLOOKUP(F388,'VITAL CAN'!$B$3:$G$145,6,FALSE)</f>
        <v>5760</v>
      </c>
      <c r="H388">
        <f>+VLOOKUP(F388,'VITAL CAN'!$B$3:$G$145,3,FALSE)</f>
        <v>4329.0738000000001</v>
      </c>
      <c r="I388" s="21">
        <f t="shared" si="13"/>
        <v>0</v>
      </c>
      <c r="J388" s="52"/>
      <c r="L388" s="64">
        <f>+VLOOKUP(F388,EXPORTADO!$E$2:$K$693,7,FALSE)</f>
        <v>5760</v>
      </c>
      <c r="M388">
        <f t="shared" ref="M388:M447" si="14">+G388-L388</f>
        <v>0</v>
      </c>
    </row>
    <row r="389" spans="2:13" x14ac:dyDescent="0.25">
      <c r="B389" s="20" t="s">
        <v>586</v>
      </c>
      <c r="C389" s="20">
        <v>42875</v>
      </c>
      <c r="E389" t="str">
        <f>+VLOOKUP(B389,EXPORTADO!$A$2:$B$690,2,FALSE)</f>
        <v>7798098846275</v>
      </c>
      <c r="F389" t="s">
        <v>586</v>
      </c>
      <c r="G389" s="66">
        <f>+VLOOKUP(F389,'VITAL CAN'!$B$3:$G$145,6,FALSE)</f>
        <v>42875</v>
      </c>
      <c r="H389">
        <f>+VLOOKUP(F389,'VITAL CAN'!$B$3:$G$145,3,FALSE)</f>
        <v>32238.577440000001</v>
      </c>
      <c r="I389" s="21">
        <f t="shared" si="13"/>
        <v>0</v>
      </c>
      <c r="J389" s="52"/>
      <c r="L389" s="64">
        <f>+VLOOKUP(F389,EXPORTADO!$E$2:$K$693,7,FALSE)</f>
        <v>42875</v>
      </c>
      <c r="M389">
        <f t="shared" si="14"/>
        <v>0</v>
      </c>
    </row>
    <row r="390" spans="2:13" x14ac:dyDescent="0.25">
      <c r="B390" s="20" t="s">
        <v>587</v>
      </c>
      <c r="C390" s="20">
        <v>0</v>
      </c>
      <c r="E390" t="str">
        <f>+VLOOKUP(B390,EXPORTADO!$A$2:$B$690,2,FALSE)</f>
        <v>253</v>
      </c>
      <c r="F390" t="s">
        <v>587</v>
      </c>
      <c r="G390" s="66">
        <f>+VLOOKUP(F390,'VITAL CAN'!$B$3:$G$145,6,FALSE)</f>
        <v>0</v>
      </c>
      <c r="H390">
        <f>+VLOOKUP(F390,'VITAL CAN'!$B$3:$G$145,3,FALSE)</f>
        <v>0</v>
      </c>
      <c r="I390" s="21" t="e">
        <f t="shared" si="13"/>
        <v>#DIV/0!</v>
      </c>
      <c r="J390" s="52"/>
      <c r="L390" s="64">
        <f>+VLOOKUP(F390,EXPORTADO!$E$2:$K$693,7,FALSE)</f>
        <v>0</v>
      </c>
      <c r="M390">
        <f t="shared" si="14"/>
        <v>0</v>
      </c>
    </row>
    <row r="391" spans="2:13" x14ac:dyDescent="0.25">
      <c r="B391" s="20" t="s">
        <v>588</v>
      </c>
      <c r="C391" s="20">
        <v>6055</v>
      </c>
      <c r="E391" t="str">
        <f>+VLOOKUP(B391,EXPORTADO!$A$2:$B$690,2,FALSE)</f>
        <v>7798098848002</v>
      </c>
      <c r="F391" t="s">
        <v>588</v>
      </c>
      <c r="G391" s="66">
        <f>+VLOOKUP(F391,'VITAL CAN'!$B$3:$G$145,6,FALSE)</f>
        <v>6055</v>
      </c>
      <c r="H391">
        <f>+VLOOKUP(F391,'VITAL CAN'!$B$3:$G$145,3,FALSE)</f>
        <v>4544.2213199999997</v>
      </c>
      <c r="I391" s="21">
        <f t="shared" si="13"/>
        <v>0</v>
      </c>
      <c r="J391" s="52"/>
      <c r="L391" s="64">
        <f>+VLOOKUP(F391,EXPORTADO!$E$2:$K$693,7,FALSE)</f>
        <v>6055</v>
      </c>
      <c r="M391">
        <f t="shared" si="14"/>
        <v>0</v>
      </c>
    </row>
    <row r="392" spans="2:13" x14ac:dyDescent="0.25">
      <c r="B392" s="20" t="s">
        <v>589</v>
      </c>
      <c r="C392" s="20">
        <v>25530</v>
      </c>
      <c r="E392" t="str">
        <f>+VLOOKUP(B392,EXPORTADO!$A$2:$B$690,2,FALSE)</f>
        <v>254</v>
      </c>
      <c r="F392" t="s">
        <v>589</v>
      </c>
      <c r="G392" s="66">
        <f>+VLOOKUP(F392,'VITAL CAN'!$B$3:$G$145,6,FALSE)</f>
        <v>25530</v>
      </c>
      <c r="H392">
        <f>+VLOOKUP(F392,'VITAL CAN'!$B$3:$G$145,3,FALSE)</f>
        <v>19196.351999999999</v>
      </c>
      <c r="I392" s="21">
        <f t="shared" si="13"/>
        <v>0</v>
      </c>
      <c r="J392" s="52"/>
      <c r="L392" s="64">
        <f>+VLOOKUP(F392,EXPORTADO!$E$2:$K$693,7,FALSE)</f>
        <v>25530</v>
      </c>
      <c r="M392">
        <f t="shared" si="14"/>
        <v>0</v>
      </c>
    </row>
    <row r="393" spans="2:13" x14ac:dyDescent="0.25">
      <c r="B393" s="20" t="s">
        <v>590</v>
      </c>
      <c r="C393" s="20">
        <v>6055</v>
      </c>
      <c r="E393" t="str">
        <f>+VLOOKUP(B393,EXPORTADO!$A$2:$B$690,2,FALSE)</f>
        <v>7798098848033</v>
      </c>
      <c r="F393" t="s">
        <v>590</v>
      </c>
      <c r="G393" s="66">
        <f>+VLOOKUP(F393,'VITAL CAN'!$B$3:$G$145,6,FALSE)</f>
        <v>6055</v>
      </c>
      <c r="H393">
        <f>+VLOOKUP(F393,'VITAL CAN'!$B$3:$G$145,3,FALSE)</f>
        <v>4544.2213199999997</v>
      </c>
      <c r="I393" s="21">
        <f t="shared" si="13"/>
        <v>0</v>
      </c>
      <c r="J393" s="52"/>
      <c r="L393" s="64">
        <f>+VLOOKUP(F393,EXPORTADO!$E$2:$K$693,7,FALSE)</f>
        <v>6055</v>
      </c>
      <c r="M393">
        <f t="shared" si="14"/>
        <v>0</v>
      </c>
    </row>
    <row r="394" spans="2:13" x14ac:dyDescent="0.25">
      <c r="B394" s="20" t="s">
        <v>591</v>
      </c>
      <c r="C394" s="20">
        <v>25530</v>
      </c>
      <c r="E394" t="str">
        <f>+VLOOKUP(B394,EXPORTADO!$A$2:$B$690,2,FALSE)</f>
        <v>257</v>
      </c>
      <c r="F394" t="s">
        <v>591</v>
      </c>
      <c r="G394" s="66">
        <f>+VLOOKUP(F394,'VITAL CAN'!$B$3:$G$145,6,FALSE)</f>
        <v>25530</v>
      </c>
      <c r="H394">
        <f>+VLOOKUP(F394,'VITAL CAN'!$B$3:$G$145,3,FALSE)</f>
        <v>19196.351999999999</v>
      </c>
      <c r="I394" s="21">
        <f t="shared" si="13"/>
        <v>0</v>
      </c>
      <c r="J394" s="52"/>
      <c r="L394" s="64">
        <f>+VLOOKUP(F394,EXPORTADO!$E$2:$K$693,7,FALSE)</f>
        <v>25530</v>
      </c>
      <c r="M394">
        <f t="shared" si="14"/>
        <v>0</v>
      </c>
    </row>
    <row r="395" spans="2:13" x14ac:dyDescent="0.25">
      <c r="B395" s="20" t="s">
        <v>1254</v>
      </c>
      <c r="C395" s="20">
        <v>33400</v>
      </c>
      <c r="E395" t="str">
        <f>+VLOOKUP(B395,EXPORTADO!$A$2:$B$690,2,FALSE)</f>
        <v>7798098846329</v>
      </c>
      <c r="F395" t="s">
        <v>1254</v>
      </c>
      <c r="G395" s="66">
        <f>+VLOOKUP(F395,'VITAL CAN'!$B$3:$G$145,6,FALSE)</f>
        <v>33400</v>
      </c>
      <c r="H395">
        <f>+VLOOKUP(F395,'VITAL CAN'!$B$3:$G$145,3,FALSE)</f>
        <v>25688.360520000002</v>
      </c>
      <c r="I395" s="21">
        <f t="shared" si="13"/>
        <v>0</v>
      </c>
      <c r="J395" s="52"/>
      <c r="L395" s="64">
        <f>+VLOOKUP(F395,EXPORTADO!$E$2:$K$693,7,FALSE)</f>
        <v>33400</v>
      </c>
      <c r="M395">
        <f t="shared" si="14"/>
        <v>0</v>
      </c>
    </row>
    <row r="396" spans="2:13" x14ac:dyDescent="0.25">
      <c r="B396" s="20" t="s">
        <v>1253</v>
      </c>
      <c r="C396" s="20">
        <v>69985</v>
      </c>
      <c r="E396" t="str">
        <f>+VLOOKUP(B396,EXPORTADO!$A$2:$B$690,2,FALSE)</f>
        <v>7798098848194</v>
      </c>
      <c r="F396" t="s">
        <v>1253</v>
      </c>
      <c r="G396" s="66">
        <f>+VLOOKUP(F396,'VITAL CAN'!$B$3:$G$145,6,FALSE)</f>
        <v>69985</v>
      </c>
      <c r="H396">
        <f>+VLOOKUP(F396,'VITAL CAN'!$B$3:$G$145,3,FALSE)</f>
        <v>52618.721040000004</v>
      </c>
      <c r="I396" s="21">
        <f t="shared" si="13"/>
        <v>0</v>
      </c>
      <c r="J396" s="52"/>
      <c r="L396" s="64">
        <f>+VLOOKUP(F396,EXPORTADO!$E$2:$K$693,7,FALSE)</f>
        <v>69985</v>
      </c>
      <c r="M396">
        <f t="shared" si="14"/>
        <v>0</v>
      </c>
    </row>
    <row r="397" spans="2:13" x14ac:dyDescent="0.25">
      <c r="B397" s="20" t="s">
        <v>593</v>
      </c>
      <c r="C397" s="20">
        <v>13905</v>
      </c>
      <c r="E397" t="str">
        <f>+VLOOKUP(B397,EXPORTADO!$A$2:$B$690,2,FALSE)</f>
        <v>7798098845346</v>
      </c>
      <c r="F397" t="s">
        <v>593</v>
      </c>
      <c r="G397" s="66">
        <f>+VLOOKUP(F397,'VITAL CAN'!$B$3:$G$145,6,FALSE)</f>
        <v>13905</v>
      </c>
      <c r="H397">
        <f>+VLOOKUP(F397,'VITAL CAN'!$B$3:$G$145,3,FALSE)</f>
        <v>10456.66296</v>
      </c>
      <c r="I397" s="21">
        <f t="shared" si="13"/>
        <v>0</v>
      </c>
      <c r="J397" s="52"/>
      <c r="L397" s="64">
        <f>+VLOOKUP(F397,EXPORTADO!$E$2:$K$693,7,FALSE)</f>
        <v>13905</v>
      </c>
      <c r="M397">
        <f t="shared" si="14"/>
        <v>0</v>
      </c>
    </row>
    <row r="398" spans="2:13" x14ac:dyDescent="0.25">
      <c r="B398" s="20" t="s">
        <v>594</v>
      </c>
      <c r="C398" s="20">
        <v>52410</v>
      </c>
      <c r="E398" t="str">
        <f>+VLOOKUP(B398,EXPORTADO!$A$2:$B$690,2,FALSE)</f>
        <v>284</v>
      </c>
      <c r="F398" t="s">
        <v>594</v>
      </c>
      <c r="G398" s="66">
        <f>+VLOOKUP(F398,'VITAL CAN'!$B$3:$G$145,6,FALSE)</f>
        <v>52410</v>
      </c>
      <c r="H398">
        <f>+VLOOKUP(F398,'VITAL CAN'!$B$3:$G$145,3,FALSE)</f>
        <v>39407.674679999996</v>
      </c>
      <c r="I398" s="21">
        <f t="shared" si="13"/>
        <v>0</v>
      </c>
      <c r="J398" s="52"/>
      <c r="L398" s="64">
        <f>+VLOOKUP(F398,EXPORTADO!$E$2:$K$693,7,FALSE)</f>
        <v>52410</v>
      </c>
      <c r="M398">
        <f t="shared" si="14"/>
        <v>0</v>
      </c>
    </row>
    <row r="399" spans="2:13" x14ac:dyDescent="0.25">
      <c r="B399" s="20" t="s">
        <v>595</v>
      </c>
      <c r="C399" s="20">
        <v>11400</v>
      </c>
      <c r="E399" t="str">
        <f>+VLOOKUP(B399,EXPORTADO!$A$2:$B$690,2,FALSE)</f>
        <v>7798098845360</v>
      </c>
      <c r="F399" t="s">
        <v>595</v>
      </c>
      <c r="G399" s="66">
        <f>+VLOOKUP(F399,'VITAL CAN'!$B$3:$G$145,6,FALSE)</f>
        <v>11400</v>
      </c>
      <c r="H399">
        <f>+VLOOKUP(F399,'VITAL CAN'!$B$3:$G$145,3,FALSE)</f>
        <v>8558.1417600000004</v>
      </c>
      <c r="I399" s="21">
        <f t="shared" si="13"/>
        <v>0</v>
      </c>
      <c r="J399" s="52"/>
      <c r="L399" s="64">
        <f>+VLOOKUP(F399,EXPORTADO!$E$2:$K$693,7,FALSE)</f>
        <v>11400</v>
      </c>
      <c r="M399">
        <f t="shared" si="14"/>
        <v>0</v>
      </c>
    </row>
    <row r="400" spans="2:13" x14ac:dyDescent="0.25">
      <c r="B400" s="20" t="s">
        <v>596</v>
      </c>
      <c r="C400" s="20">
        <v>44545</v>
      </c>
      <c r="E400" t="str">
        <f>+VLOOKUP(B400,EXPORTADO!$A$2:$B$690,2,FALSE)</f>
        <v>286</v>
      </c>
      <c r="F400" t="s">
        <v>596</v>
      </c>
      <c r="G400" s="66">
        <f>+VLOOKUP(F400,'VITAL CAN'!$B$3:$G$145,6,FALSE)</f>
        <v>44545</v>
      </c>
      <c r="H400">
        <f>+VLOOKUP(F400,'VITAL CAN'!$B$3:$G$145,3,FALSE)</f>
        <v>33493.270680000001</v>
      </c>
      <c r="I400" s="21">
        <f t="shared" si="13"/>
        <v>0</v>
      </c>
      <c r="J400" s="52"/>
      <c r="L400" s="64">
        <f>+VLOOKUP(F400,EXPORTADO!$E$2:$K$693,7,FALSE)</f>
        <v>44545</v>
      </c>
      <c r="M400">
        <f t="shared" si="14"/>
        <v>0</v>
      </c>
    </row>
    <row r="401" spans="2:13" x14ac:dyDescent="0.25">
      <c r="B401" s="20" t="s">
        <v>597</v>
      </c>
      <c r="C401" s="20">
        <v>15640</v>
      </c>
      <c r="E401" t="str">
        <f>+VLOOKUP(B401,EXPORTADO!$A$2:$B$690,2,FALSE)</f>
        <v>7798098845384</v>
      </c>
      <c r="F401" t="s">
        <v>597</v>
      </c>
      <c r="G401" s="66">
        <f>+VLOOKUP(F401,'VITAL CAN'!$B$3:$G$145,6,FALSE)</f>
        <v>15640</v>
      </c>
      <c r="H401">
        <f>+VLOOKUP(F401,'VITAL CAN'!$B$3:$G$145,3,FALSE)</f>
        <v>11757.831840000001</v>
      </c>
      <c r="I401" s="21">
        <f t="shared" si="13"/>
        <v>0</v>
      </c>
      <c r="J401" s="52"/>
      <c r="L401" s="64">
        <f>+VLOOKUP(F401,EXPORTADO!$E$2:$K$693,7,FALSE)</f>
        <v>15640</v>
      </c>
      <c r="M401">
        <f t="shared" si="14"/>
        <v>0</v>
      </c>
    </row>
    <row r="402" spans="2:13" x14ac:dyDescent="0.25">
      <c r="B402" s="20" t="s">
        <v>598</v>
      </c>
      <c r="C402" s="20">
        <v>59895</v>
      </c>
      <c r="E402" t="str">
        <f>+VLOOKUP(B402,EXPORTADO!$A$2:$B$690,2,FALSE)</f>
        <v>288</v>
      </c>
      <c r="F402" t="s">
        <v>598</v>
      </c>
      <c r="G402" s="66">
        <f>+VLOOKUP(F402,'VITAL CAN'!$B$3:$G$145,6,FALSE)</f>
        <v>59895</v>
      </c>
      <c r="H402">
        <f>+VLOOKUP(F402,'VITAL CAN'!$B$3:$G$145,3,FALSE)</f>
        <v>45032.270400000001</v>
      </c>
      <c r="I402" s="21">
        <f t="shared" si="13"/>
        <v>0</v>
      </c>
      <c r="J402" s="52"/>
      <c r="L402" s="64">
        <f>+VLOOKUP(F402,EXPORTADO!$E$2:$K$693,7,FALSE)</f>
        <v>59895</v>
      </c>
      <c r="M402">
        <f t="shared" si="14"/>
        <v>0</v>
      </c>
    </row>
    <row r="403" spans="2:13" x14ac:dyDescent="0.25">
      <c r="B403" s="20" t="s">
        <v>599</v>
      </c>
      <c r="C403" s="20">
        <v>13170</v>
      </c>
      <c r="E403" t="str">
        <f>+VLOOKUP(B403,EXPORTADO!$A$2:$B$690,2,FALSE)</f>
        <v>290</v>
      </c>
      <c r="F403" t="s">
        <v>599</v>
      </c>
      <c r="G403" s="66">
        <f>+VLOOKUP(F403,'VITAL CAN'!$B$3:$G$145,6,FALSE)</f>
        <v>13170</v>
      </c>
      <c r="H403">
        <f>+VLOOKUP(F403,'VITAL CAN'!$B$3:$G$145,3,FALSE)</f>
        <v>9900.7106399999993</v>
      </c>
      <c r="I403" s="21">
        <f t="shared" si="13"/>
        <v>0</v>
      </c>
      <c r="J403" s="52"/>
      <c r="L403" s="64">
        <f>+VLOOKUP(F403,EXPORTADO!$E$2:$K$693,7,FALSE)</f>
        <v>13170</v>
      </c>
      <c r="M403">
        <f t="shared" si="14"/>
        <v>0</v>
      </c>
    </row>
    <row r="404" spans="2:13" x14ac:dyDescent="0.25">
      <c r="B404" s="20" t="s">
        <v>600</v>
      </c>
      <c r="C404" s="20">
        <v>71305</v>
      </c>
      <c r="E404" t="str">
        <f>+VLOOKUP(B404,EXPORTADO!$A$2:$B$690,2,FALSE)</f>
        <v>289</v>
      </c>
      <c r="F404" t="s">
        <v>600</v>
      </c>
      <c r="G404" s="66">
        <f>+VLOOKUP(F404,'VITAL CAN'!$B$3:$G$145,6,FALSE)</f>
        <v>71305</v>
      </c>
      <c r="H404">
        <f>+VLOOKUP(F404,'VITAL CAN'!$B$3:$G$145,3,FALSE)</f>
        <v>53614.076400000005</v>
      </c>
      <c r="I404" s="21">
        <f t="shared" si="13"/>
        <v>0</v>
      </c>
      <c r="J404" s="52"/>
      <c r="L404" s="64">
        <f>+VLOOKUP(F404,EXPORTADO!$E$2:$K$693,7,FALSE)</f>
        <v>71305</v>
      </c>
      <c r="M404">
        <f t="shared" si="14"/>
        <v>0</v>
      </c>
    </row>
    <row r="405" spans="2:13" x14ac:dyDescent="0.25">
      <c r="B405" s="20" t="s">
        <v>601</v>
      </c>
      <c r="C405" s="20">
        <v>12785</v>
      </c>
      <c r="E405" t="str">
        <f>+VLOOKUP(B405,EXPORTADO!$A$2:$B$690,2,FALSE)</f>
        <v>7798098845469</v>
      </c>
      <c r="F405" t="s">
        <v>601</v>
      </c>
      <c r="G405" s="66">
        <f>+VLOOKUP(F405,'VITAL CAN'!$B$3:$G$145,6,FALSE)</f>
        <v>12785</v>
      </c>
      <c r="H405">
        <f>+VLOOKUP(F405,'VITAL CAN'!$B$3:$G$145,3,FALSE)</f>
        <v>9610.9106400000001</v>
      </c>
      <c r="I405" s="21">
        <f t="shared" si="13"/>
        <v>0</v>
      </c>
      <c r="J405" s="52"/>
      <c r="L405" s="64">
        <f>+VLOOKUP(F405,EXPORTADO!$E$2:$K$693,7,FALSE)</f>
        <v>12785</v>
      </c>
      <c r="M405">
        <f t="shared" si="14"/>
        <v>0</v>
      </c>
    </row>
    <row r="406" spans="2:13" x14ac:dyDescent="0.25">
      <c r="B406" s="20" t="s">
        <v>602</v>
      </c>
      <c r="C406" s="20">
        <v>70215</v>
      </c>
      <c r="E406" t="str">
        <f>+VLOOKUP(B406,EXPORTADO!$A$2:$B$690,2,FALSE)</f>
        <v>291</v>
      </c>
      <c r="F406" t="s">
        <v>602</v>
      </c>
      <c r="G406" s="66">
        <f>+VLOOKUP(F406,'VITAL CAN'!$B$3:$G$145,6,FALSE)</f>
        <v>70215</v>
      </c>
      <c r="H406">
        <f>+VLOOKUP(F406,'VITAL CAN'!$B$3:$G$145,3,FALSE)</f>
        <v>52791.97176</v>
      </c>
      <c r="I406" s="21">
        <f t="shared" si="13"/>
        <v>0</v>
      </c>
      <c r="J406" s="52"/>
      <c r="L406" s="64">
        <f>+VLOOKUP(F406,EXPORTADO!$E$2:$K$693,7,FALSE)</f>
        <v>70215</v>
      </c>
      <c r="M406">
        <f t="shared" si="14"/>
        <v>0</v>
      </c>
    </row>
    <row r="407" spans="2:13" x14ac:dyDescent="0.25">
      <c r="B407" s="20" t="s">
        <v>603</v>
      </c>
      <c r="C407" s="20">
        <v>11060</v>
      </c>
      <c r="E407" t="str">
        <f>+VLOOKUP(B407,EXPORTADO!$A$2:$B$690,2,FALSE)</f>
        <v>294</v>
      </c>
      <c r="F407" t="s">
        <v>603</v>
      </c>
      <c r="G407" s="66">
        <f>+VLOOKUP(F407,'VITAL CAN'!$B$3:$G$145,6,FALSE)</f>
        <v>11060</v>
      </c>
      <c r="H407">
        <f>+VLOOKUP(F407,'VITAL CAN'!$B$3:$G$145,3,FALSE)</f>
        <v>8315.6536799999994</v>
      </c>
      <c r="I407" s="21">
        <f t="shared" si="13"/>
        <v>0</v>
      </c>
      <c r="J407" s="52"/>
      <c r="L407" s="64">
        <f>+VLOOKUP(F407,EXPORTADO!$E$2:$K$693,7,FALSE)</f>
        <v>11060</v>
      </c>
      <c r="M407">
        <f t="shared" si="14"/>
        <v>0</v>
      </c>
    </row>
    <row r="408" spans="2:13" x14ac:dyDescent="0.25">
      <c r="B408" s="20" t="s">
        <v>604</v>
      </c>
      <c r="C408" s="20">
        <v>46340</v>
      </c>
      <c r="E408" t="str">
        <f>+VLOOKUP(B408,EXPORTADO!$A$2:$B$690,2,FALSE)</f>
        <v>293</v>
      </c>
      <c r="F408" t="s">
        <v>604</v>
      </c>
      <c r="G408" s="66">
        <f>+VLOOKUP(F408,'VITAL CAN'!$B$3:$G$145,6,FALSE)</f>
        <v>46340</v>
      </c>
      <c r="H408">
        <f>+VLOOKUP(F408,'VITAL CAN'!$B$3:$G$145,3,FALSE)</f>
        <v>34841.751480000006</v>
      </c>
      <c r="I408" s="21">
        <f t="shared" si="13"/>
        <v>0</v>
      </c>
      <c r="J408" s="52"/>
      <c r="L408" s="64">
        <f>+VLOOKUP(F408,EXPORTADO!$E$2:$K$693,7,FALSE)</f>
        <v>46340</v>
      </c>
      <c r="M408">
        <f t="shared" si="14"/>
        <v>0</v>
      </c>
    </row>
    <row r="409" spans="2:13" x14ac:dyDescent="0.25">
      <c r="B409" s="20" t="s">
        <v>605</v>
      </c>
      <c r="C409" s="20">
        <v>17165</v>
      </c>
      <c r="E409" t="str">
        <f>+VLOOKUP(B409,EXPORTADO!$A$2:$B$690,2,FALSE)</f>
        <v>7798098845476</v>
      </c>
      <c r="F409" t="s">
        <v>605</v>
      </c>
      <c r="G409" s="66">
        <f>+VLOOKUP(F409,'VITAL CAN'!$B$3:$G$145,6,FALSE)</f>
        <v>17165</v>
      </c>
      <c r="H409">
        <f>+VLOOKUP(F409,'VITAL CAN'!$B$3:$G$145,3,FALSE)</f>
        <v>12875.65668</v>
      </c>
      <c r="I409" s="21">
        <f t="shared" si="13"/>
        <v>0</v>
      </c>
      <c r="J409" s="52"/>
      <c r="L409" s="64">
        <f>+VLOOKUP(F409,EXPORTADO!$E$2:$K$693,7,FALSE)</f>
        <v>17165</v>
      </c>
      <c r="M409">
        <f t="shared" si="14"/>
        <v>0</v>
      </c>
    </row>
    <row r="410" spans="2:13" x14ac:dyDescent="0.25">
      <c r="B410" s="20" t="s">
        <v>606</v>
      </c>
      <c r="C410" s="20">
        <v>21370</v>
      </c>
      <c r="E410" t="str">
        <f>+VLOOKUP(B410,EXPORTADO!$A$2:$B$690,2,FALSE)</f>
        <v>7798098845483</v>
      </c>
      <c r="F410" t="s">
        <v>606</v>
      </c>
      <c r="G410" s="66">
        <f>+VLOOKUP(F410,'VITAL CAN'!$B$3:$G$145,6,FALSE)</f>
        <v>21370</v>
      </c>
      <c r="H410">
        <f>+VLOOKUP(F410,'VITAL CAN'!$B$3:$G$145,3,FALSE)</f>
        <v>16069.43484</v>
      </c>
      <c r="I410" s="21">
        <f t="shared" si="13"/>
        <v>0</v>
      </c>
      <c r="J410" s="52"/>
      <c r="L410" s="64">
        <f>+VLOOKUP(F410,EXPORTADO!$E$2:$K$693,7,FALSE)</f>
        <v>21370</v>
      </c>
      <c r="M410">
        <f t="shared" si="14"/>
        <v>0</v>
      </c>
    </row>
    <row r="411" spans="2:13" x14ac:dyDescent="0.25">
      <c r="B411" s="20" t="s">
        <v>607</v>
      </c>
      <c r="C411" s="20">
        <v>14970</v>
      </c>
      <c r="E411" t="str">
        <f>+VLOOKUP(B411,EXPORTADO!$A$2:$B$690,2,FALSE)</f>
        <v>7798098845490</v>
      </c>
      <c r="F411" t="s">
        <v>607</v>
      </c>
      <c r="G411" s="66">
        <f>+VLOOKUP(F411,'VITAL CAN'!$B$3:$G$145,6,FALSE)</f>
        <v>14970</v>
      </c>
      <c r="H411">
        <f>+VLOOKUP(F411,'VITAL CAN'!$B$3:$G$145,3,FALSE)</f>
        <v>11255.111639999999</v>
      </c>
      <c r="I411" s="21">
        <f t="shared" si="13"/>
        <v>0</v>
      </c>
      <c r="J411" s="52"/>
      <c r="L411" s="64">
        <f>+VLOOKUP(F411,EXPORTADO!$E$2:$K$693,7,FALSE)</f>
        <v>14970</v>
      </c>
      <c r="M411">
        <f t="shared" si="14"/>
        <v>0</v>
      </c>
    </row>
    <row r="412" spans="2:13" x14ac:dyDescent="0.25">
      <c r="B412" s="20" t="s">
        <v>608</v>
      </c>
      <c r="C412" s="20">
        <v>16040</v>
      </c>
      <c r="E412" t="str">
        <f>+VLOOKUP(B412,EXPORTADO!$A$2:$B$690,2,FALSE)</f>
        <v>7798098845506</v>
      </c>
      <c r="F412" t="s">
        <v>608</v>
      </c>
      <c r="G412" s="66">
        <f>+VLOOKUP(F412,'VITAL CAN'!$B$3:$G$145,6,FALSE)</f>
        <v>16040</v>
      </c>
      <c r="H412">
        <f>+VLOOKUP(F412,'VITAL CAN'!$B$3:$G$145,3,FALSE)</f>
        <v>12041.7282</v>
      </c>
      <c r="I412" s="21">
        <f t="shared" si="13"/>
        <v>0</v>
      </c>
      <c r="J412" s="52"/>
      <c r="L412" s="64">
        <f>+VLOOKUP(F412,EXPORTADO!$E$2:$K$693,7,FALSE)</f>
        <v>16040</v>
      </c>
      <c r="M412">
        <f t="shared" si="14"/>
        <v>0</v>
      </c>
    </row>
    <row r="413" spans="2:13" x14ac:dyDescent="0.25">
      <c r="B413" s="20" t="s">
        <v>609</v>
      </c>
      <c r="C413" s="20">
        <v>17470</v>
      </c>
      <c r="E413" t="str">
        <f>+VLOOKUP(B413,EXPORTADO!$A$2:$B$690,2,FALSE)</f>
        <v>282</v>
      </c>
      <c r="F413" t="s">
        <v>609</v>
      </c>
      <c r="G413" s="66">
        <f>+VLOOKUP(F413,'VITAL CAN'!$B$3:$G$145,6,FALSE)</f>
        <v>17470</v>
      </c>
      <c r="H413">
        <f>+VLOOKUP(F413,'VITAL CAN'!$B$3:$G$145,3,FALSE)</f>
        <v>13135.888800000001</v>
      </c>
      <c r="I413" s="21">
        <f t="shared" si="13"/>
        <v>0</v>
      </c>
      <c r="J413" s="52"/>
      <c r="L413" s="64">
        <f>+VLOOKUP(F413,EXPORTADO!$E$2:$K$693,7,FALSE)</f>
        <v>17470</v>
      </c>
      <c r="M413">
        <f t="shared" si="14"/>
        <v>0</v>
      </c>
    </row>
    <row r="414" spans="2:13" x14ac:dyDescent="0.25">
      <c r="B414" s="20" t="s">
        <v>610</v>
      </c>
      <c r="C414" s="20">
        <v>53120</v>
      </c>
      <c r="E414" t="str">
        <f>+VLOOKUP(B414,EXPORTADO!$A$2:$B$690,2,FALSE)</f>
        <v>283</v>
      </c>
      <c r="F414" t="s">
        <v>610</v>
      </c>
      <c r="G414" s="66">
        <f>+VLOOKUP(F414,'VITAL CAN'!$B$3:$G$145,6,FALSE)</f>
        <v>53120</v>
      </c>
      <c r="H414">
        <f>+VLOOKUP(F414,'VITAL CAN'!$B$3:$G$145,3,FALSE)</f>
        <v>39939.971040000004</v>
      </c>
      <c r="I414" s="21">
        <f t="shared" si="13"/>
        <v>0</v>
      </c>
      <c r="J414" s="52"/>
      <c r="L414" s="64">
        <f>+VLOOKUP(F414,EXPORTADO!$E$2:$K$693,7,FALSE)</f>
        <v>53120</v>
      </c>
      <c r="M414">
        <f t="shared" si="14"/>
        <v>0</v>
      </c>
    </row>
    <row r="415" spans="2:13" x14ac:dyDescent="0.25">
      <c r="B415" s="20" t="s">
        <v>1088</v>
      </c>
      <c r="C415" s="20">
        <v>8440</v>
      </c>
      <c r="E415" t="str">
        <f>+VLOOKUP(B415,EXPORTADO!$A$2:$B$690,2,FALSE)</f>
        <v>NUTRI1</v>
      </c>
      <c r="F415" t="s">
        <v>1088</v>
      </c>
      <c r="G415" s="66">
        <f>+VLOOKUP(F415,'VITAL CAN'!$B$3:$G$145,6,FALSE)</f>
        <v>8440</v>
      </c>
      <c r="H415">
        <f>+VLOOKUP(F415,'VITAL CAN'!$B$3:$G$145,3,FALSE)</f>
        <v>6345.7920000000004</v>
      </c>
      <c r="I415" s="21">
        <f t="shared" si="13"/>
        <v>0</v>
      </c>
      <c r="J415" s="52"/>
      <c r="L415" s="64">
        <f>+VLOOKUP(F415,EXPORTADO!$E$2:$K$693,7,FALSE)</f>
        <v>8440</v>
      </c>
      <c r="M415">
        <f t="shared" si="14"/>
        <v>0</v>
      </c>
    </row>
    <row r="416" spans="2:13" x14ac:dyDescent="0.25">
      <c r="B416" s="20" t="s">
        <v>1089</v>
      </c>
      <c r="C416" s="20">
        <v>23225</v>
      </c>
      <c r="E416" t="str">
        <f>+VLOOKUP(B416,EXPORTADO!$A$2:$B$690,2,FALSE)</f>
        <v>NUTRI2</v>
      </c>
      <c r="F416" t="s">
        <v>1089</v>
      </c>
      <c r="G416" s="66">
        <f>+VLOOKUP(F416,'VITAL CAN'!$B$3:$G$145,6,FALSE)</f>
        <v>23225</v>
      </c>
      <c r="H416">
        <f>+VLOOKUP(F416,'VITAL CAN'!$B$3:$G$145,3,FALSE)</f>
        <v>17460.864000000001</v>
      </c>
      <c r="I416" s="21">
        <f t="shared" si="13"/>
        <v>0</v>
      </c>
      <c r="J416" s="52"/>
      <c r="L416" s="64">
        <f>+VLOOKUP(F416,EXPORTADO!$E$2:$K$693,7,FALSE)</f>
        <v>23225</v>
      </c>
      <c r="M416">
        <f t="shared" si="14"/>
        <v>0</v>
      </c>
    </row>
    <row r="417" spans="2:13" x14ac:dyDescent="0.25">
      <c r="B417" s="20" t="s">
        <v>1090</v>
      </c>
      <c r="C417" s="20">
        <v>8440</v>
      </c>
      <c r="E417" t="str">
        <f>+VLOOKUP(B417,EXPORTADO!$A$2:$B$690,2,FALSE)</f>
        <v>NUTRI3</v>
      </c>
      <c r="F417" t="s">
        <v>1090</v>
      </c>
      <c r="G417" s="66">
        <f>+VLOOKUP(F417,'VITAL CAN'!$B$3:$G$145,6,FALSE)</f>
        <v>8440</v>
      </c>
      <c r="H417">
        <f>+VLOOKUP(F417,'VITAL CAN'!$B$3:$G$145,3,FALSE)</f>
        <v>6345.7920000000004</v>
      </c>
      <c r="I417" s="21">
        <f t="shared" si="13"/>
        <v>0</v>
      </c>
      <c r="J417" s="52"/>
      <c r="L417" s="64">
        <f>+VLOOKUP(F417,EXPORTADO!$E$2:$K$693,7,FALSE)</f>
        <v>8440</v>
      </c>
      <c r="M417">
        <f t="shared" si="14"/>
        <v>0</v>
      </c>
    </row>
    <row r="418" spans="2:13" x14ac:dyDescent="0.25">
      <c r="B418" s="20" t="s">
        <v>1091</v>
      </c>
      <c r="C418" s="20">
        <v>23225</v>
      </c>
      <c r="E418" t="str">
        <f>+VLOOKUP(B418,EXPORTADO!$A$2:$B$690,2,FALSE)</f>
        <v>7798098846725</v>
      </c>
      <c r="F418" t="s">
        <v>1091</v>
      </c>
      <c r="G418" s="66">
        <f>+VLOOKUP(F418,'VITAL CAN'!$B$3:$G$145,6,FALSE)</f>
        <v>23225</v>
      </c>
      <c r="H418">
        <f>+VLOOKUP(F418,'VITAL CAN'!$B$3:$G$145,3,FALSE)</f>
        <v>17460.864000000001</v>
      </c>
      <c r="I418" s="21">
        <f t="shared" si="13"/>
        <v>0</v>
      </c>
      <c r="J418" s="52"/>
      <c r="L418" s="64">
        <f>+VLOOKUP(F418,EXPORTADO!$E$2:$K$693,7,FALSE)</f>
        <v>23225</v>
      </c>
      <c r="M418">
        <f t="shared" si="14"/>
        <v>0</v>
      </c>
    </row>
    <row r="419" spans="2:13" x14ac:dyDescent="0.25">
      <c r="B419" s="20" t="s">
        <v>1092</v>
      </c>
      <c r="C419" s="20">
        <v>60030</v>
      </c>
      <c r="E419" t="str">
        <f>+VLOOKUP(B419,EXPORTADO!$A$2:$B$690,2,FALSE)</f>
        <v>NUTRI5</v>
      </c>
      <c r="F419" t="s">
        <v>1092</v>
      </c>
      <c r="G419" s="66">
        <f>+VLOOKUP(F419,'VITAL CAN'!$B$3:$G$145,6,FALSE)</f>
        <v>60030</v>
      </c>
      <c r="H419">
        <f>+VLOOKUP(F419,'VITAL CAN'!$B$3:$G$145,3,FALSE)</f>
        <v>45135.936000000002</v>
      </c>
      <c r="I419" s="21">
        <f t="shared" si="13"/>
        <v>0</v>
      </c>
      <c r="J419" s="52"/>
      <c r="L419" s="64">
        <f>+VLOOKUP(F419,EXPORTADO!$E$2:$K$693,7,FALSE)</f>
        <v>60030</v>
      </c>
      <c r="M419">
        <f t="shared" si="14"/>
        <v>0</v>
      </c>
    </row>
    <row r="420" spans="2:13" x14ac:dyDescent="0.25">
      <c r="B420" s="20" t="s">
        <v>1093</v>
      </c>
      <c r="C420" s="20">
        <v>8440</v>
      </c>
      <c r="E420" t="str">
        <f>+VLOOKUP(B420,EXPORTADO!$A$2:$B$690,2,FALSE)</f>
        <v>NUTRI6</v>
      </c>
      <c r="F420" t="s">
        <v>1093</v>
      </c>
      <c r="G420" s="66">
        <f>+VLOOKUP(F420,'VITAL CAN'!$B$3:$G$145,6,FALSE)</f>
        <v>8440</v>
      </c>
      <c r="H420">
        <f>+VLOOKUP(F420,'VITAL CAN'!$B$3:$G$145,3,FALSE)</f>
        <v>6345.7920000000004</v>
      </c>
      <c r="I420" s="21">
        <f t="shared" si="13"/>
        <v>0</v>
      </c>
      <c r="J420" s="52"/>
      <c r="L420" s="64">
        <f>+VLOOKUP(F420,EXPORTADO!$E$2:$K$693,7,FALSE)</f>
        <v>8440</v>
      </c>
      <c r="M420">
        <f t="shared" si="14"/>
        <v>0</v>
      </c>
    </row>
    <row r="421" spans="2:13" x14ac:dyDescent="0.25">
      <c r="B421" s="20" t="s">
        <v>1094</v>
      </c>
      <c r="C421" s="20">
        <v>78595</v>
      </c>
      <c r="E421" t="str">
        <f>+VLOOKUP(B421,EXPORTADO!$A$2:$B$690,2,FALSE)</f>
        <v>NUTRI7</v>
      </c>
      <c r="F421" t="s">
        <v>1094</v>
      </c>
      <c r="G421" s="66">
        <f>+VLOOKUP(F421,'VITAL CAN'!$B$3:$G$145,6,FALSE)</f>
        <v>78595</v>
      </c>
      <c r="H421">
        <f>+VLOOKUP(F421,'VITAL CAN'!$B$3:$G$145,3,FALSE)</f>
        <v>59092.703999999998</v>
      </c>
      <c r="I421" s="21">
        <f t="shared" si="13"/>
        <v>0</v>
      </c>
      <c r="J421" s="52"/>
      <c r="L421" s="64">
        <f>+VLOOKUP(F421,EXPORTADO!$E$2:$K$693,7,FALSE)</f>
        <v>78595</v>
      </c>
      <c r="M421">
        <f t="shared" si="14"/>
        <v>0</v>
      </c>
    </row>
    <row r="422" spans="2:13" x14ac:dyDescent="0.25">
      <c r="B422" s="20" t="s">
        <v>1095</v>
      </c>
      <c r="C422" s="20">
        <v>2925</v>
      </c>
      <c r="E422" t="str">
        <f>+VLOOKUP(B422,EXPORTADO!$A$2:$B$690,2,FALSE)</f>
        <v>7798098847241</v>
      </c>
      <c r="F422" t="s">
        <v>1095</v>
      </c>
      <c r="G422" s="66">
        <f>+VLOOKUP(F422,'VITAL CAN'!$B$3:$G$145,6,FALSE)</f>
        <v>2925</v>
      </c>
      <c r="H422">
        <f>+VLOOKUP(F422,'VITAL CAN'!$B$3:$G$145,3,FALSE)</f>
        <v>2199.1680000000001</v>
      </c>
      <c r="I422" s="21">
        <f t="shared" si="13"/>
        <v>0</v>
      </c>
      <c r="J422" s="52"/>
      <c r="L422" s="64">
        <f>+VLOOKUP(F422,EXPORTADO!$E$2:$K$693,7,FALSE)</f>
        <v>2925</v>
      </c>
      <c r="M422">
        <f t="shared" si="14"/>
        <v>0</v>
      </c>
    </row>
    <row r="423" spans="2:13" x14ac:dyDescent="0.25">
      <c r="B423" s="20" t="s">
        <v>1096</v>
      </c>
      <c r="C423" s="20">
        <v>21100</v>
      </c>
      <c r="E423" t="str">
        <f>+VLOOKUP(B423,EXPORTADO!$A$2:$B$690,2,FALSE)</f>
        <v>7798098846794</v>
      </c>
      <c r="F423" t="s">
        <v>1096</v>
      </c>
      <c r="G423" s="66">
        <f>+VLOOKUP(F423,'VITAL CAN'!$B$3:$G$145,6,FALSE)</f>
        <v>21100</v>
      </c>
      <c r="H423">
        <f>+VLOOKUP(F423,'VITAL CAN'!$B$3:$G$145,3,FALSE)</f>
        <v>15864.48</v>
      </c>
      <c r="I423" s="21">
        <f t="shared" si="13"/>
        <v>0</v>
      </c>
      <c r="J423" s="52"/>
      <c r="L423" s="64">
        <f>+VLOOKUP(F423,EXPORTADO!$E$2:$K$693,7,FALSE)</f>
        <v>21100</v>
      </c>
      <c r="M423">
        <f t="shared" si="14"/>
        <v>0</v>
      </c>
    </row>
    <row r="424" spans="2:13" x14ac:dyDescent="0.25">
      <c r="B424" s="20" t="s">
        <v>1097</v>
      </c>
      <c r="C424" s="20">
        <v>45230</v>
      </c>
      <c r="E424" t="str">
        <f>+VLOOKUP(B424,EXPORTADO!$A$2:$B$690,2,FALSE)</f>
        <v>NUTRI10</v>
      </c>
      <c r="F424" t="s">
        <v>1097</v>
      </c>
      <c r="G424" s="66">
        <f>+VLOOKUP(F424,'VITAL CAN'!$B$3:$G$145,6,FALSE)</f>
        <v>45230</v>
      </c>
      <c r="H424">
        <f>+VLOOKUP(F424,'VITAL CAN'!$B$3:$G$145,3,FALSE)</f>
        <v>34007.616000000002</v>
      </c>
      <c r="I424" s="21">
        <f t="shared" si="13"/>
        <v>0</v>
      </c>
      <c r="J424" s="52"/>
      <c r="L424" s="64">
        <f>+VLOOKUP(F424,EXPORTADO!$E$2:$K$693,7,FALSE)</f>
        <v>45230</v>
      </c>
      <c r="M424">
        <f t="shared" si="14"/>
        <v>0</v>
      </c>
    </row>
    <row r="425" spans="2:13" x14ac:dyDescent="0.25">
      <c r="B425" s="20" t="s">
        <v>1098</v>
      </c>
      <c r="C425" s="20">
        <v>2925</v>
      </c>
      <c r="E425" t="str">
        <f>+VLOOKUP(B425,EXPORTADO!$A$2:$B$690,2,FALSE)</f>
        <v>7798098847258</v>
      </c>
      <c r="F425" t="s">
        <v>1098</v>
      </c>
      <c r="G425" s="66">
        <f>+VLOOKUP(F425,'VITAL CAN'!$B$3:$G$145,6,FALSE)</f>
        <v>2925</v>
      </c>
      <c r="H425">
        <f>+VLOOKUP(F425,'VITAL CAN'!$B$3:$G$145,3,FALSE)</f>
        <v>2199.1680000000001</v>
      </c>
      <c r="I425" s="21">
        <f t="shared" si="13"/>
        <v>0</v>
      </c>
      <c r="J425" s="52"/>
      <c r="L425" s="64">
        <f>+VLOOKUP(F425,EXPORTADO!$E$2:$K$693,7,FALSE)</f>
        <v>2925</v>
      </c>
      <c r="M425">
        <f t="shared" si="14"/>
        <v>0</v>
      </c>
    </row>
    <row r="426" spans="2:13" x14ac:dyDescent="0.25">
      <c r="B426" s="20" t="s">
        <v>1018</v>
      </c>
      <c r="C426" s="20">
        <v>21100</v>
      </c>
      <c r="E426" t="str">
        <f>+VLOOKUP(B426,EXPORTADO!$A$2:$B$690,2,FALSE)</f>
        <v>7798098846824</v>
      </c>
      <c r="F426" t="s">
        <v>1018</v>
      </c>
      <c r="G426" s="66">
        <f>+VLOOKUP(F426,'VITAL CAN'!$B$3:$G$145,6,FALSE)</f>
        <v>21100</v>
      </c>
      <c r="H426">
        <f>+VLOOKUP(F426,'VITAL CAN'!$B$3:$G$145,3,FALSE)</f>
        <v>15864.48</v>
      </c>
      <c r="I426" s="21">
        <f t="shared" si="13"/>
        <v>0</v>
      </c>
      <c r="J426" s="52"/>
      <c r="L426" s="64">
        <f>+VLOOKUP(F426,EXPORTADO!$E$2:$K$693,7,FALSE)</f>
        <v>21100</v>
      </c>
      <c r="M426">
        <f t="shared" si="14"/>
        <v>0</v>
      </c>
    </row>
    <row r="427" spans="2:13" x14ac:dyDescent="0.25">
      <c r="B427" s="20" t="s">
        <v>1099</v>
      </c>
      <c r="C427" s="20">
        <v>55750</v>
      </c>
      <c r="E427" t="str">
        <f>+VLOOKUP(B427,EXPORTADO!$A$2:$B$690,2,FALSE)</f>
        <v>7798098846831</v>
      </c>
      <c r="F427" t="s">
        <v>1099</v>
      </c>
      <c r="G427" s="66">
        <f>+VLOOKUP(F427,'VITAL CAN'!$B$3:$G$145,6,FALSE)</f>
        <v>55750</v>
      </c>
      <c r="H427">
        <f>+VLOOKUP(F427,'VITAL CAN'!$B$3:$G$145,3,FALSE)</f>
        <v>41916.671999999999</v>
      </c>
      <c r="I427" s="21">
        <f t="shared" si="13"/>
        <v>0</v>
      </c>
      <c r="J427" s="52"/>
      <c r="L427" s="64">
        <f>+VLOOKUP(F427,EXPORTADO!$E$2:$K$693,7,FALSE)</f>
        <v>55750</v>
      </c>
      <c r="M427">
        <f t="shared" si="14"/>
        <v>0</v>
      </c>
    </row>
    <row r="428" spans="2:13" x14ac:dyDescent="0.25">
      <c r="B428" s="20" t="s">
        <v>1100</v>
      </c>
      <c r="C428" s="20">
        <v>2925</v>
      </c>
      <c r="E428" t="str">
        <f>+VLOOKUP(B428,EXPORTADO!$A$2:$B$690,2,FALSE)</f>
        <v>7798098847265</v>
      </c>
      <c r="F428" t="s">
        <v>1100</v>
      </c>
      <c r="G428" s="66">
        <f>+VLOOKUP(F428,'VITAL CAN'!$B$3:$G$145,6,FALSE)</f>
        <v>2925</v>
      </c>
      <c r="H428">
        <f>+VLOOKUP(F428,'VITAL CAN'!$B$3:$G$145,3,FALSE)</f>
        <v>2199.1680000000001</v>
      </c>
      <c r="I428" s="21">
        <f t="shared" si="13"/>
        <v>0</v>
      </c>
      <c r="J428" s="52"/>
      <c r="L428" s="64">
        <f>+VLOOKUP(F428,EXPORTADO!$E$2:$K$693,7,FALSE)</f>
        <v>2925</v>
      </c>
      <c r="M428">
        <f t="shared" si="14"/>
        <v>0</v>
      </c>
    </row>
    <row r="429" spans="2:13" x14ac:dyDescent="0.25">
      <c r="B429" s="20" t="s">
        <v>1101</v>
      </c>
      <c r="C429" s="20">
        <v>69755</v>
      </c>
      <c r="E429" t="str">
        <f>+VLOOKUP(B429,EXPORTADO!$A$2:$B$690,2,FALSE)</f>
        <v>NUTRI15</v>
      </c>
      <c r="F429" t="s">
        <v>1101</v>
      </c>
      <c r="G429" s="66">
        <f>+VLOOKUP(F429,'VITAL CAN'!$B$3:$G$145,6,FALSE)</f>
        <v>69755</v>
      </c>
      <c r="H429">
        <f>+VLOOKUP(F429,'VITAL CAN'!$B$3:$G$145,3,FALSE)</f>
        <v>52448.832000000002</v>
      </c>
      <c r="I429" s="21">
        <f t="shared" si="13"/>
        <v>0</v>
      </c>
      <c r="J429" s="52"/>
      <c r="L429" s="64">
        <f>+VLOOKUP(F429,EXPORTADO!$E$2:$K$693,7,FALSE)</f>
        <v>69755</v>
      </c>
      <c r="M429">
        <f t="shared" si="14"/>
        <v>0</v>
      </c>
    </row>
    <row r="430" spans="2:13" x14ac:dyDescent="0.25">
      <c r="B430" s="20" t="s">
        <v>1102</v>
      </c>
      <c r="C430" s="20">
        <v>22005</v>
      </c>
      <c r="E430" t="str">
        <f>+VLOOKUP(B430,EXPORTADO!$A$2:$B$690,2,FALSE)</f>
        <v>NUTRI16</v>
      </c>
      <c r="F430" t="s">
        <v>1102</v>
      </c>
      <c r="G430" s="66">
        <f>+VLOOKUP(F430,'VITAL CAN'!$B$3:$G$145,6,FALSE)</f>
        <v>22005</v>
      </c>
      <c r="H430">
        <f>+VLOOKUP(F430,'VITAL CAN'!$B$3:$G$145,3,FALSE)</f>
        <v>16546.752</v>
      </c>
      <c r="I430" s="21">
        <f t="shared" si="13"/>
        <v>0</v>
      </c>
      <c r="J430" s="52"/>
      <c r="L430" s="64">
        <f>+VLOOKUP(F430,EXPORTADO!$E$2:$K$693,7,FALSE)</f>
        <v>22005</v>
      </c>
      <c r="M430">
        <f t="shared" si="14"/>
        <v>0</v>
      </c>
    </row>
    <row r="431" spans="2:13" x14ac:dyDescent="0.25">
      <c r="B431" s="20" t="s">
        <v>1103</v>
      </c>
      <c r="C431" s="20">
        <v>73940</v>
      </c>
      <c r="E431" t="str">
        <f>+VLOOKUP(B431,EXPORTADO!$A$2:$B$690,2,FALSE)</f>
        <v>NUTRI17</v>
      </c>
      <c r="F431" t="s">
        <v>1103</v>
      </c>
      <c r="G431" s="66">
        <f>+VLOOKUP(F431,'VITAL CAN'!$B$3:$G$145,6,FALSE)</f>
        <v>73940</v>
      </c>
      <c r="H431">
        <f>+VLOOKUP(F431,'VITAL CAN'!$B$3:$G$145,3,FALSE)</f>
        <v>55595.232000000004</v>
      </c>
      <c r="I431" s="21">
        <f t="shared" si="13"/>
        <v>0</v>
      </c>
      <c r="J431" s="52"/>
      <c r="L431" s="64">
        <f>+VLOOKUP(F431,EXPORTADO!$E$2:$K$693,7,FALSE)</f>
        <v>73940</v>
      </c>
      <c r="M431">
        <f t="shared" si="14"/>
        <v>0</v>
      </c>
    </row>
    <row r="432" spans="2:13" x14ac:dyDescent="0.25">
      <c r="B432" s="20" t="s">
        <v>1104</v>
      </c>
      <c r="C432" s="20">
        <v>23225</v>
      </c>
      <c r="E432" t="str">
        <f>+VLOOKUP(B432,EXPORTADO!$A$2:$B$690,2,FALSE)</f>
        <v>NUTRI18</v>
      </c>
      <c r="F432" t="s">
        <v>1104</v>
      </c>
      <c r="G432" s="66">
        <f>+VLOOKUP(F432,'VITAL CAN'!$B$3:$G$145,6,FALSE)</f>
        <v>23225</v>
      </c>
      <c r="H432">
        <f>+VLOOKUP(F432,'VITAL CAN'!$B$3:$G$145,3,FALSE)</f>
        <v>17460.864000000001</v>
      </c>
      <c r="I432" s="21">
        <f t="shared" si="13"/>
        <v>0</v>
      </c>
      <c r="J432" s="52"/>
      <c r="L432" s="64">
        <f>+VLOOKUP(F432,EXPORTADO!$E$2:$K$693,7,FALSE)</f>
        <v>23225</v>
      </c>
      <c r="M432">
        <f t="shared" si="14"/>
        <v>0</v>
      </c>
    </row>
    <row r="433" spans="2:13" x14ac:dyDescent="0.25">
      <c r="B433" s="20" t="s">
        <v>1105</v>
      </c>
      <c r="C433" s="20">
        <v>76055</v>
      </c>
      <c r="E433" t="str">
        <f>+VLOOKUP(B433,EXPORTADO!$A$2:$B$690,2,FALSE)</f>
        <v>NUTRI19</v>
      </c>
      <c r="F433" t="s">
        <v>1105</v>
      </c>
      <c r="G433" s="66">
        <f>+VLOOKUP(F433,'VITAL CAN'!$B$3:$G$145,6,FALSE)</f>
        <v>76055</v>
      </c>
      <c r="H433">
        <f>+VLOOKUP(F433,'VITAL CAN'!$B$3:$G$145,3,FALSE)</f>
        <v>57184.991999999998</v>
      </c>
      <c r="I433" s="21">
        <f t="shared" si="13"/>
        <v>0</v>
      </c>
      <c r="J433" s="52"/>
      <c r="L433" s="64">
        <f>+VLOOKUP(F433,EXPORTADO!$E$2:$K$693,7,FALSE)</f>
        <v>76055</v>
      </c>
      <c r="M433">
        <f t="shared" si="14"/>
        <v>0</v>
      </c>
    </row>
    <row r="434" spans="2:13" x14ac:dyDescent="0.25">
      <c r="B434" s="20" t="s">
        <v>1106</v>
      </c>
      <c r="C434" s="20">
        <v>22005</v>
      </c>
      <c r="E434" t="str">
        <f>+VLOOKUP(B434,EXPORTADO!$A$2:$B$690,2,FALSE)</f>
        <v>7798098846886</v>
      </c>
      <c r="F434" t="s">
        <v>1106</v>
      </c>
      <c r="G434" s="66">
        <f>+VLOOKUP(F434,'VITAL CAN'!$B$3:$G$145,6,FALSE)</f>
        <v>22005</v>
      </c>
      <c r="H434">
        <f>+VLOOKUP(F434,'VITAL CAN'!$B$3:$G$145,3,FALSE)</f>
        <v>16546.752</v>
      </c>
      <c r="I434" s="21">
        <f t="shared" si="13"/>
        <v>0</v>
      </c>
      <c r="J434" s="52"/>
      <c r="L434" s="64">
        <f>+VLOOKUP(F434,EXPORTADO!$E$2:$K$693,7,FALSE)</f>
        <v>22005</v>
      </c>
      <c r="M434">
        <f t="shared" si="14"/>
        <v>0</v>
      </c>
    </row>
    <row r="435" spans="2:13" x14ac:dyDescent="0.25">
      <c r="B435" s="20" t="s">
        <v>1107</v>
      </c>
      <c r="C435" s="20">
        <v>59610</v>
      </c>
      <c r="E435" t="str">
        <f>+VLOOKUP(B435,EXPORTADO!$A$2:$B$690,2,FALSE)</f>
        <v>NUTRI21</v>
      </c>
      <c r="F435" t="s">
        <v>1107</v>
      </c>
      <c r="G435" s="66">
        <f>+VLOOKUP(F435,'VITAL CAN'!$B$3:$G$145,6,FALSE)</f>
        <v>59610</v>
      </c>
      <c r="H435">
        <f>+VLOOKUP(F435,'VITAL CAN'!$B$3:$G$145,3,FALSE)</f>
        <v>44817.983999999997</v>
      </c>
      <c r="I435" s="21">
        <f t="shared" si="13"/>
        <v>0</v>
      </c>
      <c r="J435" s="52"/>
      <c r="L435" s="64">
        <f>+VLOOKUP(F435,EXPORTADO!$E$2:$K$693,7,FALSE)</f>
        <v>59610</v>
      </c>
      <c r="M435">
        <f t="shared" si="14"/>
        <v>0</v>
      </c>
    </row>
    <row r="436" spans="2:13" x14ac:dyDescent="0.25">
      <c r="B436" s="20" t="s">
        <v>1108</v>
      </c>
      <c r="C436" s="20">
        <v>74530</v>
      </c>
      <c r="E436" t="str">
        <f>+VLOOKUP(B436,EXPORTADO!$A$2:$B$690,2,FALSE)</f>
        <v>NUTRI22</v>
      </c>
      <c r="F436" t="s">
        <v>1108</v>
      </c>
      <c r="G436" s="66">
        <f>+VLOOKUP(F436,'VITAL CAN'!$B$3:$G$145,6,FALSE)</f>
        <v>74530</v>
      </c>
      <c r="H436">
        <f>+VLOOKUP(F436,'VITAL CAN'!$B$3:$G$145,3,FALSE)</f>
        <v>56039.040000000001</v>
      </c>
      <c r="I436" s="21">
        <f t="shared" si="13"/>
        <v>0</v>
      </c>
      <c r="J436" s="52"/>
      <c r="L436" s="64">
        <f>+VLOOKUP(F436,EXPORTADO!$E$2:$K$693,7,FALSE)</f>
        <v>74530</v>
      </c>
      <c r="M436">
        <f t="shared" si="14"/>
        <v>0</v>
      </c>
    </row>
    <row r="437" spans="2:13" x14ac:dyDescent="0.25">
      <c r="B437" s="20" t="s">
        <v>1109</v>
      </c>
      <c r="C437" s="20">
        <v>4600</v>
      </c>
      <c r="E437" t="str">
        <f>+VLOOKUP(B437,EXPORTADO!$A$2:$B$690,2,FALSE)</f>
        <v>7798098847029</v>
      </c>
      <c r="F437" t="s">
        <v>1109</v>
      </c>
      <c r="G437" s="66">
        <f>+VLOOKUP(F437,'VITAL CAN'!$B$3:$G$145,6,FALSE)</f>
        <v>4600</v>
      </c>
      <c r="H437">
        <f>+VLOOKUP(F437,'VITAL CAN'!$B$3:$G$145,3,FALSE)</f>
        <v>3457.7280000000001</v>
      </c>
      <c r="I437" s="21">
        <f t="shared" si="13"/>
        <v>0</v>
      </c>
      <c r="J437" s="52"/>
      <c r="L437" s="64">
        <f>+VLOOKUP(F437,EXPORTADO!$E$2:$K$693,7,FALSE)</f>
        <v>4600</v>
      </c>
      <c r="M437">
        <f t="shared" si="14"/>
        <v>0</v>
      </c>
    </row>
    <row r="438" spans="2:13" x14ac:dyDescent="0.25">
      <c r="B438" s="20" t="s">
        <v>1110</v>
      </c>
      <c r="C438" s="20">
        <v>24895</v>
      </c>
      <c r="E438" t="str">
        <f>+VLOOKUP(B438,EXPORTADO!$A$2:$B$690,2,FALSE)</f>
        <v>7798098847036</v>
      </c>
      <c r="F438" t="s">
        <v>1110</v>
      </c>
      <c r="G438" s="66">
        <f>+VLOOKUP(F438,'VITAL CAN'!$B$3:$G$145,6,FALSE)</f>
        <v>24895</v>
      </c>
      <c r="H438">
        <f>+VLOOKUP(F438,'VITAL CAN'!$B$3:$G$145,3,FALSE)</f>
        <v>18719.423999999999</v>
      </c>
      <c r="I438" s="21">
        <f t="shared" si="13"/>
        <v>0</v>
      </c>
      <c r="J438" s="52"/>
      <c r="L438" s="64">
        <f>+VLOOKUP(F438,EXPORTADO!$E$2:$K$693,7,FALSE)</f>
        <v>24895</v>
      </c>
      <c r="M438">
        <f t="shared" si="14"/>
        <v>0</v>
      </c>
    </row>
    <row r="439" spans="2:13" x14ac:dyDescent="0.25">
      <c r="B439" s="20" t="s">
        <v>1111</v>
      </c>
      <c r="C439" s="20">
        <v>4230</v>
      </c>
      <c r="E439" t="str">
        <f>+VLOOKUP(B439,EXPORTADO!$A$2:$B$690,2,FALSE)</f>
        <v>7798098847050</v>
      </c>
      <c r="F439" t="s">
        <v>1111</v>
      </c>
      <c r="G439" s="66">
        <f>+VLOOKUP(F439,'VITAL CAN'!$B$3:$G$145,6,FALSE)</f>
        <v>4230</v>
      </c>
      <c r="H439">
        <f>+VLOOKUP(F439,'VITAL CAN'!$B$3:$G$145,3,FALSE)</f>
        <v>3179.52</v>
      </c>
      <c r="I439" s="21">
        <f t="shared" si="13"/>
        <v>0</v>
      </c>
      <c r="J439" s="52"/>
      <c r="L439" s="64">
        <f>+VLOOKUP(F439,EXPORTADO!$E$2:$K$693,7,FALSE)</f>
        <v>4230</v>
      </c>
      <c r="M439">
        <f t="shared" si="14"/>
        <v>0</v>
      </c>
    </row>
    <row r="440" spans="2:13" x14ac:dyDescent="0.25">
      <c r="B440" s="20" t="s">
        <v>1112</v>
      </c>
      <c r="C440" s="20">
        <v>21925</v>
      </c>
      <c r="E440" t="str">
        <f>+VLOOKUP(B440,EXPORTADO!$A$2:$B$690,2,FALSE)</f>
        <v>7798098847067</v>
      </c>
      <c r="F440" t="s">
        <v>1112</v>
      </c>
      <c r="G440" s="66">
        <f>+VLOOKUP(F440,'VITAL CAN'!$B$3:$G$145,6,FALSE)</f>
        <v>21925</v>
      </c>
      <c r="H440">
        <f>+VLOOKUP(F440,'VITAL CAN'!$B$3:$G$145,3,FALSE)</f>
        <v>16546.752</v>
      </c>
      <c r="I440" s="21">
        <f t="shared" si="13"/>
        <v>0</v>
      </c>
      <c r="J440" s="52"/>
      <c r="L440" s="64">
        <f>+VLOOKUP(F440,EXPORTADO!$E$2:$K$693,7,FALSE)</f>
        <v>21925</v>
      </c>
      <c r="M440">
        <f t="shared" si="14"/>
        <v>0</v>
      </c>
    </row>
    <row r="441" spans="2:13" x14ac:dyDescent="0.25">
      <c r="B441" s="20" t="s">
        <v>1113</v>
      </c>
      <c r="C441" s="20">
        <v>64630</v>
      </c>
      <c r="E441" t="str">
        <f>+VLOOKUP(B441,EXPORTADO!$A$2:$B$690,2,FALSE)</f>
        <v>NUTRI27</v>
      </c>
      <c r="F441" t="s">
        <v>1113</v>
      </c>
      <c r="G441" s="66">
        <f>+VLOOKUP(F441,'VITAL CAN'!$B$3:$G$145,6,FALSE)</f>
        <v>64630</v>
      </c>
      <c r="H441">
        <f>+VLOOKUP(F441,'VITAL CAN'!$B$3:$G$145,3,FALSE)</f>
        <v>48593.664000000004</v>
      </c>
      <c r="I441" s="21">
        <f t="shared" si="13"/>
        <v>0</v>
      </c>
      <c r="J441" s="52"/>
      <c r="L441" s="64">
        <f>+VLOOKUP(F441,EXPORTADO!$E$2:$K$693,7,FALSE)</f>
        <v>64630</v>
      </c>
      <c r="M441">
        <f t="shared" si="14"/>
        <v>0</v>
      </c>
    </row>
    <row r="442" spans="2:13" x14ac:dyDescent="0.25">
      <c r="B442" s="20" t="s">
        <v>1114</v>
      </c>
      <c r="C442" s="20">
        <v>4600</v>
      </c>
      <c r="E442" t="str">
        <f>+VLOOKUP(B442,EXPORTADO!$A$2:$B$690,2,FALSE)</f>
        <v>7798098847081</v>
      </c>
      <c r="F442" t="s">
        <v>1114</v>
      </c>
      <c r="G442" s="66">
        <f>+VLOOKUP(F442,'VITAL CAN'!$B$3:$G$145,6,FALSE)</f>
        <v>4600</v>
      </c>
      <c r="H442">
        <f>+VLOOKUP(F442,'VITAL CAN'!$B$3:$G$145,3,FALSE)</f>
        <v>3457.7280000000001</v>
      </c>
      <c r="I442" s="21">
        <f t="shared" si="13"/>
        <v>0</v>
      </c>
      <c r="J442" s="52"/>
      <c r="L442" s="64">
        <f>+VLOOKUP(F442,EXPORTADO!$E$2:$K$693,7,FALSE)</f>
        <v>4600</v>
      </c>
      <c r="M442">
        <f t="shared" si="14"/>
        <v>0</v>
      </c>
    </row>
    <row r="443" spans="2:13" x14ac:dyDescent="0.25">
      <c r="B443" s="20" t="s">
        <v>1115</v>
      </c>
      <c r="C443" s="20">
        <v>23980</v>
      </c>
      <c r="E443" t="str">
        <f>+VLOOKUP(B443,EXPORTADO!$A$2:$B$690,2,FALSE)</f>
        <v>7798098847098</v>
      </c>
      <c r="F443" t="s">
        <v>1115</v>
      </c>
      <c r="G443" s="66">
        <f>+VLOOKUP(F443,'VITAL CAN'!$B$3:$G$145,6,FALSE)</f>
        <v>23980</v>
      </c>
      <c r="H443">
        <f>+VLOOKUP(F443,'VITAL CAN'!$B$3:$G$145,3,FALSE)</f>
        <v>18096.768</v>
      </c>
      <c r="I443" s="21">
        <f t="shared" si="13"/>
        <v>0</v>
      </c>
      <c r="J443" s="52"/>
      <c r="L443" s="64">
        <f>+VLOOKUP(F443,EXPORTADO!$E$2:$K$693,7,FALSE)</f>
        <v>23980</v>
      </c>
      <c r="M443">
        <f t="shared" si="14"/>
        <v>0</v>
      </c>
    </row>
    <row r="444" spans="2:13" x14ac:dyDescent="0.25">
      <c r="B444" s="20" t="s">
        <v>1116</v>
      </c>
      <c r="C444" s="20">
        <v>23645</v>
      </c>
      <c r="E444" t="str">
        <f>+VLOOKUP(B444,EXPORTADO!$A$2:$B$690,2,FALSE)</f>
        <v>NUTRI30</v>
      </c>
      <c r="F444" t="s">
        <v>1116</v>
      </c>
      <c r="G444" s="66">
        <f>+VLOOKUP(F444,'VITAL CAN'!$B$3:$G$145,6,FALSE)</f>
        <v>23645</v>
      </c>
      <c r="H444">
        <f>+VLOOKUP(F444,'VITAL CAN'!$B$3:$G$145,3,FALSE)</f>
        <v>17778.815999999999</v>
      </c>
      <c r="I444" s="21">
        <f t="shared" si="13"/>
        <v>0</v>
      </c>
      <c r="J444" s="52"/>
      <c r="L444" s="64">
        <f>+VLOOKUP(F444,EXPORTADO!$E$2:$K$693,7,FALSE)</f>
        <v>23645</v>
      </c>
      <c r="M444">
        <f t="shared" si="14"/>
        <v>0</v>
      </c>
    </row>
    <row r="445" spans="2:13" x14ac:dyDescent="0.25">
      <c r="B445" s="20" t="s">
        <v>1117</v>
      </c>
      <c r="C445" s="20">
        <v>66760</v>
      </c>
      <c r="E445" t="str">
        <f>+VLOOKUP(B445,EXPORTADO!$A$2:$B$690,2,FALSE)</f>
        <v>NUTRI31</v>
      </c>
      <c r="F445" t="s">
        <v>1117</v>
      </c>
      <c r="G445" s="66">
        <f>+VLOOKUP(F445,'VITAL CAN'!$B$3:$G$145,6,FALSE)</f>
        <v>66760</v>
      </c>
      <c r="H445">
        <f>+VLOOKUP(F445,'VITAL CAN'!$B$3:$G$145,3,FALSE)</f>
        <v>50196.671999999999</v>
      </c>
      <c r="I445" s="21">
        <f t="shared" si="13"/>
        <v>0</v>
      </c>
      <c r="J445" s="52"/>
      <c r="L445" s="64">
        <f>+VLOOKUP(F445,EXPORTADO!$E$2:$K$693,7,FALSE)</f>
        <v>66760</v>
      </c>
      <c r="M445">
        <f t="shared" si="14"/>
        <v>0</v>
      </c>
    </row>
    <row r="446" spans="2:13" x14ac:dyDescent="0.25">
      <c r="B446" s="20" t="s">
        <v>1300</v>
      </c>
      <c r="C446" s="20">
        <v>53240</v>
      </c>
      <c r="E446" t="str">
        <f>+VLOOKUP(B446,EXPORTADO!$A$2:$B$690,2,FALSE)</f>
        <v>7798088563656</v>
      </c>
      <c r="F446" t="s">
        <v>1300</v>
      </c>
      <c r="G446" s="66">
        <f>+ VLOOKUP(RESUMEN!F446,'Dog Center'!$B$3:$G$163,6,FALSE)</f>
        <v>53240</v>
      </c>
      <c r="H446">
        <f>+ VLOOKUP(RESUMEN!F446,'Dog Center'!$B$3:$G$163,3,FALSE)</f>
        <v>40861.4</v>
      </c>
      <c r="I446" s="21">
        <f t="shared" si="13"/>
        <v>0</v>
      </c>
      <c r="J446" s="52"/>
      <c r="L446" s="64">
        <f>+VLOOKUP(F446,EXPORTADO!$E$2:$K$693,7,FALSE)</f>
        <v>53240</v>
      </c>
      <c r="M446">
        <f t="shared" si="14"/>
        <v>0</v>
      </c>
    </row>
    <row r="447" spans="2:13" x14ac:dyDescent="0.25">
      <c r="B447" s="20" t="s">
        <v>1301</v>
      </c>
      <c r="C447" s="20">
        <v>13665</v>
      </c>
      <c r="E447" t="str">
        <f>+VLOOKUP(B447,EXPORTADO!$A$2:$B$690,2,FALSE)</f>
        <v>7798088563649</v>
      </c>
      <c r="F447" t="s">
        <v>1301</v>
      </c>
      <c r="G447" s="66">
        <f>+ VLOOKUP(RESUMEN!F447,'Dog Center'!$B$3:$G$163,6,FALSE)</f>
        <v>13665</v>
      </c>
      <c r="H447">
        <f>+ VLOOKUP(RESUMEN!F447,'Dog Center'!$B$3:$G$163,3,FALSE)</f>
        <v>10243.85</v>
      </c>
      <c r="I447" s="21">
        <f t="shared" si="13"/>
        <v>0</v>
      </c>
      <c r="J447" s="52"/>
      <c r="L447" s="64">
        <f>+VLOOKUP(F447,EXPORTADO!$E$2:$K$693,7,FALSE)</f>
        <v>13665</v>
      </c>
      <c r="M447">
        <f t="shared" si="14"/>
        <v>0</v>
      </c>
    </row>
    <row r="448" spans="2:13" x14ac:dyDescent="0.25">
      <c r="B448" s="20" t="s">
        <v>1293</v>
      </c>
      <c r="C448" s="20">
        <v>14970</v>
      </c>
      <c r="E448" t="str">
        <f>+VLOOKUP(B448,EXPORTADO!$A$2:$B$690,2,FALSE)</f>
        <v>7798088563601</v>
      </c>
      <c r="F448" s="35" t="s">
        <v>1293</v>
      </c>
      <c r="G448" s="66">
        <f>+ VLOOKUP(RESUMEN!F448,'Dog Center'!$B$3:$G$163,6,FALSE)</f>
        <v>14970</v>
      </c>
      <c r="H448">
        <f>+ VLOOKUP(RESUMEN!F448,'Dog Center'!$B$3:$G$163,3,FALSE)</f>
        <v>11268.9</v>
      </c>
      <c r="I448" s="21">
        <f t="shared" ref="I448" si="15">+(G448-C448)/C448</f>
        <v>0</v>
      </c>
      <c r="J448" s="52"/>
      <c r="L448" s="64">
        <f>+VLOOKUP(F448,EXPORTADO!$E$2:$K$693,7,FALSE)</f>
        <v>14970</v>
      </c>
      <c r="M448">
        <f t="shared" ref="M448" si="16">+G448-L448</f>
        <v>0</v>
      </c>
    </row>
    <row r="449" spans="2:13" x14ac:dyDescent="0.25">
      <c r="B449" s="20" t="s">
        <v>790</v>
      </c>
      <c r="C449" s="20">
        <v>1280</v>
      </c>
      <c r="E449" t="e">
        <f>+VLOOKUP(B449,EXPORTADO!$A$2:$B$690,2,FALSE)</f>
        <v>#N/A</v>
      </c>
      <c r="F449" t="s">
        <v>790</v>
      </c>
      <c r="G449" s="66">
        <f>+VLOOKUP(F449,PIPETAS!$A$3:$F$71,6,FALSE)</f>
        <v>1280</v>
      </c>
      <c r="H449">
        <f>+VLOOKUP(F449,PIPETAS!$A$3:$F$71,3,FALSE)</f>
        <v>852.71</v>
      </c>
      <c r="I449" s="21">
        <f t="shared" ref="I449:I473" si="17">+(G449-C449)/C449</f>
        <v>0</v>
      </c>
      <c r="J449" s="52"/>
      <c r="L449" s="64" t="e">
        <f>+VLOOKUP(F449,EXPORTADO!$E$2:$K$693,7,FALSE)</f>
        <v>#N/A</v>
      </c>
      <c r="M449" t="e">
        <f t="shared" ref="M449:M468" si="18">+G449-L449</f>
        <v>#N/A</v>
      </c>
    </row>
    <row r="450" spans="2:13" x14ac:dyDescent="0.25">
      <c r="B450" s="20" t="s">
        <v>786</v>
      </c>
      <c r="C450" s="20">
        <v>1435</v>
      </c>
      <c r="E450" t="e">
        <f>+VLOOKUP(B450,EXPORTADO!$A$2:$B$690,2,FALSE)</f>
        <v>#N/A</v>
      </c>
      <c r="F450" t="s">
        <v>786</v>
      </c>
      <c r="G450" s="66">
        <f>+VLOOKUP(F450,PIPETAS!$A$3:$F$71,6,FALSE)</f>
        <v>1435</v>
      </c>
      <c r="H450">
        <f>+VLOOKUP(F450,PIPETAS!$A$3:$F$71,3,FALSE)</f>
        <v>956.44</v>
      </c>
      <c r="I450" s="21">
        <f t="shared" si="17"/>
        <v>0</v>
      </c>
      <c r="J450" s="52"/>
      <c r="L450" s="64" t="e">
        <f>+VLOOKUP(F450,EXPORTADO!$E$2:$K$693,7,FALSE)</f>
        <v>#N/A</v>
      </c>
      <c r="M450" t="e">
        <f t="shared" si="18"/>
        <v>#N/A</v>
      </c>
    </row>
    <row r="451" spans="2:13" x14ac:dyDescent="0.25">
      <c r="B451" s="20" t="s">
        <v>787</v>
      </c>
      <c r="C451" s="20">
        <v>1580</v>
      </c>
      <c r="E451" t="e">
        <f>+VLOOKUP(B451,EXPORTADO!$A$2:$B$690,2,FALSE)</f>
        <v>#N/A</v>
      </c>
      <c r="F451" t="s">
        <v>787</v>
      </c>
      <c r="G451" s="66">
        <f>+VLOOKUP(F451,PIPETAS!$A$3:$F$71,6,FALSE)</f>
        <v>1580</v>
      </c>
      <c r="H451">
        <f>+VLOOKUP(F451,PIPETAS!$A$3:$F$71,3,FALSE)</f>
        <v>1054.5</v>
      </c>
      <c r="I451" s="21">
        <f t="shared" si="17"/>
        <v>0</v>
      </c>
      <c r="J451" s="52"/>
      <c r="L451" s="64" t="e">
        <f>+VLOOKUP(F451,EXPORTADO!$E$2:$K$693,7,FALSE)</f>
        <v>#N/A</v>
      </c>
      <c r="M451" t="e">
        <f t="shared" si="18"/>
        <v>#N/A</v>
      </c>
    </row>
    <row r="452" spans="2:13" x14ac:dyDescent="0.25">
      <c r="B452" s="20" t="s">
        <v>788</v>
      </c>
      <c r="C452" s="20">
        <v>1915</v>
      </c>
      <c r="E452" t="e">
        <f>+VLOOKUP(B452,EXPORTADO!$A$2:$B$690,2,FALSE)</f>
        <v>#N/A</v>
      </c>
      <c r="F452" t="s">
        <v>788</v>
      </c>
      <c r="G452" s="66">
        <f>+VLOOKUP(F452,PIPETAS!$A$3:$F$71,6,FALSE)</f>
        <v>1915</v>
      </c>
      <c r="H452">
        <f>+VLOOKUP(F452,PIPETAS!$A$3:$F$71,3,FALSE)</f>
        <v>1276.55</v>
      </c>
      <c r="I452" s="21">
        <f t="shared" si="17"/>
        <v>0</v>
      </c>
      <c r="J452" s="52"/>
      <c r="L452" s="64" t="e">
        <f>+VLOOKUP(F452,EXPORTADO!$E$2:$K$693,7,FALSE)</f>
        <v>#N/A</v>
      </c>
      <c r="M452" t="e">
        <f t="shared" si="18"/>
        <v>#N/A</v>
      </c>
    </row>
    <row r="453" spans="2:13" x14ac:dyDescent="0.25">
      <c r="B453" s="20" t="s">
        <v>789</v>
      </c>
      <c r="C453" s="20">
        <v>2245</v>
      </c>
      <c r="E453" t="e">
        <f>+VLOOKUP(B453,EXPORTADO!$A$2:$B$690,2,FALSE)</f>
        <v>#N/A</v>
      </c>
      <c r="F453" t="s">
        <v>789</v>
      </c>
      <c r="G453" s="66">
        <f>+VLOOKUP(F453,PIPETAS!$A$3:$F$71,6,FALSE)</f>
        <v>2245</v>
      </c>
      <c r="H453">
        <f>+VLOOKUP(F453,PIPETAS!$A$3:$F$71,3,FALSE)</f>
        <v>1498.09</v>
      </c>
      <c r="I453" s="21">
        <f t="shared" si="17"/>
        <v>0</v>
      </c>
      <c r="J453" s="52"/>
      <c r="L453" s="64" t="e">
        <f>+VLOOKUP(F453,EXPORTADO!$E$2:$K$693,7,FALSE)</f>
        <v>#N/A</v>
      </c>
      <c r="M453" t="e">
        <f t="shared" si="18"/>
        <v>#N/A</v>
      </c>
    </row>
    <row r="454" spans="2:13" x14ac:dyDescent="0.25">
      <c r="B454" s="20" t="s">
        <v>792</v>
      </c>
      <c r="C454" s="20">
        <v>650</v>
      </c>
      <c r="E454" t="e">
        <f>+VLOOKUP(B454,EXPORTADO!$A$2:$B$690,2,FALSE)</f>
        <v>#N/A</v>
      </c>
      <c r="F454" t="s">
        <v>792</v>
      </c>
      <c r="G454" s="66">
        <f>+VLOOKUP(F454,PIPETAS!$A$3:$F$71,6,FALSE)</f>
        <v>650</v>
      </c>
      <c r="H454">
        <f>+VLOOKUP(F454,PIPETAS!$A$3:$F$71,3,FALSE)</f>
        <v>432.94</v>
      </c>
      <c r="I454" s="21">
        <f t="shared" si="17"/>
        <v>0</v>
      </c>
      <c r="J454" s="52"/>
      <c r="L454" s="64" t="e">
        <f>+VLOOKUP(F454,EXPORTADO!$E$2:$K$693,7,FALSE)</f>
        <v>#N/A</v>
      </c>
      <c r="M454" t="e">
        <f t="shared" si="18"/>
        <v>#N/A</v>
      </c>
    </row>
    <row r="455" spans="2:13" x14ac:dyDescent="0.25">
      <c r="B455" s="20" t="s">
        <v>791</v>
      </c>
      <c r="C455" s="20">
        <v>715</v>
      </c>
      <c r="E455" t="e">
        <f>+VLOOKUP(B455,EXPORTADO!$A$2:$B$690,2,FALSE)</f>
        <v>#N/A</v>
      </c>
      <c r="F455" t="s">
        <v>791</v>
      </c>
      <c r="G455" s="66">
        <f>+VLOOKUP(F455,PIPETAS!$A$3:$F$71,6,FALSE)</f>
        <v>715</v>
      </c>
      <c r="H455">
        <f>+VLOOKUP(F455,PIPETAS!$A$3:$F$71,3,FALSE)</f>
        <v>477.55</v>
      </c>
      <c r="I455" s="21">
        <f t="shared" si="17"/>
        <v>0</v>
      </c>
      <c r="J455" s="52"/>
      <c r="L455" s="64" t="e">
        <f>+VLOOKUP(F455,EXPORTADO!$E$2:$K$693,7,FALSE)</f>
        <v>#N/A</v>
      </c>
      <c r="M455" t="e">
        <f t="shared" si="18"/>
        <v>#N/A</v>
      </c>
    </row>
    <row r="456" spans="2:13" x14ac:dyDescent="0.25">
      <c r="B456" s="20" t="s">
        <v>795</v>
      </c>
      <c r="C456" s="20">
        <v>770</v>
      </c>
      <c r="E456" t="e">
        <f>+VLOOKUP(B456,EXPORTADO!$A$2:$B$690,2,FALSE)</f>
        <v>#N/A</v>
      </c>
      <c r="F456" t="s">
        <v>795</v>
      </c>
      <c r="G456" s="66">
        <f>+VLOOKUP(F456,PIPETAS!$A$3:$F$71,6,FALSE)</f>
        <v>770</v>
      </c>
      <c r="H456">
        <f>+VLOOKUP(F456,PIPETAS!$A$3:$F$71,3,FALSE)</f>
        <v>513.27</v>
      </c>
      <c r="I456" s="21">
        <f t="shared" si="17"/>
        <v>0</v>
      </c>
      <c r="J456" s="52"/>
      <c r="L456" s="64" t="e">
        <f>+VLOOKUP(F456,EXPORTADO!$E$2:$K$693,7,FALSE)</f>
        <v>#N/A</v>
      </c>
      <c r="M456" t="e">
        <f t="shared" si="18"/>
        <v>#N/A</v>
      </c>
    </row>
    <row r="457" spans="2:13" x14ac:dyDescent="0.25">
      <c r="B457" s="20" t="s">
        <v>793</v>
      </c>
      <c r="C457" s="20">
        <v>835</v>
      </c>
      <c r="E457" t="e">
        <f>+VLOOKUP(B457,EXPORTADO!$A$2:$B$690,2,FALSE)</f>
        <v>#N/A</v>
      </c>
      <c r="F457" t="s">
        <v>793</v>
      </c>
      <c r="G457" s="66">
        <f>+VLOOKUP(F457,PIPETAS!$A$3:$F$71,6,FALSE)</f>
        <v>835</v>
      </c>
      <c r="H457">
        <f>+VLOOKUP(F457,PIPETAS!$A$3:$F$71,3,FALSE)</f>
        <v>557.83000000000004</v>
      </c>
      <c r="I457" s="21">
        <f t="shared" si="17"/>
        <v>0</v>
      </c>
      <c r="J457" s="52"/>
      <c r="L457" s="64" t="e">
        <f>+VLOOKUP(F457,EXPORTADO!$E$2:$K$693,7,FALSE)</f>
        <v>#N/A</v>
      </c>
      <c r="M457" t="e">
        <f t="shared" si="18"/>
        <v>#N/A</v>
      </c>
    </row>
    <row r="458" spans="2:13" x14ac:dyDescent="0.25">
      <c r="B458" s="20" t="s">
        <v>794</v>
      </c>
      <c r="C458" s="20">
        <v>940</v>
      </c>
      <c r="E458" t="e">
        <f>+VLOOKUP(B458,EXPORTADO!$A$2:$B$690,2,FALSE)</f>
        <v>#N/A</v>
      </c>
      <c r="F458" t="s">
        <v>794</v>
      </c>
      <c r="G458" s="66">
        <f>+VLOOKUP(F458,PIPETAS!$A$3:$F$71,6,FALSE)</f>
        <v>940</v>
      </c>
      <c r="H458">
        <f>+VLOOKUP(F458,PIPETAS!$A$3:$F$71,3,FALSE)</f>
        <v>625.69000000000005</v>
      </c>
      <c r="I458" s="21">
        <f t="shared" si="17"/>
        <v>0</v>
      </c>
      <c r="J458" s="52"/>
      <c r="L458" s="64" t="e">
        <f>+VLOOKUP(F458,EXPORTADO!$E$2:$K$693,7,FALSE)</f>
        <v>#N/A</v>
      </c>
      <c r="M458" t="e">
        <f t="shared" si="18"/>
        <v>#N/A</v>
      </c>
    </row>
    <row r="459" spans="2:13" x14ac:dyDescent="0.25">
      <c r="B459" s="20" t="s">
        <v>796</v>
      </c>
      <c r="C459" s="20">
        <v>1265</v>
      </c>
      <c r="E459" t="e">
        <f>+VLOOKUP(B459,EXPORTADO!$A$2:$B$690,2,FALSE)</f>
        <v>#N/A</v>
      </c>
      <c r="F459" t="s">
        <v>796</v>
      </c>
      <c r="G459" s="66">
        <f>+VLOOKUP(F459,PIPETAS!$A$3:$F$71,6,FALSE)</f>
        <v>1265</v>
      </c>
      <c r="H459">
        <f>+VLOOKUP(F459,PIPETAS!$A$3:$F$71,3,FALSE)</f>
        <v>844.6</v>
      </c>
      <c r="I459" s="21">
        <f t="shared" si="17"/>
        <v>0</v>
      </c>
      <c r="J459" s="52"/>
      <c r="L459" s="64" t="e">
        <f>+VLOOKUP(F459,EXPORTADO!$E$2:$K$693,7,FALSE)</f>
        <v>#N/A</v>
      </c>
      <c r="M459" t="e">
        <f t="shared" si="18"/>
        <v>#N/A</v>
      </c>
    </row>
    <row r="460" spans="2:13" x14ac:dyDescent="0.25">
      <c r="B460" s="20" t="s">
        <v>797</v>
      </c>
      <c r="C460" s="20">
        <v>1335</v>
      </c>
      <c r="E460" t="e">
        <f>+VLOOKUP(B460,EXPORTADO!$A$2:$B$690,2,FALSE)</f>
        <v>#N/A</v>
      </c>
      <c r="F460" t="s">
        <v>797</v>
      </c>
      <c r="G460" s="66">
        <f>+VLOOKUP(F460,PIPETAS!$A$3:$F$71,6,FALSE)</f>
        <v>1335</v>
      </c>
      <c r="H460">
        <f>+VLOOKUP(F460,PIPETAS!$A$3:$F$71,3,FALSE)</f>
        <v>888.35</v>
      </c>
      <c r="I460" s="21">
        <f t="shared" si="17"/>
        <v>0</v>
      </c>
      <c r="J460" s="52"/>
      <c r="L460" s="64" t="e">
        <f>+VLOOKUP(F460,EXPORTADO!$E$2:$K$693,7,FALSE)</f>
        <v>#N/A</v>
      </c>
      <c r="M460" t="e">
        <f t="shared" si="18"/>
        <v>#N/A</v>
      </c>
    </row>
    <row r="461" spans="2:13" x14ac:dyDescent="0.25">
      <c r="B461" s="20" t="s">
        <v>1004</v>
      </c>
      <c r="C461" s="20">
        <v>3020</v>
      </c>
      <c r="E461" t="str">
        <f>+VLOOKUP(B461,EXPORTADO!$A$2:$B$690,2,FALSE)</f>
        <v>7795628000930</v>
      </c>
      <c r="F461" t="s">
        <v>1004</v>
      </c>
      <c r="G461" s="66">
        <f>+VLOOKUP(F461,PIEDRITAS!$B$3:$F$17,5,FALSE)</f>
        <v>3020</v>
      </c>
      <c r="H461">
        <f>+VLOOKUP(F461,PIEDRITAS!$B$3:$F$17,2,FALSE)</f>
        <v>2014.83</v>
      </c>
      <c r="I461" s="21">
        <f t="shared" si="17"/>
        <v>0</v>
      </c>
      <c r="J461" s="52"/>
      <c r="L461" s="64">
        <f>+VLOOKUP(F461,EXPORTADO!$E$2:$K$693,7,FALSE)</f>
        <v>3030</v>
      </c>
      <c r="M461">
        <f t="shared" si="18"/>
        <v>-10</v>
      </c>
    </row>
    <row r="462" spans="2:13" x14ac:dyDescent="0.25">
      <c r="B462" s="20" t="s">
        <v>1003</v>
      </c>
      <c r="C462" s="20">
        <v>3260</v>
      </c>
      <c r="E462" t="str">
        <f>+VLOOKUP(B462,EXPORTADO!$A$2:$B$690,2,FALSE)</f>
        <v>7795628000954</v>
      </c>
      <c r="F462" t="s">
        <v>1003</v>
      </c>
      <c r="G462" s="66">
        <f>+VLOOKUP(F462,PIEDRITAS!$B$3:$F$17,5,FALSE)</f>
        <v>3260</v>
      </c>
      <c r="H462">
        <f>+VLOOKUP(F462,PIEDRITAS!$B$3:$F$17,2,FALSE)</f>
        <v>2171.8000000000002</v>
      </c>
      <c r="I462" s="21">
        <f t="shared" si="17"/>
        <v>0</v>
      </c>
      <c r="J462" s="52"/>
      <c r="L462" s="64">
        <f>+VLOOKUP(F462,EXPORTADO!$E$2:$K$693,7,FALSE)</f>
        <v>3260</v>
      </c>
      <c r="M462">
        <f t="shared" si="18"/>
        <v>0</v>
      </c>
    </row>
    <row r="463" spans="2:13" x14ac:dyDescent="0.25">
      <c r="B463" s="20" t="s">
        <v>1002</v>
      </c>
      <c r="C463" s="20">
        <v>3260</v>
      </c>
      <c r="E463" t="str">
        <f>+VLOOKUP(B463,EXPORTADO!$A$2:$B$690,2,FALSE)</f>
        <v>7795628000947</v>
      </c>
      <c r="F463" t="s">
        <v>1002</v>
      </c>
      <c r="G463" s="66">
        <f>+VLOOKUP(F463,PIEDRITAS!$B$3:$F$17,5,FALSE)</f>
        <v>3260</v>
      </c>
      <c r="H463">
        <f>+VLOOKUP(F463,PIEDRITAS!$B$3:$F$17,2,FALSE)</f>
        <v>2171.8000000000002</v>
      </c>
      <c r="I463" s="21">
        <f t="shared" si="17"/>
        <v>0</v>
      </c>
      <c r="J463" s="52"/>
      <c r="L463" s="64">
        <f>+VLOOKUP(F463,EXPORTADO!$E$2:$K$693,7,FALSE)</f>
        <v>3260</v>
      </c>
      <c r="M463">
        <f t="shared" si="18"/>
        <v>0</v>
      </c>
    </row>
    <row r="464" spans="2:13" x14ac:dyDescent="0.25">
      <c r="B464" s="20" t="s">
        <v>17</v>
      </c>
      <c r="C464" s="20">
        <v>1270</v>
      </c>
      <c r="E464" t="str">
        <f>+VLOOKUP(B464,EXPORTADO!$A$2:$B$690,2,FALSE)</f>
        <v>7795628000022</v>
      </c>
      <c r="F464" t="s">
        <v>17</v>
      </c>
      <c r="G464" s="66">
        <f>+VLOOKUP(F464,PIEDRITAS!$B$3:$F$17,5,FALSE)</f>
        <v>1270</v>
      </c>
      <c r="H464">
        <f>+VLOOKUP(F464,PIEDRITAS!$B$3:$F$17,2,FALSE)</f>
        <v>846.94</v>
      </c>
      <c r="I464" s="21">
        <f t="shared" si="17"/>
        <v>0</v>
      </c>
      <c r="J464" s="52"/>
      <c r="L464" s="64">
        <f>+VLOOKUP(F464,EXPORTADO!$E$2:$K$693,7,FALSE)</f>
        <v>1300</v>
      </c>
      <c r="M464">
        <f t="shared" si="18"/>
        <v>-30</v>
      </c>
    </row>
    <row r="465" spans="2:13" x14ac:dyDescent="0.25">
      <c r="B465" s="20" t="s">
        <v>26</v>
      </c>
      <c r="C465" s="20">
        <v>2250</v>
      </c>
      <c r="E465" t="str">
        <f>+VLOOKUP(B465,EXPORTADO!$A$2:$B$690,2,FALSE)</f>
        <v>7795628000909</v>
      </c>
      <c r="F465" t="s">
        <v>26</v>
      </c>
      <c r="G465" s="66">
        <f>+VLOOKUP(F465,PIEDRITAS!$B$3:$F$17,5,FALSE)</f>
        <v>2250</v>
      </c>
      <c r="H465">
        <f>+VLOOKUP(F465,PIEDRITAS!$B$3:$F$17,2,FALSE)</f>
        <v>1499.72</v>
      </c>
      <c r="I465" s="21">
        <f t="shared" si="17"/>
        <v>0</v>
      </c>
      <c r="J465" s="52"/>
      <c r="L465" s="64">
        <f>+VLOOKUP(F465,EXPORTADO!$E$2:$K$693,7,FALSE)</f>
        <v>2260</v>
      </c>
      <c r="M465">
        <f t="shared" si="18"/>
        <v>-10</v>
      </c>
    </row>
    <row r="466" spans="2:13" x14ac:dyDescent="0.25">
      <c r="B466" s="13" t="s">
        <v>1412</v>
      </c>
      <c r="C466" s="20">
        <v>230</v>
      </c>
      <c r="E466" t="e">
        <f>+VLOOKUP(B466,EXPORTADO!$A$2:$B$690,2,FALSE)</f>
        <v>#N/A</v>
      </c>
      <c r="F466" s="13" t="s">
        <v>1412</v>
      </c>
      <c r="G466" s="66">
        <f>+VLOOKUP(F466,PIEDRITAS!$B$3:$F$17,5,FALSE)</f>
        <v>230</v>
      </c>
      <c r="H466">
        <f>+VLOOKUP(F466,PIEDRITAS!$B$3:$F$17,2,FALSE)</f>
        <v>154</v>
      </c>
      <c r="I466" s="21">
        <f t="shared" si="17"/>
        <v>0</v>
      </c>
      <c r="J466" s="52"/>
      <c r="L466" s="64" t="e">
        <f>+VLOOKUP(F466,EXPORTADO!$E$2:$K$693,7,FALSE)</f>
        <v>#N/A</v>
      </c>
      <c r="M466" t="e">
        <f t="shared" si="18"/>
        <v>#N/A</v>
      </c>
    </row>
    <row r="467" spans="2:13" x14ac:dyDescent="0.25">
      <c r="B467" s="20" t="s">
        <v>23</v>
      </c>
      <c r="C467" s="20">
        <v>860</v>
      </c>
      <c r="E467" t="str">
        <f>+VLOOKUP(B467,EXPORTADO!$A$2:$B$690,2,FALSE)</f>
        <v>7795628000084</v>
      </c>
      <c r="F467" t="s">
        <v>23</v>
      </c>
      <c r="G467" s="66">
        <f>+VLOOKUP(F467,PIEDRITAS!$B$3:$F$17,5,FALSE)</f>
        <v>860</v>
      </c>
      <c r="H467">
        <f>+VLOOKUP(F467,PIEDRITAS!$B$3:$F$17,2,FALSE)</f>
        <v>575.69000000000005</v>
      </c>
      <c r="I467" s="21">
        <f t="shared" si="17"/>
        <v>0</v>
      </c>
      <c r="J467" s="52"/>
      <c r="L467" s="64">
        <f>+VLOOKUP(F467,EXPORTADO!$E$2:$K$693,7,FALSE)</f>
        <v>860</v>
      </c>
      <c r="M467">
        <f t="shared" si="18"/>
        <v>0</v>
      </c>
    </row>
    <row r="468" spans="2:13" x14ac:dyDescent="0.25">
      <c r="B468" s="20" t="s">
        <v>18</v>
      </c>
      <c r="C468" s="20">
        <v>740</v>
      </c>
      <c r="E468" t="str">
        <f>+VLOOKUP(B468,EXPORTADO!$A$2:$B$690,2,FALSE)</f>
        <v>7798169540019</v>
      </c>
      <c r="F468" t="s">
        <v>18</v>
      </c>
      <c r="G468" s="66">
        <f>+VLOOKUP(F468,PIEDRITAS!$B$3:$F$17,5,FALSE)</f>
        <v>740</v>
      </c>
      <c r="H468">
        <f>+VLOOKUP(F468,PIEDRITAS!$B$3:$F$17,2,FALSE)</f>
        <v>492</v>
      </c>
      <c r="I468" s="21">
        <f t="shared" si="17"/>
        <v>0</v>
      </c>
      <c r="J468" s="52"/>
      <c r="L468" s="64">
        <f>+VLOOKUP(F468,EXPORTADO!$E$2:$K$693,7,FALSE)</f>
        <v>4700</v>
      </c>
      <c r="M468">
        <f t="shared" si="18"/>
        <v>-3960</v>
      </c>
    </row>
    <row r="469" spans="2:13" x14ac:dyDescent="0.25">
      <c r="B469" s="89" t="s">
        <v>1315</v>
      </c>
      <c r="C469" s="20">
        <v>1250</v>
      </c>
      <c r="E469" t="str">
        <f>+VLOOKUP(B469,EXPORTADO!$A$2:$B$690,2,FALSE)</f>
        <v>7798307920734</v>
      </c>
      <c r="F469" s="89" t="s">
        <v>1315</v>
      </c>
      <c r="G469" s="66">
        <f>+ VLOOKUP(RESUMEN!F469,'Dog Center'!$B$3:$G$171,6,FALSE)</f>
        <v>1250</v>
      </c>
      <c r="H469">
        <f>+ VLOOKUP(RESUMEN!F469,'Dog Center'!$B$3:$G$171,3,FALSE)</f>
        <v>940.5</v>
      </c>
      <c r="I469" s="21">
        <f t="shared" si="17"/>
        <v>0</v>
      </c>
      <c r="J469" s="52"/>
      <c r="L469" s="64">
        <f>+VLOOKUP(F469,EXPORTADO!$E$2:$K$693,7,FALSE)</f>
        <v>1250</v>
      </c>
      <c r="M469">
        <f t="shared" ref="M469:M507" si="19">+G469-L469</f>
        <v>0</v>
      </c>
    </row>
    <row r="470" spans="2:13" x14ac:dyDescent="0.25">
      <c r="B470" s="82" t="s">
        <v>1316</v>
      </c>
      <c r="C470" s="20">
        <v>1390</v>
      </c>
      <c r="E470" t="str">
        <f>+VLOOKUP(B470,EXPORTADO!$A$2:$B$690,2,FALSE)</f>
        <v>7798307920031</v>
      </c>
      <c r="F470" s="82" t="s">
        <v>1316</v>
      </c>
      <c r="G470" s="66">
        <f>+ VLOOKUP(RESUMEN!F470,'Dog Center'!$B$3:$G$171,6,FALSE)</f>
        <v>1390</v>
      </c>
      <c r="H470">
        <f>+ VLOOKUP(RESUMEN!F470,'Dog Center'!$B$3:$G$171,3,FALSE)</f>
        <v>1045</v>
      </c>
      <c r="I470" s="21">
        <f t="shared" si="17"/>
        <v>0</v>
      </c>
      <c r="J470" s="52"/>
      <c r="L470" s="64">
        <f>+VLOOKUP(F470,EXPORTADO!$E$2:$K$693,7,FALSE)</f>
        <v>1390</v>
      </c>
      <c r="M470">
        <f t="shared" si="19"/>
        <v>0</v>
      </c>
    </row>
    <row r="471" spans="2:13" x14ac:dyDescent="0.25">
      <c r="B471" s="96" t="s">
        <v>1358</v>
      </c>
      <c r="C471" s="20">
        <v>1400</v>
      </c>
      <c r="E471" t="str">
        <f>+VLOOKUP(B471,EXPORTADO!$A$2:$B$690,2,FALSE)</f>
        <v>9003579008256</v>
      </c>
      <c r="F471" s="96" t="s">
        <v>1358</v>
      </c>
      <c r="G471" s="66">
        <f>+VLOOKUP(F471,'ROYAL CANIN'!$B$3:$F$185,5,FALSE)</f>
        <v>1400</v>
      </c>
      <c r="H471">
        <f>+VLOOKUP(F471,'ROYAL CANIN'!$B$3:$F$185,2,FALSE)</f>
        <v>955.34</v>
      </c>
      <c r="I471" s="21">
        <f t="shared" si="17"/>
        <v>0</v>
      </c>
      <c r="J471" s="52"/>
      <c r="L471" s="64">
        <f>+VLOOKUP(F471,EXPORTADO!$E$2:$K$693,7,FALSE)</f>
        <v>1170</v>
      </c>
      <c r="M471">
        <f t="shared" si="19"/>
        <v>230</v>
      </c>
    </row>
    <row r="472" spans="2:13" x14ac:dyDescent="0.25">
      <c r="B472" s="97" t="s">
        <v>1337</v>
      </c>
      <c r="C472" s="20">
        <v>1400</v>
      </c>
      <c r="E472" t="str">
        <f>+VLOOKUP(B472,EXPORTADO!$A$2:$B$690,2,FALSE)</f>
        <v>9003579008218</v>
      </c>
      <c r="F472" s="97" t="s">
        <v>1337</v>
      </c>
      <c r="G472" s="66">
        <f>+VLOOKUP(F472,'ROYAL CANIN'!$B$3:$F$185,5,FALSE)</f>
        <v>1400</v>
      </c>
      <c r="H472">
        <f>+VLOOKUP(F472,'ROYAL CANIN'!$B$3:$F$185,2,FALSE)</f>
        <v>955.34</v>
      </c>
      <c r="I472" s="21">
        <f t="shared" si="17"/>
        <v>0</v>
      </c>
      <c r="J472" s="52"/>
      <c r="L472" s="64">
        <f>+VLOOKUP(F472,EXPORTADO!$E$2:$K$693,7,FALSE)</f>
        <v>1170</v>
      </c>
      <c r="M472">
        <f t="shared" si="19"/>
        <v>230</v>
      </c>
    </row>
    <row r="473" spans="2:13" x14ac:dyDescent="0.25">
      <c r="B473" s="97" t="s">
        <v>1338</v>
      </c>
      <c r="C473" s="20">
        <v>2300</v>
      </c>
      <c r="E473" t="str">
        <f>+VLOOKUP(B473,EXPORTADO!$A$2:$B$690,2,FALSE)</f>
        <v>9003579008379</v>
      </c>
      <c r="F473" s="97" t="s">
        <v>1338</v>
      </c>
      <c r="G473" s="66">
        <f>+VLOOKUP(F473,'ROYAL CANIN'!$B$3:$F$185,5,FALSE)</f>
        <v>2300</v>
      </c>
      <c r="H473">
        <f>+VLOOKUP(F473,'ROYAL CANIN'!$B$3:$F$185,2,FALSE)</f>
        <v>1574.07</v>
      </c>
      <c r="I473" s="21">
        <f t="shared" si="17"/>
        <v>0</v>
      </c>
      <c r="J473" s="52"/>
      <c r="L473" s="64">
        <f>+VLOOKUP(F473,EXPORTADO!$E$2:$K$693,7,FALSE)</f>
        <v>1930</v>
      </c>
      <c r="M473">
        <f t="shared" si="19"/>
        <v>370</v>
      </c>
    </row>
    <row r="474" spans="2:13" x14ac:dyDescent="0.25">
      <c r="B474" s="13" t="s">
        <v>1385</v>
      </c>
      <c r="C474" s="20">
        <v>1575</v>
      </c>
      <c r="E474" t="str">
        <f>+VLOOKUP(B474,EXPORTADO!$A$2:$B$690,2,FALSE)</f>
        <v>7891000295717</v>
      </c>
      <c r="F474" s="13" t="s">
        <v>1385</v>
      </c>
      <c r="G474" s="66">
        <f>+ VLOOKUP(RESUMEN!F474,'Dog Center'!$B$3:$G$171,6,FALSE)</f>
        <v>1575</v>
      </c>
      <c r="H474">
        <f>+ VLOOKUP(RESUMEN!F474,'Dog Center'!$B$3:$G$171,3,FALSE)</f>
        <v>1064.95</v>
      </c>
      <c r="I474" s="21">
        <f t="shared" ref="I474:I507" si="20">+(G474-C474)/C474</f>
        <v>0</v>
      </c>
      <c r="J474" s="52"/>
      <c r="L474" s="64">
        <f>+VLOOKUP(F474,EXPORTADO!$E$2:$K$693,7,FALSE)</f>
        <v>1575</v>
      </c>
      <c r="M474">
        <f t="shared" si="19"/>
        <v>0</v>
      </c>
    </row>
    <row r="475" spans="2:13" x14ac:dyDescent="0.25">
      <c r="B475" s="13" t="s">
        <v>1396</v>
      </c>
      <c r="C475" s="20">
        <v>1575</v>
      </c>
      <c r="E475" t="str">
        <f>+VLOOKUP(B475,EXPORTADO!$A$2:$B$690,2,FALSE)</f>
        <v>7891000295755</v>
      </c>
      <c r="F475" s="13" t="s">
        <v>1396</v>
      </c>
      <c r="G475" s="66">
        <f>+ VLOOKUP(RESUMEN!F475,'Dog Center'!$B$3:$G$171,6,FALSE)</f>
        <v>1575</v>
      </c>
      <c r="H475">
        <f>+ VLOOKUP(RESUMEN!F475,'Dog Center'!$B$3:$G$171,3,FALSE)</f>
        <v>1064.95</v>
      </c>
      <c r="I475" s="21">
        <f t="shared" si="20"/>
        <v>0</v>
      </c>
      <c r="J475" s="52"/>
      <c r="L475" s="64">
        <f>+VLOOKUP(F475,EXPORTADO!$E$2:$K$693,7,FALSE)</f>
        <v>1575</v>
      </c>
      <c r="M475">
        <f t="shared" si="19"/>
        <v>0</v>
      </c>
    </row>
    <row r="476" spans="2:13" x14ac:dyDescent="0.25">
      <c r="B476" s="13" t="s">
        <v>1398</v>
      </c>
      <c r="C476" s="20">
        <v>1575</v>
      </c>
      <c r="E476" t="str">
        <f>+VLOOKUP(B476,EXPORTADO!$A$2:$B$690,2,FALSE)</f>
        <v>7891000295793</v>
      </c>
      <c r="F476" s="13" t="s">
        <v>1398</v>
      </c>
      <c r="G476" s="66">
        <f>+ VLOOKUP(RESUMEN!F476,'Dog Center'!$B$3:$G$171,6,FALSE)</f>
        <v>1575</v>
      </c>
      <c r="H476">
        <f>+ VLOOKUP(RESUMEN!F476,'Dog Center'!$B$3:$G$171,3,FALSE)</f>
        <v>1064.95</v>
      </c>
      <c r="I476" s="21">
        <f t="shared" si="20"/>
        <v>0</v>
      </c>
      <c r="J476" s="52"/>
      <c r="L476" s="64">
        <f>+VLOOKUP(F476,EXPORTADO!$E$2:$K$693,7,FALSE)</f>
        <v>1575</v>
      </c>
      <c r="M476">
        <f t="shared" si="19"/>
        <v>0</v>
      </c>
    </row>
    <row r="477" spans="2:13" x14ac:dyDescent="0.25">
      <c r="B477" s="13" t="s">
        <v>1400</v>
      </c>
      <c r="C477" s="20">
        <v>1575</v>
      </c>
      <c r="E477" t="str">
        <f>+VLOOKUP(B477,EXPORTADO!$A$2:$B$690,2,FALSE)</f>
        <v>7891000295915</v>
      </c>
      <c r="F477" s="13" t="s">
        <v>1400</v>
      </c>
      <c r="G477" s="66">
        <f>+ VLOOKUP(RESUMEN!F477,'Dog Center'!$B$3:$G$171,6,FALSE)</f>
        <v>1575</v>
      </c>
      <c r="H477">
        <f>+ VLOOKUP(RESUMEN!F477,'Dog Center'!$B$3:$G$171,3,FALSE)</f>
        <v>1064.95</v>
      </c>
      <c r="I477" s="21">
        <f t="shared" si="20"/>
        <v>0</v>
      </c>
      <c r="J477" s="52"/>
      <c r="L477" s="64">
        <f>+VLOOKUP(F477,EXPORTADO!$E$2:$K$693,7,FALSE)</f>
        <v>1575</v>
      </c>
      <c r="M477">
        <f t="shared" si="19"/>
        <v>0</v>
      </c>
    </row>
    <row r="478" spans="2:13" x14ac:dyDescent="0.25">
      <c r="B478" s="13" t="s">
        <v>1386</v>
      </c>
      <c r="C478" s="20">
        <v>1575</v>
      </c>
      <c r="E478" t="str">
        <f>+VLOOKUP(B478,EXPORTADO!$A$2:$B$690,2,FALSE)</f>
        <v>7891000296158</v>
      </c>
      <c r="F478" s="13" t="s">
        <v>1386</v>
      </c>
      <c r="G478" s="66">
        <f>+ VLOOKUP(RESUMEN!F478,'Dog Center'!$B$3:$G$171,6,FALSE)</f>
        <v>1575</v>
      </c>
      <c r="H478">
        <f>+ VLOOKUP(RESUMEN!F478,'Dog Center'!$B$3:$G$171,3,FALSE)</f>
        <v>1064.95</v>
      </c>
      <c r="I478" s="21">
        <f t="shared" si="20"/>
        <v>0</v>
      </c>
      <c r="J478" s="52"/>
      <c r="L478" s="64">
        <f>+VLOOKUP(F478,EXPORTADO!$E$2:$K$693,7,FALSE)</f>
        <v>1575</v>
      </c>
      <c r="M478">
        <f t="shared" si="19"/>
        <v>0</v>
      </c>
    </row>
    <row r="479" spans="2:13" x14ac:dyDescent="0.25">
      <c r="B479" s="13" t="s">
        <v>1406</v>
      </c>
      <c r="C479" s="20">
        <v>23280</v>
      </c>
      <c r="E479" t="str">
        <f>+VLOOKUP(B479,EXPORTADO!$A$2:$B$690,2,FALSE)</f>
        <v>7798088563588</v>
      </c>
      <c r="F479" s="13" t="s">
        <v>1406</v>
      </c>
      <c r="G479" s="66">
        <f>+ VLOOKUP(RESUMEN!F479,'Dog Center'!$B$3:$G$171,6,FALSE)</f>
        <v>23280</v>
      </c>
      <c r="H479">
        <f>+ VLOOKUP(RESUMEN!F479,'Dog Center'!$B$3:$G$171,3,FALSE)</f>
        <v>17442.95</v>
      </c>
      <c r="I479" s="21">
        <f t="shared" si="20"/>
        <v>0</v>
      </c>
      <c r="J479" s="52"/>
      <c r="L479" s="64">
        <f>+VLOOKUP(F479,EXPORTADO!$E$2:$K$693,7,FALSE)</f>
        <v>23280</v>
      </c>
      <c r="M479">
        <f t="shared" si="19"/>
        <v>0</v>
      </c>
    </row>
    <row r="480" spans="2:13" x14ac:dyDescent="0.25">
      <c r="B480" s="20" t="s">
        <v>1435</v>
      </c>
      <c r="C480" s="20">
        <v>1960</v>
      </c>
      <c r="E480" t="str">
        <f>+VLOOKUP(B480,EXPORTADO!$A$2:$B$690,2,FALSE)</f>
        <v>9003579309537</v>
      </c>
      <c r="F480" s="20" t="s">
        <v>1435</v>
      </c>
      <c r="G480" s="66">
        <f>+VLOOKUP(F480,'ROYAL CANIN'!$B$3:$F$185,5,FALSE)</f>
        <v>1960</v>
      </c>
      <c r="H480">
        <f>+VLOOKUP(F480,'ROYAL CANIN'!$B$3:$F$185,2,FALSE)</f>
        <v>1338.81</v>
      </c>
      <c r="I480" s="21">
        <f t="shared" si="20"/>
        <v>0</v>
      </c>
      <c r="L480" s="64">
        <f>+VLOOKUP(F480,EXPORTADO!$E$2:$K$693,7,FALSE)</f>
        <v>1650</v>
      </c>
      <c r="M480">
        <f t="shared" si="19"/>
        <v>310</v>
      </c>
    </row>
    <row r="481" spans="2:13" x14ac:dyDescent="0.25">
      <c r="B481" s="13" t="s">
        <v>1391</v>
      </c>
      <c r="C481" s="20">
        <v>1960</v>
      </c>
      <c r="E481" t="str">
        <f>+VLOOKUP(B481,EXPORTADO!$A$2:$B$690,2,FALSE)</f>
        <v>9003579014905</v>
      </c>
      <c r="F481" s="13" t="s">
        <v>1391</v>
      </c>
      <c r="G481" s="66">
        <f>+VLOOKUP(F481,'ROYAL CANIN'!$B$3:$F$185,5,FALSE)</f>
        <v>1960</v>
      </c>
      <c r="H481">
        <f>+VLOOKUP(F481,'ROYAL CANIN'!$B$3:$F$185,2,FALSE)</f>
        <v>1338.81</v>
      </c>
      <c r="I481" s="21">
        <f t="shared" si="20"/>
        <v>0</v>
      </c>
      <c r="L481" s="64">
        <f>+VLOOKUP(F481,EXPORTADO!$E$2:$K$693,7,FALSE)</f>
        <v>1650</v>
      </c>
      <c r="M481">
        <f t="shared" si="19"/>
        <v>310</v>
      </c>
    </row>
    <row r="482" spans="2:13" x14ac:dyDescent="0.25">
      <c r="B482" s="13" t="s">
        <v>1361</v>
      </c>
      <c r="C482" s="20">
        <v>2300</v>
      </c>
      <c r="E482" t="str">
        <f>+VLOOKUP(B482,EXPORTADO!$A$2:$B$690,2,FALSE)</f>
        <v>7790187340411</v>
      </c>
      <c r="F482" s="13" t="s">
        <v>1361</v>
      </c>
      <c r="G482" s="66">
        <f>+VLOOKUP(F482,'ROYAL CANIN'!$B$3:$F$185,5,FALSE)</f>
        <v>2300</v>
      </c>
      <c r="H482">
        <f>+VLOOKUP(F482,'ROYAL CANIN'!$B$3:$F$185,2,FALSE)</f>
        <v>1570.64</v>
      </c>
      <c r="I482" s="21">
        <f t="shared" si="20"/>
        <v>0</v>
      </c>
      <c r="L482" s="64">
        <f>+VLOOKUP(F482,EXPORTADO!$E$2:$K$693,7,FALSE)</f>
        <v>1940</v>
      </c>
      <c r="M482">
        <f t="shared" si="19"/>
        <v>360</v>
      </c>
    </row>
    <row r="483" spans="2:13" x14ac:dyDescent="0.25">
      <c r="B483" s="13" t="s">
        <v>1374</v>
      </c>
      <c r="C483" s="20">
        <v>1680</v>
      </c>
      <c r="E483" t="str">
        <f>+VLOOKUP(B483,EXPORTADO!$A$2:$B$690,2,FALSE)</f>
        <v>9003579001653</v>
      </c>
      <c r="F483" s="13" t="s">
        <v>1374</v>
      </c>
      <c r="G483" s="66">
        <f>+VLOOKUP(F483,'ROYAL CANIN'!$B$3:$F$185,5,FALSE)</f>
        <v>1680</v>
      </c>
      <c r="H483">
        <f>+VLOOKUP(F483,'ROYAL CANIN'!$B$3:$F$185,2,FALSE)</f>
        <v>1150.0899999999999</v>
      </c>
      <c r="I483" s="21">
        <f t="shared" si="20"/>
        <v>0</v>
      </c>
      <c r="L483" s="64">
        <f>+VLOOKUP(F483,EXPORTADO!$E$2:$K$693,7,FALSE)</f>
        <v>1130</v>
      </c>
      <c r="M483">
        <f t="shared" si="19"/>
        <v>550</v>
      </c>
    </row>
    <row r="484" spans="2:13" x14ac:dyDescent="0.25">
      <c r="B484" s="13" t="s">
        <v>1352</v>
      </c>
      <c r="C484" s="20">
        <v>24910</v>
      </c>
      <c r="E484" t="str">
        <f>+VLOOKUP(B484,EXPORTADO!$A$2:$B$690,2,FALSE)</f>
        <v>7790187341562</v>
      </c>
      <c r="F484" s="13" t="s">
        <v>1352</v>
      </c>
      <c r="G484" s="66">
        <f>+VLOOKUP(F484,'ROYAL CANIN'!$B$3:$F$185,5,FALSE)</f>
        <v>24910</v>
      </c>
      <c r="H484">
        <f>+VLOOKUP(F484,'ROYAL CANIN'!$B$3:$F$185,2,FALSE)</f>
        <v>18758.259999999998</v>
      </c>
      <c r="I484" s="21">
        <f t="shared" si="20"/>
        <v>0</v>
      </c>
      <c r="L484" s="64">
        <f>+VLOOKUP(F484,EXPORTADO!$E$2:$K$693,7,FALSE)</f>
        <v>20935</v>
      </c>
      <c r="M484">
        <f t="shared" si="19"/>
        <v>3975</v>
      </c>
    </row>
    <row r="485" spans="2:13" x14ac:dyDescent="0.25">
      <c r="B485" s="13" t="s">
        <v>1421</v>
      </c>
      <c r="C485" s="20">
        <v>17080</v>
      </c>
      <c r="E485" t="str">
        <f>+VLOOKUP(B485,EXPORTADO!$A$2:$B$690,2,FALSE)</f>
        <v>7790187341517</v>
      </c>
      <c r="F485" s="13" t="s">
        <v>1421</v>
      </c>
      <c r="G485" s="66">
        <f>+VLOOKUP(F485,'ROYAL CANIN'!$B$3:$F$185,5,FALSE)</f>
        <v>17080</v>
      </c>
      <c r="H485">
        <f>+VLOOKUP(F485,'ROYAL CANIN'!$B$3:$F$185,2,FALSE)</f>
        <v>12911.1</v>
      </c>
      <c r="I485" s="21">
        <f t="shared" si="20"/>
        <v>0</v>
      </c>
      <c r="L485" s="64">
        <f>+VLOOKUP(F485,EXPORTADO!$E$2:$K$693,7,FALSE)</f>
        <v>14350</v>
      </c>
      <c r="M485">
        <f t="shared" si="19"/>
        <v>2730</v>
      </c>
    </row>
    <row r="486" spans="2:13" x14ac:dyDescent="0.25">
      <c r="B486" s="13" t="s">
        <v>1389</v>
      </c>
      <c r="C486" s="20">
        <v>21480</v>
      </c>
      <c r="E486" t="str">
        <f>+VLOOKUP(B486,EXPORTADO!$A$2:$B$690,2,FALSE)</f>
        <v>7790187341937</v>
      </c>
      <c r="F486" s="13" t="s">
        <v>1389</v>
      </c>
      <c r="G486" s="66">
        <f>+VLOOKUP(F486,'ROYAL CANIN'!$B$3:$F$185,5,FALSE)</f>
        <v>21480</v>
      </c>
      <c r="H486">
        <f>+VLOOKUP(F486,'ROYAL CANIN'!$B$3:$F$185,2,FALSE)</f>
        <v>16173.27</v>
      </c>
      <c r="I486" s="21">
        <f t="shared" si="20"/>
        <v>0</v>
      </c>
      <c r="L486" s="64">
        <f>+VLOOKUP(F486,EXPORTADO!$E$2:$K$693,7,FALSE)</f>
        <v>18050</v>
      </c>
      <c r="M486">
        <f t="shared" si="19"/>
        <v>3430</v>
      </c>
    </row>
    <row r="487" spans="2:13" x14ac:dyDescent="0.25">
      <c r="B487" s="13" t="s">
        <v>1474</v>
      </c>
      <c r="C487" s="20">
        <v>16075</v>
      </c>
      <c r="E487" t="str">
        <f>+VLOOKUP(B487,EXPORTADO!$A$2:$B$690,2,FALSE)</f>
        <v>7896181298731</v>
      </c>
      <c r="F487" s="13" t="s">
        <v>1474</v>
      </c>
      <c r="G487" s="66">
        <f>+VLOOKUP(F487,'ROYAL CANIN'!$B$3:$F$185,5,FALSE)</f>
        <v>16075</v>
      </c>
      <c r="H487">
        <f>+VLOOKUP(F487,'ROYAL CANIN'!$B$3:$F$185,2,FALSE)</f>
        <v>12086.62</v>
      </c>
      <c r="I487" s="21">
        <f t="shared" si="20"/>
        <v>0</v>
      </c>
      <c r="L487" s="64">
        <f>+VLOOKUP(F487,EXPORTADO!$E$2:$K$693,7,FALSE)</f>
        <v>13510</v>
      </c>
      <c r="M487">
        <f t="shared" si="19"/>
        <v>2565</v>
      </c>
    </row>
    <row r="488" spans="2:13" x14ac:dyDescent="0.25">
      <c r="B488" s="82" t="s">
        <v>1475</v>
      </c>
      <c r="C488" s="20">
        <v>14970</v>
      </c>
      <c r="E488" t="str">
        <f>+VLOOKUP(B488,EXPORTADO!$A$2:$B$690,2,FALSE)</f>
        <v>7798088563625</v>
      </c>
      <c r="F488" s="82" t="s">
        <v>1475</v>
      </c>
      <c r="G488" s="66">
        <f>+ VLOOKUP(RESUMEN!F488,'Dog Center'!$B$3:$G$171,6,FALSE)</f>
        <v>14970</v>
      </c>
      <c r="H488">
        <f>+ VLOOKUP(RESUMEN!F488,'Dog Center'!$B$3:$G$171,3,FALSE)</f>
        <v>11268.9</v>
      </c>
      <c r="I488" s="21">
        <f t="shared" si="20"/>
        <v>0</v>
      </c>
      <c r="L488" s="64">
        <f>+VLOOKUP(F488,EXPORTADO!$E$2:$K$693,7,FALSE)</f>
        <v>14970</v>
      </c>
      <c r="M488">
        <f t="shared" si="19"/>
        <v>0</v>
      </c>
    </row>
    <row r="489" spans="2:13" x14ac:dyDescent="0.25">
      <c r="B489" s="96" t="s">
        <v>1480</v>
      </c>
      <c r="C489" s="20">
        <v>4325</v>
      </c>
      <c r="E489" t="str">
        <f>+VLOOKUP(B489,EXPORTADO!$A$2:$B$690,2,FALSE)</f>
        <v>7896181297857</v>
      </c>
      <c r="F489" s="96" t="s">
        <v>1480</v>
      </c>
      <c r="G489" s="66">
        <f>+VLOOKUP(F489,'ROYAL CANIN'!$B$3:$F$185,5,FALSE)</f>
        <v>4325</v>
      </c>
      <c r="H489">
        <f>+VLOOKUP(F489,'ROYAL CANIN'!$B$3:$F$185,2,FALSE)</f>
        <v>3251</v>
      </c>
      <c r="I489" s="21">
        <f t="shared" si="20"/>
        <v>0</v>
      </c>
      <c r="L489" s="64">
        <f>+VLOOKUP(F489,EXPORTADO!$E$2:$K$693,7,FALSE)</f>
        <v>4325</v>
      </c>
      <c r="M489">
        <f t="shared" si="19"/>
        <v>0</v>
      </c>
    </row>
    <row r="490" spans="2:13" x14ac:dyDescent="0.25">
      <c r="B490" s="96" t="s">
        <v>1484</v>
      </c>
      <c r="C490" s="20">
        <v>12940</v>
      </c>
      <c r="E490" t="str">
        <f>+VLOOKUP(B490,EXPORTADO!$A$2:$B$690,2,FALSE)</f>
        <v>7896181218364</v>
      </c>
      <c r="F490" s="96" t="s">
        <v>1484</v>
      </c>
      <c r="G490" s="66">
        <f>+VLOOKUP(F490,'ROYAL CANIN'!$B$3:$F$185,5,FALSE)</f>
        <v>12940</v>
      </c>
      <c r="H490">
        <f>+VLOOKUP(F490,'ROYAL CANIN'!$B$3:$F$185,2,FALSE)</f>
        <v>9707.2999999999993</v>
      </c>
      <c r="I490" s="21">
        <f t="shared" si="20"/>
        <v>0</v>
      </c>
      <c r="L490" s="64">
        <f>+VLOOKUP(F490,EXPORTADO!$E$2:$K$693,7,FALSE)</f>
        <v>10425</v>
      </c>
      <c r="M490">
        <f t="shared" si="19"/>
        <v>2515</v>
      </c>
    </row>
    <row r="491" spans="2:13" x14ac:dyDescent="0.25">
      <c r="B491" s="13" t="s">
        <v>1496</v>
      </c>
      <c r="C491" s="20">
        <v>2305</v>
      </c>
      <c r="E491" t="str">
        <f>+VLOOKUP(B491,EXPORTADO!$A$2:$B$690,2,FALSE)</f>
        <v>7790187342170</v>
      </c>
      <c r="F491" s="13" t="s">
        <v>1496</v>
      </c>
      <c r="G491" s="66">
        <f>+VLOOKUP(F491,'ROYAL CANIN'!$B$3:$F$185,5,FALSE)</f>
        <v>2305</v>
      </c>
      <c r="H491">
        <f>+VLOOKUP(F491,'ROYAL CANIN'!$B$3:$F$185,2,FALSE)</f>
        <v>1570.64</v>
      </c>
      <c r="I491" s="21">
        <f t="shared" si="20"/>
        <v>0</v>
      </c>
      <c r="L491" s="64">
        <f>+VLOOKUP(F491,EXPORTADO!$E$2:$K$693,7,FALSE)</f>
        <v>1940</v>
      </c>
      <c r="M491">
        <f t="shared" si="19"/>
        <v>365</v>
      </c>
    </row>
    <row r="492" spans="2:13" x14ac:dyDescent="0.25">
      <c r="B492" s="13" t="s">
        <v>1488</v>
      </c>
      <c r="C492" s="20">
        <v>9875</v>
      </c>
      <c r="E492" t="str">
        <f>+VLOOKUP(B492,EXPORTADO!$A$2:$B$690,2,FALSE)</f>
        <v>7798088563557</v>
      </c>
      <c r="F492" s="13" t="s">
        <v>1488</v>
      </c>
      <c r="G492" s="66">
        <f>+ VLOOKUP(RESUMEN!F492,'Dog Center'!$B$3:$G$171,6,FALSE)</f>
        <v>9875</v>
      </c>
      <c r="H492">
        <f>+ VLOOKUP(RESUMEN!F492,'Dog Center'!$B$3:$G$171,3,FALSE)</f>
        <v>7395.75</v>
      </c>
      <c r="I492" s="21">
        <f t="shared" si="20"/>
        <v>0</v>
      </c>
      <c r="L492" s="64">
        <f>+VLOOKUP(F492,EXPORTADO!$E$2:$K$693,7,FALSE)</f>
        <v>9875</v>
      </c>
      <c r="M492">
        <f t="shared" si="19"/>
        <v>0</v>
      </c>
    </row>
    <row r="493" spans="2:13" x14ac:dyDescent="0.25">
      <c r="B493" s="13" t="s">
        <v>1515</v>
      </c>
      <c r="C493" s="20">
        <v>6225</v>
      </c>
      <c r="E493" t="e">
        <f>+VLOOKUP(B493,EXPORTADO!$A$2:$B$690,2,FALSE)</f>
        <v>#N/A</v>
      </c>
      <c r="F493" s="13" t="s">
        <v>1515</v>
      </c>
      <c r="G493" s="66">
        <f>+VLOOKUP(F493,'ROYAL CANIN'!$B$3:$F$185,5,FALSE)</f>
        <v>6225</v>
      </c>
      <c r="H493">
        <f>+VLOOKUP(F493,'ROYAL CANIN'!$B$3:$F$185,2,FALSE)</f>
        <v>4716.7299999999996</v>
      </c>
      <c r="I493" s="21">
        <f t="shared" si="20"/>
        <v>0</v>
      </c>
      <c r="L493" s="64" t="e">
        <f>+VLOOKUP(F493,EXPORTADO!$E$2:$K$693,7,FALSE)</f>
        <v>#N/A</v>
      </c>
      <c r="M493" t="e">
        <f t="shared" si="19"/>
        <v>#N/A</v>
      </c>
    </row>
    <row r="494" spans="2:13" x14ac:dyDescent="0.25">
      <c r="B494" s="13" t="s">
        <v>1502</v>
      </c>
      <c r="C494" s="20">
        <v>2305</v>
      </c>
      <c r="E494" t="str">
        <f>+VLOOKUP(B494,EXPORTADO!$A$2:$B$690,2,FALSE)</f>
        <v>7790187342163</v>
      </c>
      <c r="F494" s="13" t="s">
        <v>1502</v>
      </c>
      <c r="G494" s="66">
        <f>+VLOOKUP(F494,'ROYAL CANIN'!$B$3:$F$185,5,FALSE)</f>
        <v>2305</v>
      </c>
      <c r="H494">
        <f>+VLOOKUP(F494,'ROYAL CANIN'!$B$3:$F$185,2,FALSE)</f>
        <v>1570.64</v>
      </c>
      <c r="I494" s="21">
        <f t="shared" si="20"/>
        <v>0</v>
      </c>
      <c r="L494" s="64">
        <f>+VLOOKUP(F494,EXPORTADO!$E$2:$K$693,7,FALSE)</f>
        <v>1940</v>
      </c>
      <c r="M494">
        <f t="shared" si="19"/>
        <v>365</v>
      </c>
    </row>
    <row r="495" spans="2:13" x14ac:dyDescent="0.25">
      <c r="B495" s="13" t="s">
        <v>1416</v>
      </c>
      <c r="C495" s="20">
        <v>2240</v>
      </c>
      <c r="E495" t="str">
        <f>+VLOOKUP(B495,EXPORTADO!$A$2:$B$690,2,FALSE)</f>
        <v>7891000246344</v>
      </c>
      <c r="F495" s="13" t="s">
        <v>1416</v>
      </c>
      <c r="G495" s="66">
        <f>+ VLOOKUP(RESUMEN!F495,'Dog Center'!$B$3:$G$171,6,FALSE)</f>
        <v>2240</v>
      </c>
      <c r="H495">
        <f>+ VLOOKUP(RESUMEN!F495,'Dog Center'!$B$3:$G$171,3,FALSE)</f>
        <v>1533.951986</v>
      </c>
      <c r="I495" s="21">
        <f t="shared" si="20"/>
        <v>0</v>
      </c>
      <c r="L495" s="64">
        <f>+VLOOKUP(F495,EXPORTADO!$E$2:$K$693,7,FALSE)</f>
        <v>2240</v>
      </c>
      <c r="M495">
        <f t="shared" si="19"/>
        <v>0</v>
      </c>
    </row>
    <row r="496" spans="2:13" x14ac:dyDescent="0.25">
      <c r="B496" s="13" t="s">
        <v>1437</v>
      </c>
      <c r="C496" s="20">
        <v>1575</v>
      </c>
      <c r="E496" t="str">
        <f>+VLOOKUP(B496,EXPORTADO!$A$2:$B$690,2,FALSE)</f>
        <v>7891000296196</v>
      </c>
      <c r="F496" s="13" t="s">
        <v>1437</v>
      </c>
      <c r="G496" s="66">
        <f>+ VLOOKUP(RESUMEN!F496,'Dog Center'!$B$3:$G$171,6,FALSE)</f>
        <v>1575</v>
      </c>
      <c r="H496">
        <f>+ VLOOKUP(RESUMEN!F496,'Dog Center'!$B$3:$G$171,3,FALSE)</f>
        <v>1064.95</v>
      </c>
      <c r="I496" s="21">
        <f t="shared" si="20"/>
        <v>0</v>
      </c>
      <c r="L496" s="64">
        <f>+VLOOKUP(F496,EXPORTADO!$E$2:$K$693,7,FALSE)</f>
        <v>1575</v>
      </c>
      <c r="M496">
        <f t="shared" si="19"/>
        <v>0</v>
      </c>
    </row>
    <row r="497" spans="2:13" x14ac:dyDescent="0.25">
      <c r="B497" s="13" t="s">
        <v>1455</v>
      </c>
      <c r="C497" s="20">
        <v>1575</v>
      </c>
      <c r="E497" t="str">
        <f>+VLOOKUP(B497,EXPORTADO!$A$2:$B$690,2,FALSE)</f>
        <v>7891000295991</v>
      </c>
      <c r="F497" s="13" t="s">
        <v>1455</v>
      </c>
      <c r="G497" s="66">
        <f>+ VLOOKUP(RESUMEN!F497,'Dog Center'!$B$3:$G$171,6,FALSE)</f>
        <v>1575</v>
      </c>
      <c r="H497">
        <f>+ VLOOKUP(RESUMEN!F497,'Dog Center'!$B$3:$G$171,3,FALSE)</f>
        <v>1064.95</v>
      </c>
      <c r="I497" s="21">
        <f t="shared" si="20"/>
        <v>0</v>
      </c>
      <c r="L497" s="64">
        <f>+VLOOKUP(F497,EXPORTADO!$E$2:$K$693,7,FALSE)</f>
        <v>1575</v>
      </c>
      <c r="M497">
        <f t="shared" si="19"/>
        <v>0</v>
      </c>
    </row>
    <row r="498" spans="2:13" x14ac:dyDescent="0.25">
      <c r="B498" s="13" t="s">
        <v>1536</v>
      </c>
      <c r="C498" s="20">
        <v>885</v>
      </c>
      <c r="E498" t="str">
        <f>+VLOOKUP(B498,EXPORTADO!$A$2:$B$690,2,FALSE)</f>
        <v>7891000311790</v>
      </c>
      <c r="F498" s="13" t="s">
        <v>1536</v>
      </c>
      <c r="G498" s="66">
        <f>+ VLOOKUP(RESUMEN!F498,'Dog Center'!$B$3:$G$171,6,FALSE)</f>
        <v>885</v>
      </c>
      <c r="H498">
        <f>+ VLOOKUP(RESUMEN!F498,'Dog Center'!$B$3:$G$171,3,FALSE)</f>
        <v>538.65</v>
      </c>
      <c r="I498" s="21">
        <f t="shared" si="20"/>
        <v>0</v>
      </c>
      <c r="L498" s="64">
        <f>+VLOOKUP(F498,EXPORTADO!$E$2:$K$693,7,FALSE)</f>
        <v>885</v>
      </c>
      <c r="M498">
        <f t="shared" si="19"/>
        <v>0</v>
      </c>
    </row>
    <row r="499" spans="2:13" x14ac:dyDescent="0.25">
      <c r="B499" s="13" t="s">
        <v>1530</v>
      </c>
      <c r="C499" s="20">
        <v>885</v>
      </c>
      <c r="E499" t="str">
        <f>+VLOOKUP(B499,EXPORTADO!$A$2:$B$690,2,FALSE)</f>
        <v>7891000311714</v>
      </c>
      <c r="F499" s="13" t="s">
        <v>1530</v>
      </c>
      <c r="G499" s="66">
        <f>+ VLOOKUP(RESUMEN!F499,'Dog Center'!$B$3:$G$172,6,FALSE)</f>
        <v>885</v>
      </c>
      <c r="H499">
        <f>+ VLOOKUP(RESUMEN!F499,'Dog Center'!$B$3:$G$172,3,FALSE)</f>
        <v>538.65</v>
      </c>
      <c r="I499" s="21">
        <f t="shared" si="20"/>
        <v>0</v>
      </c>
      <c r="L499" s="64">
        <f>+VLOOKUP(F499,EXPORTADO!$E$2:$K$693,7,FALSE)</f>
        <v>885</v>
      </c>
      <c r="M499">
        <f t="shared" si="19"/>
        <v>0</v>
      </c>
    </row>
    <row r="500" spans="2:13" x14ac:dyDescent="0.25">
      <c r="B500" s="13" t="s">
        <v>1543</v>
      </c>
      <c r="C500" s="20">
        <v>48265</v>
      </c>
      <c r="E500" t="str">
        <f>+VLOOKUP(B500,EXPORTADO!$A$2:$B$690,2,FALSE)</f>
        <v>7798098848613</v>
      </c>
      <c r="F500" s="13" t="s">
        <v>1543</v>
      </c>
      <c r="G500" s="66">
        <f>+VLOOKUP(F500,'VITAL CAN'!$B$3:$G$145,6,FALSE)</f>
        <v>48265</v>
      </c>
      <c r="H500">
        <f>+VLOOKUP(F500,'VITAL CAN'!$B$3:$G$145,3,FALSE)</f>
        <v>37069.427519999997</v>
      </c>
      <c r="I500" s="21">
        <f t="shared" si="20"/>
        <v>0</v>
      </c>
      <c r="L500" s="64">
        <f>+VLOOKUP(F500,EXPORTADO!$E$2:$K$693,7,FALSE)</f>
        <v>48265</v>
      </c>
      <c r="M500">
        <f t="shared" si="19"/>
        <v>0</v>
      </c>
    </row>
    <row r="501" spans="2:13" x14ac:dyDescent="0.25">
      <c r="B501" s="13" t="s">
        <v>1545</v>
      </c>
      <c r="C501" s="20">
        <v>13380</v>
      </c>
      <c r="E501" t="str">
        <f>+VLOOKUP(B501,EXPORTADO!$A$2:$B$690,2,FALSE)</f>
        <v>7798098848606</v>
      </c>
      <c r="F501" s="13" t="s">
        <v>1545</v>
      </c>
      <c r="G501" s="66">
        <f>+VLOOKUP(F501,'VITAL CAN'!$B$3:$G$145,6,FALSE)</f>
        <v>13380</v>
      </c>
      <c r="H501">
        <f>+VLOOKUP(F501,'VITAL CAN'!$B$3:$G$145,3,FALSE)</f>
        <v>10058.90832</v>
      </c>
      <c r="I501" s="21">
        <f t="shared" si="20"/>
        <v>0</v>
      </c>
      <c r="L501" s="64">
        <f>+VLOOKUP(F501,EXPORTADO!$E$2:$K$693,7,FALSE)</f>
        <v>13380</v>
      </c>
      <c r="M501">
        <f t="shared" si="19"/>
        <v>0</v>
      </c>
    </row>
    <row r="502" spans="2:13" x14ac:dyDescent="0.25">
      <c r="B502" s="13" t="s">
        <v>1573</v>
      </c>
      <c r="C502" s="20">
        <v>1130</v>
      </c>
      <c r="E502" t="str">
        <f>+VLOOKUP(B502,EXPORTADO!$A$2:$B$690,2,FALSE)</f>
        <v>7891000244074</v>
      </c>
      <c r="F502" s="13" t="s">
        <v>1573</v>
      </c>
      <c r="G502" s="66">
        <f>+ VLOOKUP(RESUMEN!F502,'Dog Center'!$B$3:$G$173,6,FALSE)</f>
        <v>1130</v>
      </c>
      <c r="H502">
        <f>+ VLOOKUP(RESUMEN!F502,'Dog Center'!$B$3:$G$173,3,FALSE)</f>
        <v>757.63462140000001</v>
      </c>
      <c r="I502" s="21">
        <f t="shared" si="20"/>
        <v>0</v>
      </c>
      <c r="L502" s="64">
        <f>+VLOOKUP(F502,EXPORTADO!$E$2:$K$693,7,FALSE)</f>
        <v>1270</v>
      </c>
      <c r="M502">
        <f t="shared" si="19"/>
        <v>-140</v>
      </c>
    </row>
    <row r="503" spans="2:13" x14ac:dyDescent="0.25">
      <c r="B503" s="13" t="s">
        <v>1575</v>
      </c>
      <c r="C503" s="20">
        <v>1130</v>
      </c>
      <c r="E503" t="str">
        <f>+VLOOKUP(B503,EXPORTADO!$A$2:$B$690,2,FALSE)</f>
        <v>7891000244012</v>
      </c>
      <c r="F503" s="13" t="s">
        <v>1575</v>
      </c>
      <c r="G503" s="66">
        <f>+ VLOOKUP(RESUMEN!F503,'Dog Center'!$B$3:$G$174,6,FALSE)</f>
        <v>1130</v>
      </c>
      <c r="H503">
        <f>+ VLOOKUP(RESUMEN!F503,'Dog Center'!$B$3:$G$174,3,FALSE)</f>
        <v>757.63462140000001</v>
      </c>
      <c r="I503" s="21">
        <f t="shared" si="20"/>
        <v>0</v>
      </c>
      <c r="L503" s="64">
        <f>+VLOOKUP(F503,EXPORTADO!$E$2:$K$693,7,FALSE)</f>
        <v>1270</v>
      </c>
      <c r="M503">
        <f t="shared" si="19"/>
        <v>-140</v>
      </c>
    </row>
    <row r="504" spans="2:13" x14ac:dyDescent="0.25">
      <c r="B504" s="13" t="s">
        <v>1560</v>
      </c>
      <c r="C504" s="20">
        <v>48525</v>
      </c>
      <c r="E504" t="str">
        <f>+VLOOKUP(B504,EXPORTADO!$A$2:$B$690,2,FALSE)</f>
        <v>7798088563595</v>
      </c>
      <c r="F504" s="13" t="s">
        <v>1560</v>
      </c>
      <c r="G504" s="66">
        <f>+ VLOOKUP(RESUMEN!F504,'Dog Center'!$B$3:$G$175,6,FALSE)</f>
        <v>48525</v>
      </c>
      <c r="H504">
        <f>+ VLOOKUP(RESUMEN!F504,'Dog Center'!$B$3:$G$175,3,FALSE)</f>
        <v>36761.199999999997</v>
      </c>
      <c r="I504" s="21">
        <f t="shared" si="20"/>
        <v>0</v>
      </c>
      <c r="L504" s="64">
        <f>+VLOOKUP(F504,EXPORTADO!$E$2:$K$693,7,FALSE)</f>
        <v>48525</v>
      </c>
      <c r="M504">
        <f t="shared" si="19"/>
        <v>0</v>
      </c>
    </row>
    <row r="505" spans="2:13" x14ac:dyDescent="0.25">
      <c r="B505" s="13" t="s">
        <v>1577</v>
      </c>
      <c r="C505" s="20">
        <v>61410</v>
      </c>
      <c r="E505" t="str">
        <f>+VLOOKUP(B505,EXPORTADO!$A$2:$B$690,2,FALSE)</f>
        <v>7798088563632</v>
      </c>
      <c r="F505" s="13" t="s">
        <v>1577</v>
      </c>
      <c r="G505" s="66">
        <f>+ VLOOKUP(RESUMEN!F505,'Dog Center'!$B$3:$G$176,6,FALSE)</f>
        <v>61410</v>
      </c>
      <c r="H505">
        <f>+ VLOOKUP(RESUMEN!F505,'Dog Center'!$B$3:$G$176,3,FALSE)</f>
        <v>46521.5</v>
      </c>
      <c r="I505" s="21">
        <f t="shared" si="20"/>
        <v>0</v>
      </c>
      <c r="L505" s="64">
        <f>+VLOOKUP(F505,EXPORTADO!$E$2:$K$693,7,FALSE)</f>
        <v>61410</v>
      </c>
      <c r="M505">
        <f t="shared" si="19"/>
        <v>0</v>
      </c>
    </row>
    <row r="506" spans="2:13" x14ac:dyDescent="0.25">
      <c r="B506" s="13" t="s">
        <v>1598</v>
      </c>
      <c r="C506" s="20">
        <v>26835</v>
      </c>
      <c r="E506" t="str">
        <f>+VLOOKUP(B506,EXPORTADO!$A$2:$B$690,2,FALSE)</f>
        <v>7790187341265</v>
      </c>
      <c r="F506" s="13" t="s">
        <v>1598</v>
      </c>
      <c r="G506" s="66">
        <f>+VLOOKUP(F506,'ROYAL CANIN'!$B$3:$F$185,5,FALSE)</f>
        <v>26835</v>
      </c>
      <c r="H506">
        <f>+VLOOKUP(F506,'ROYAL CANIN'!$B$3:$F$185,2,FALSE)</f>
        <v>20176</v>
      </c>
      <c r="I506" s="21">
        <f t="shared" si="20"/>
        <v>0</v>
      </c>
      <c r="L506" s="64">
        <f>+VLOOKUP(F506,EXPORTADO!$E$2:$K$693,7,FALSE)</f>
        <v>22500</v>
      </c>
      <c r="M506">
        <f t="shared" si="19"/>
        <v>4335</v>
      </c>
    </row>
    <row r="507" spans="2:13" x14ac:dyDescent="0.25">
      <c r="B507" s="13" t="s">
        <v>1604</v>
      </c>
      <c r="C507" s="20">
        <v>1300</v>
      </c>
      <c r="E507" t="str">
        <f>+VLOOKUP(B507,EXPORTADO!$A$2:$B$690,2,FALSE)</f>
        <v>7891000244111</v>
      </c>
      <c r="F507" s="13" t="s">
        <v>1604</v>
      </c>
      <c r="G507" s="66">
        <f>+ VLOOKUP(RESUMEN!F507,'Dog Center'!$B$3:$G$177,6,FALSE)</f>
        <v>1300</v>
      </c>
      <c r="H507">
        <f>+ VLOOKUP(RESUMEN!F507,'Dog Center'!$B$3:$G$177,3,FALSE)</f>
        <v>898.47754470000007</v>
      </c>
      <c r="I507" s="21">
        <f t="shared" si="20"/>
        <v>0</v>
      </c>
      <c r="L507" s="64">
        <f>+VLOOKUP(F507,EXPORTADO!$E$2:$K$693,7,FALSE)</f>
        <v>1450</v>
      </c>
      <c r="M507">
        <f t="shared" si="19"/>
        <v>-150</v>
      </c>
    </row>
  </sheetData>
  <autoFilter ref="E1:M507" xr:uid="{00000000-0009-0000-0000-000004000000}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Button 1">
              <controlPr defaultSize="0" print="0" autoFill="0" autoPict="0" macro="[0]!Macro5">
                <anchor moveWithCells="1">
                  <from>
                    <xdr:col>9</xdr:col>
                    <xdr:colOff>28575</xdr:colOff>
                    <xdr:row>0</xdr:row>
                    <xdr:rowOff>9525</xdr:rowOff>
                  </from>
                  <to>
                    <xdr:col>10</xdr:col>
                    <xdr:colOff>390525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M178"/>
  <sheetViews>
    <sheetView workbookViewId="0">
      <pane ySplit="2" topLeftCell="A93" activePane="bottomLeft" state="frozen"/>
      <selection pane="bottomLeft" activeCell="D99" sqref="D99"/>
    </sheetView>
  </sheetViews>
  <sheetFormatPr baseColWidth="10" defaultRowHeight="15" x14ac:dyDescent="0.25"/>
  <cols>
    <col min="1" max="1" width="14" style="16" bestFit="1" customWidth="1"/>
    <col min="2" max="2" width="60.42578125" bestFit="1" customWidth="1"/>
    <col min="3" max="3" width="13.42578125" customWidth="1"/>
    <col min="4" max="4" width="12" style="18" customWidth="1"/>
    <col min="6" max="6" width="8" bestFit="1" customWidth="1"/>
    <col min="7" max="7" width="15.28515625" bestFit="1" customWidth="1"/>
    <col min="8" max="8" width="11" customWidth="1"/>
    <col min="9" max="12" width="15.28515625" customWidth="1"/>
    <col min="13" max="13" width="14" bestFit="1" customWidth="1"/>
  </cols>
  <sheetData>
    <row r="1" spans="1:13" ht="15.75" thickBot="1" x14ac:dyDescent="0.3">
      <c r="B1" s="102" t="s">
        <v>1037</v>
      </c>
      <c r="C1" s="102"/>
      <c r="G1" t="s">
        <v>1497</v>
      </c>
    </row>
    <row r="2" spans="1:13" ht="15.75" thickBot="1" x14ac:dyDescent="0.3">
      <c r="A2" s="38" t="s">
        <v>256</v>
      </c>
      <c r="B2" s="3" t="s">
        <v>21</v>
      </c>
      <c r="C2" s="25" t="s">
        <v>1271</v>
      </c>
      <c r="D2" s="51" t="s">
        <v>1257</v>
      </c>
      <c r="E2" s="32" t="s">
        <v>693</v>
      </c>
      <c r="F2" s="33" t="s">
        <v>1255</v>
      </c>
      <c r="G2" s="34" t="s">
        <v>1256</v>
      </c>
      <c r="H2" s="54"/>
      <c r="I2" s="60" t="s">
        <v>1265</v>
      </c>
      <c r="J2" s="61">
        <v>0</v>
      </c>
      <c r="K2" s="54"/>
      <c r="L2" s="54"/>
    </row>
    <row r="3" spans="1:13" x14ac:dyDescent="0.25">
      <c r="A3" s="16" t="str">
        <f t="shared" ref="A3:A36" si="0">+M3</f>
        <v>8445290067630</v>
      </c>
      <c r="B3" s="35" t="s">
        <v>257</v>
      </c>
      <c r="C3" s="7">
        <v>53317.01</v>
      </c>
      <c r="D3" s="30">
        <f>IF(C3="","",+C3-(C3*24.049%))</f>
        <v>40494.802265100006</v>
      </c>
      <c r="E3" s="78">
        <v>33</v>
      </c>
      <c r="F3" s="79">
        <f t="shared" ref="F3:F34" si="1">+D3*E3%+D3</f>
        <v>53858.087012583012</v>
      </c>
      <c r="G3" s="30">
        <f>+MROUND(F3,5)</f>
        <v>53860</v>
      </c>
      <c r="H3" s="55" t="s">
        <v>1555</v>
      </c>
      <c r="I3" s="55" t="str">
        <f>IF($J$2=0,"",+C3+C3*$J$2)</f>
        <v/>
      </c>
      <c r="J3" s="55"/>
      <c r="K3" s="55"/>
      <c r="L3" s="55"/>
      <c r="M3" t="str">
        <f>+VLOOKUP(B3,EXPORTADO!$A$3:$B$758,2,FALSE)</f>
        <v>8445290067630</v>
      </c>
    </row>
    <row r="4" spans="1:13" x14ac:dyDescent="0.25">
      <c r="A4" s="16" t="str">
        <f t="shared" si="0"/>
        <v>7613034281135</v>
      </c>
      <c r="B4" s="35" t="s">
        <v>259</v>
      </c>
      <c r="C4" s="7">
        <v>48010.67</v>
      </c>
      <c r="D4" s="30">
        <f>IF(C4="","",+C4-(C4*24.049%))</f>
        <v>36464.583971699998</v>
      </c>
      <c r="E4" s="78">
        <v>30</v>
      </c>
      <c r="F4" s="28">
        <f t="shared" si="1"/>
        <v>47403.959163209998</v>
      </c>
      <c r="G4" s="30">
        <f t="shared" ref="G4:G63" si="2">+MROUND(F4,5)</f>
        <v>47405</v>
      </c>
      <c r="H4" s="55"/>
      <c r="I4" s="55" t="str">
        <f>IF($J$2=0,"",+C4+C4*$J$2)</f>
        <v/>
      </c>
      <c r="J4" s="55"/>
      <c r="K4" s="55"/>
      <c r="L4" s="55"/>
      <c r="M4" t="str">
        <f>+VLOOKUP(B4,EXPORTADO!$A$3:$B$758,2,FALSE)</f>
        <v>7613034281135</v>
      </c>
    </row>
    <row r="5" spans="1:13" x14ac:dyDescent="0.25">
      <c r="A5" s="16" t="str">
        <f t="shared" si="0"/>
        <v>7797453971829</v>
      </c>
      <c r="B5" s="35" t="s">
        <v>746</v>
      </c>
      <c r="C5" s="11">
        <v>216</v>
      </c>
      <c r="D5" s="30">
        <f t="shared" ref="D5:D67" si="3">IF(C5="","",+C5-(C5*5%))</f>
        <v>205.2</v>
      </c>
      <c r="E5" s="78">
        <v>50</v>
      </c>
      <c r="F5" s="28">
        <f t="shared" si="1"/>
        <v>307.79999999999995</v>
      </c>
      <c r="G5" s="30">
        <f>+MROUND(F5,5)</f>
        <v>310</v>
      </c>
      <c r="H5" s="55"/>
      <c r="I5" s="55" t="str">
        <f t="shared" ref="I5:I68" si="4">IF($J$2=0,"",+C5+C5*$J$2)</f>
        <v/>
      </c>
      <c r="J5" s="55"/>
      <c r="K5" s="55"/>
      <c r="L5" s="55"/>
      <c r="M5" t="str">
        <f>+VLOOKUP(B5,EXPORTADO!$A$3:$B$758,2,FALSE)</f>
        <v>7797453971829</v>
      </c>
    </row>
    <row r="6" spans="1:13" x14ac:dyDescent="0.25">
      <c r="A6" s="16" t="str">
        <f t="shared" si="0"/>
        <v>7797453971836</v>
      </c>
      <c r="B6" s="35" t="s">
        <v>747</v>
      </c>
      <c r="C6" s="11">
        <v>619</v>
      </c>
      <c r="D6" s="30">
        <f t="shared" si="3"/>
        <v>588.04999999999995</v>
      </c>
      <c r="E6" s="78">
        <v>50</v>
      </c>
      <c r="F6" s="28">
        <f t="shared" si="1"/>
        <v>882.07499999999993</v>
      </c>
      <c r="G6" s="30">
        <f t="shared" si="2"/>
        <v>880</v>
      </c>
      <c r="H6" s="55"/>
      <c r="I6" s="55" t="str">
        <f t="shared" si="4"/>
        <v/>
      </c>
      <c r="J6" s="55"/>
      <c r="K6" s="55"/>
      <c r="L6" s="55"/>
      <c r="M6" t="str">
        <f>+VLOOKUP(B6,EXPORTADO!$A$3:$B$758,2,FALSE)</f>
        <v>7797453971836</v>
      </c>
    </row>
    <row r="7" spans="1:13" x14ac:dyDescent="0.25">
      <c r="A7" s="16" t="str">
        <f t="shared" si="0"/>
        <v>7797453971843</v>
      </c>
      <c r="B7" s="35" t="s">
        <v>748</v>
      </c>
      <c r="C7" s="11">
        <v>1199</v>
      </c>
      <c r="D7" s="30">
        <f t="shared" si="3"/>
        <v>1139.05</v>
      </c>
      <c r="E7" s="78">
        <v>49.2</v>
      </c>
      <c r="F7" s="28">
        <f t="shared" si="1"/>
        <v>1699.4625999999998</v>
      </c>
      <c r="G7" s="30">
        <f>+MROUND(F7,5)</f>
        <v>1700</v>
      </c>
      <c r="H7" s="55"/>
      <c r="I7" s="55" t="str">
        <f t="shared" si="4"/>
        <v/>
      </c>
      <c r="J7" s="55"/>
      <c r="K7" s="55"/>
      <c r="L7" s="55"/>
      <c r="M7" t="str">
        <f>+VLOOKUP(B7,EXPORTADO!$A$3:$B$758,2,FALSE)</f>
        <v>7797453971843</v>
      </c>
    </row>
    <row r="8" spans="1:13" x14ac:dyDescent="0.25">
      <c r="A8" s="16" t="str">
        <f t="shared" si="0"/>
        <v>7797453971799</v>
      </c>
      <c r="B8" s="35" t="s">
        <v>750</v>
      </c>
      <c r="C8" s="11">
        <v>180</v>
      </c>
      <c r="D8" s="30">
        <f t="shared" si="3"/>
        <v>171</v>
      </c>
      <c r="E8" s="78">
        <v>50</v>
      </c>
      <c r="F8" s="28">
        <f t="shared" si="1"/>
        <v>256.5</v>
      </c>
      <c r="G8" s="30">
        <f t="shared" si="2"/>
        <v>255</v>
      </c>
      <c r="H8" s="55"/>
      <c r="I8" s="55" t="str">
        <f t="shared" si="4"/>
        <v/>
      </c>
      <c r="J8" s="55"/>
      <c r="K8" s="55"/>
      <c r="L8" s="55"/>
      <c r="M8" t="str">
        <f>+VLOOKUP(B8,EXPORTADO!$A$3:$B$758,2,FALSE)</f>
        <v>7797453971799</v>
      </c>
    </row>
    <row r="9" spans="1:13" x14ac:dyDescent="0.25">
      <c r="A9" s="16" t="str">
        <f t="shared" si="0"/>
        <v>7797453971805</v>
      </c>
      <c r="B9" s="35" t="s">
        <v>752</v>
      </c>
      <c r="C9" s="11">
        <v>531</v>
      </c>
      <c r="D9" s="30">
        <f t="shared" si="3"/>
        <v>504.45</v>
      </c>
      <c r="E9" s="78">
        <v>49</v>
      </c>
      <c r="F9" s="28">
        <f t="shared" si="1"/>
        <v>751.63049999999998</v>
      </c>
      <c r="G9" s="30">
        <f t="shared" si="2"/>
        <v>750</v>
      </c>
      <c r="H9" s="55"/>
      <c r="I9" s="55" t="str">
        <f t="shared" si="4"/>
        <v/>
      </c>
      <c r="J9" s="55"/>
      <c r="K9" s="55"/>
      <c r="L9" s="55"/>
      <c r="M9" t="str">
        <f>+VLOOKUP(B9,EXPORTADO!$A$3:$B$758,2,FALSE)</f>
        <v>7797453971805</v>
      </c>
    </row>
    <row r="10" spans="1:13" x14ac:dyDescent="0.25">
      <c r="A10" s="16" t="str">
        <f t="shared" si="0"/>
        <v>7797453971812</v>
      </c>
      <c r="B10" s="35" t="s">
        <v>754</v>
      </c>
      <c r="C10" s="11">
        <v>1017</v>
      </c>
      <c r="D10" s="30">
        <f t="shared" si="3"/>
        <v>966.15</v>
      </c>
      <c r="E10" s="78">
        <v>50</v>
      </c>
      <c r="F10" s="28">
        <f t="shared" si="1"/>
        <v>1449.2249999999999</v>
      </c>
      <c r="G10" s="30">
        <f t="shared" si="2"/>
        <v>1450</v>
      </c>
      <c r="H10" s="55"/>
      <c r="I10" s="55" t="str">
        <f t="shared" si="4"/>
        <v/>
      </c>
      <c r="J10" s="55"/>
      <c r="K10" s="55"/>
      <c r="L10" s="55"/>
      <c r="M10" t="str">
        <f>+VLOOKUP(B10,EXPORTADO!$A$3:$B$758,2,FALSE)</f>
        <v>7797453971812</v>
      </c>
    </row>
    <row r="11" spans="1:13" x14ac:dyDescent="0.25">
      <c r="A11" s="16" t="str">
        <f t="shared" si="0"/>
        <v>7797453000994</v>
      </c>
      <c r="B11" s="89" t="s">
        <v>333</v>
      </c>
      <c r="C11" s="11">
        <v>37735.120000000003</v>
      </c>
      <c r="D11" s="30">
        <f>IF(C11="","",+C11-(C11*0))</f>
        <v>37735.120000000003</v>
      </c>
      <c r="E11" s="78">
        <v>30</v>
      </c>
      <c r="F11" s="28">
        <f t="shared" si="1"/>
        <v>49055.656000000003</v>
      </c>
      <c r="G11" s="30">
        <f t="shared" si="2"/>
        <v>49055</v>
      </c>
      <c r="H11" s="55"/>
      <c r="I11" s="55" t="str">
        <f t="shared" si="4"/>
        <v/>
      </c>
      <c r="J11" s="55"/>
      <c r="K11" s="55"/>
      <c r="L11" s="55"/>
      <c r="M11" t="str">
        <f>+VLOOKUP(B11,EXPORTADO!$A$3:$B$758,2,FALSE)</f>
        <v>7797453000994</v>
      </c>
    </row>
    <row r="12" spans="1:13" x14ac:dyDescent="0.25">
      <c r="A12" s="16" t="str">
        <f t="shared" si="0"/>
        <v>7797453000987</v>
      </c>
      <c r="B12" s="35" t="s">
        <v>334</v>
      </c>
      <c r="C12" s="11">
        <v>10942.52</v>
      </c>
      <c r="D12" s="30">
        <f t="shared" ref="D12:D34" si="5">IF(C12="","",+C12-(C12*0))</f>
        <v>10942.52</v>
      </c>
      <c r="E12" s="78">
        <v>31.6</v>
      </c>
      <c r="F12" s="28">
        <f t="shared" si="1"/>
        <v>14400.356320000001</v>
      </c>
      <c r="G12" s="30">
        <f t="shared" si="2"/>
        <v>14400</v>
      </c>
      <c r="H12" s="55"/>
      <c r="I12" s="55" t="str">
        <f t="shared" si="4"/>
        <v/>
      </c>
      <c r="J12" s="55"/>
      <c r="K12" s="55"/>
      <c r="L12" s="55"/>
      <c r="M12" t="str">
        <f>+VLOOKUP(B12,EXPORTADO!$A$3:$B$758,2,FALSE)</f>
        <v>7797453000987</v>
      </c>
    </row>
    <row r="13" spans="1:13" x14ac:dyDescent="0.25">
      <c r="A13" s="16" t="str">
        <f t="shared" si="0"/>
        <v>7797453001038</v>
      </c>
      <c r="B13" s="35" t="s">
        <v>504</v>
      </c>
      <c r="C13" s="11">
        <v>37577.230000000003</v>
      </c>
      <c r="D13" s="30">
        <f t="shared" si="5"/>
        <v>37577.230000000003</v>
      </c>
      <c r="E13" s="78">
        <v>30</v>
      </c>
      <c r="F13" s="28">
        <f t="shared" si="1"/>
        <v>48850.399000000005</v>
      </c>
      <c r="G13" s="30">
        <f t="shared" si="2"/>
        <v>48850</v>
      </c>
      <c r="H13" s="55"/>
      <c r="I13" s="55" t="str">
        <f t="shared" si="4"/>
        <v/>
      </c>
      <c r="J13" s="55"/>
      <c r="K13" s="55"/>
      <c r="L13" s="55"/>
      <c r="M13" t="str">
        <f>+VLOOKUP(B13,EXPORTADO!$A$3:$B$758,2,FALSE)</f>
        <v>7797453001038</v>
      </c>
    </row>
    <row r="14" spans="1:13" x14ac:dyDescent="0.25">
      <c r="A14" s="16" t="str">
        <f t="shared" si="0"/>
        <v>7797453001021</v>
      </c>
      <c r="B14" s="35" t="s">
        <v>505</v>
      </c>
      <c r="C14" s="11">
        <v>10895.83</v>
      </c>
      <c r="D14" s="30">
        <f t="shared" si="5"/>
        <v>10895.83</v>
      </c>
      <c r="E14" s="78">
        <v>33</v>
      </c>
      <c r="F14" s="28">
        <f t="shared" si="1"/>
        <v>14491.4539</v>
      </c>
      <c r="G14" s="30">
        <f t="shared" si="2"/>
        <v>14490</v>
      </c>
      <c r="H14" s="55"/>
      <c r="I14" s="55" t="str">
        <f t="shared" si="4"/>
        <v/>
      </c>
      <c r="J14" s="55"/>
      <c r="K14" s="55"/>
      <c r="L14" s="55"/>
      <c r="M14" t="str">
        <f>+VLOOKUP(B14,EXPORTADO!$A$3:$B$758,2,FALSE)</f>
        <v>7797453001021</v>
      </c>
    </row>
    <row r="15" spans="1:13" x14ac:dyDescent="0.25">
      <c r="A15" s="16" t="str">
        <f t="shared" si="0"/>
        <v>7797453000932</v>
      </c>
      <c r="B15" s="35" t="s">
        <v>335</v>
      </c>
      <c r="C15" s="11">
        <v>4200.7299999999996</v>
      </c>
      <c r="D15" s="30">
        <f t="shared" si="5"/>
        <v>4200.7299999999996</v>
      </c>
      <c r="E15" s="78">
        <v>32.6</v>
      </c>
      <c r="F15" s="28">
        <f t="shared" si="1"/>
        <v>5570.1679799999993</v>
      </c>
      <c r="G15" s="30">
        <f t="shared" si="2"/>
        <v>5570</v>
      </c>
      <c r="H15" s="55"/>
      <c r="I15" s="55" t="str">
        <f t="shared" si="4"/>
        <v/>
      </c>
      <c r="J15" s="55"/>
      <c r="K15" s="55"/>
      <c r="L15" s="55"/>
      <c r="M15" t="str">
        <f>+VLOOKUP(B15,EXPORTADO!$A$3:$B$758,2,FALSE)</f>
        <v>7797453000932</v>
      </c>
    </row>
    <row r="16" spans="1:13" x14ac:dyDescent="0.25">
      <c r="A16" s="16" t="str">
        <f t="shared" si="0"/>
        <v>7797453000970</v>
      </c>
      <c r="B16" s="35" t="s">
        <v>336</v>
      </c>
      <c r="C16" s="11">
        <v>38865.21</v>
      </c>
      <c r="D16" s="30">
        <f t="shared" si="5"/>
        <v>38865.21</v>
      </c>
      <c r="E16" s="78">
        <v>30</v>
      </c>
      <c r="F16" s="28">
        <f t="shared" si="1"/>
        <v>50524.773000000001</v>
      </c>
      <c r="G16" s="30">
        <f t="shared" si="2"/>
        <v>50525</v>
      </c>
      <c r="H16" s="55"/>
      <c r="I16" s="55" t="str">
        <f t="shared" si="4"/>
        <v/>
      </c>
      <c r="J16" s="55"/>
      <c r="K16" s="55"/>
      <c r="L16" s="55"/>
      <c r="M16" t="str">
        <f>+VLOOKUP(B16,EXPORTADO!$A$3:$B$758,2,FALSE)</f>
        <v>7797453000970</v>
      </c>
    </row>
    <row r="17" spans="1:13" x14ac:dyDescent="0.25">
      <c r="A17" s="16" t="str">
        <f t="shared" si="0"/>
        <v>7797453000949</v>
      </c>
      <c r="B17" s="35" t="s">
        <v>337</v>
      </c>
      <c r="C17" s="11">
        <v>11172.09</v>
      </c>
      <c r="D17" s="30">
        <f t="shared" si="5"/>
        <v>11172.09</v>
      </c>
      <c r="E17" s="78">
        <v>33</v>
      </c>
      <c r="F17" s="28">
        <f t="shared" si="1"/>
        <v>14858.879700000001</v>
      </c>
      <c r="G17" s="30">
        <f t="shared" si="2"/>
        <v>14860</v>
      </c>
      <c r="H17" s="55"/>
      <c r="I17" s="55" t="str">
        <f t="shared" si="4"/>
        <v/>
      </c>
      <c r="J17" s="55"/>
      <c r="K17" s="55"/>
      <c r="L17" s="55"/>
      <c r="M17" t="str">
        <f>+VLOOKUP(B17,EXPORTADO!$A$3:$B$758,2,FALSE)</f>
        <v>7797453000949</v>
      </c>
    </row>
    <row r="18" spans="1:13" x14ac:dyDescent="0.25">
      <c r="A18" s="16" t="str">
        <f t="shared" si="0"/>
        <v>7797453000918</v>
      </c>
      <c r="B18" s="35" t="s">
        <v>338</v>
      </c>
      <c r="C18" s="11">
        <v>39338.76</v>
      </c>
      <c r="D18" s="30">
        <f t="shared" si="5"/>
        <v>39338.76</v>
      </c>
      <c r="E18" s="78">
        <v>30</v>
      </c>
      <c r="F18" s="28">
        <f t="shared" si="1"/>
        <v>51140.388000000006</v>
      </c>
      <c r="G18" s="30">
        <f t="shared" si="2"/>
        <v>51140</v>
      </c>
      <c r="H18" s="55"/>
      <c r="I18" s="55" t="str">
        <f t="shared" si="4"/>
        <v/>
      </c>
      <c r="J18" s="55"/>
      <c r="K18" s="55"/>
      <c r="L18" s="55"/>
      <c r="M18" t="str">
        <f>+VLOOKUP(B18,EXPORTADO!$A$3:$B$758,2,FALSE)</f>
        <v>7797453000918</v>
      </c>
    </row>
    <row r="19" spans="1:13" x14ac:dyDescent="0.25">
      <c r="A19" s="16" t="str">
        <f t="shared" si="0"/>
        <v>7797453000895</v>
      </c>
      <c r="B19" s="35" t="s">
        <v>339</v>
      </c>
      <c r="C19" s="11">
        <v>11371.22</v>
      </c>
      <c r="D19" s="30">
        <f t="shared" si="5"/>
        <v>11371.22</v>
      </c>
      <c r="E19" s="78">
        <v>33</v>
      </c>
      <c r="F19" s="28">
        <f t="shared" si="1"/>
        <v>15123.722599999999</v>
      </c>
      <c r="G19" s="30">
        <f t="shared" si="2"/>
        <v>15125</v>
      </c>
      <c r="H19" s="55"/>
      <c r="I19" s="55" t="str">
        <f t="shared" si="4"/>
        <v/>
      </c>
      <c r="J19" s="55"/>
      <c r="K19" s="55"/>
      <c r="L19" s="55"/>
      <c r="M19" t="str">
        <f>+VLOOKUP(B19,EXPORTADO!$A$3:$B$758,2,FALSE)</f>
        <v>7797453000895</v>
      </c>
    </row>
    <row r="20" spans="1:13" x14ac:dyDescent="0.25">
      <c r="A20" s="16" t="str">
        <f t="shared" si="0"/>
        <v>31</v>
      </c>
      <c r="B20" s="35" t="s">
        <v>340</v>
      </c>
      <c r="C20" s="11">
        <v>39338.76</v>
      </c>
      <c r="D20" s="30">
        <f t="shared" si="5"/>
        <v>39338.76</v>
      </c>
      <c r="E20" s="78">
        <v>30</v>
      </c>
      <c r="F20" s="28">
        <f t="shared" si="1"/>
        <v>51140.388000000006</v>
      </c>
      <c r="G20" s="30">
        <f t="shared" si="2"/>
        <v>51140</v>
      </c>
      <c r="H20" s="55"/>
      <c r="I20" s="55" t="str">
        <f t="shared" si="4"/>
        <v/>
      </c>
      <c r="J20" s="55"/>
      <c r="K20" s="55"/>
      <c r="L20" s="55"/>
      <c r="M20" t="str">
        <f>+VLOOKUP(B20,EXPORTADO!$A$3:$B$758,2,FALSE)</f>
        <v>31</v>
      </c>
    </row>
    <row r="21" spans="1:13" x14ac:dyDescent="0.25">
      <c r="A21" s="16" t="str">
        <f t="shared" si="0"/>
        <v>7797453000871</v>
      </c>
      <c r="B21" s="35" t="s">
        <v>341</v>
      </c>
      <c r="C21" s="11">
        <v>11371.23</v>
      </c>
      <c r="D21" s="30">
        <f t="shared" si="5"/>
        <v>11371.23</v>
      </c>
      <c r="E21" s="78">
        <v>33</v>
      </c>
      <c r="F21" s="28">
        <f t="shared" si="1"/>
        <v>15123.7359</v>
      </c>
      <c r="G21" s="30">
        <f t="shared" si="2"/>
        <v>15125</v>
      </c>
      <c r="H21" s="55"/>
      <c r="I21" s="55" t="str">
        <f t="shared" si="4"/>
        <v/>
      </c>
      <c r="J21" s="55"/>
      <c r="K21" s="55"/>
      <c r="L21" s="55"/>
      <c r="M21" t="str">
        <f>+VLOOKUP(B21,EXPORTADO!$A$3:$B$758,2,FALSE)</f>
        <v>7797453000871</v>
      </c>
    </row>
    <row r="22" spans="1:13" x14ac:dyDescent="0.25">
      <c r="A22" s="16" t="str">
        <f t="shared" si="0"/>
        <v>7797453000826</v>
      </c>
      <c r="B22" s="35" t="s">
        <v>342</v>
      </c>
      <c r="C22" s="11">
        <v>4392.12</v>
      </c>
      <c r="D22" s="30">
        <f t="shared" si="5"/>
        <v>4392.12</v>
      </c>
      <c r="E22" s="78">
        <v>33</v>
      </c>
      <c r="F22" s="28">
        <f t="shared" si="1"/>
        <v>5841.5195999999996</v>
      </c>
      <c r="G22" s="30">
        <f t="shared" si="2"/>
        <v>5840</v>
      </c>
      <c r="H22" s="55"/>
      <c r="I22" s="55" t="str">
        <f t="shared" si="4"/>
        <v/>
      </c>
      <c r="J22" s="55"/>
      <c r="K22" s="55"/>
      <c r="L22" s="55"/>
      <c r="M22" t="str">
        <f>+VLOOKUP(B22,EXPORTADO!$A$3:$B$758,2,FALSE)</f>
        <v>7797453000826</v>
      </c>
    </row>
    <row r="23" spans="1:13" x14ac:dyDescent="0.25">
      <c r="A23" s="16" t="str">
        <f t="shared" si="0"/>
        <v>32</v>
      </c>
      <c r="B23" s="35" t="s">
        <v>343</v>
      </c>
      <c r="C23" s="11">
        <v>41383.14</v>
      </c>
      <c r="D23" s="30">
        <f t="shared" si="5"/>
        <v>41383.14</v>
      </c>
      <c r="E23" s="78">
        <v>30</v>
      </c>
      <c r="F23" s="28">
        <f t="shared" si="1"/>
        <v>53798.081999999995</v>
      </c>
      <c r="G23" s="30">
        <f t="shared" si="2"/>
        <v>53800</v>
      </c>
      <c r="H23" s="55"/>
      <c r="I23" s="55" t="str">
        <f t="shared" si="4"/>
        <v/>
      </c>
      <c r="J23" s="55"/>
      <c r="K23" s="55"/>
      <c r="L23" s="55"/>
      <c r="M23" t="str">
        <f>+VLOOKUP(B23,EXPORTADO!$A$3:$B$758,2,FALSE)</f>
        <v>32</v>
      </c>
    </row>
    <row r="24" spans="1:13" x14ac:dyDescent="0.25">
      <c r="A24" s="16" t="str">
        <f t="shared" si="0"/>
        <v>7797453000833</v>
      </c>
      <c r="B24" s="35" t="s">
        <v>344</v>
      </c>
      <c r="C24" s="11">
        <v>11561.04</v>
      </c>
      <c r="D24" s="30">
        <f t="shared" si="5"/>
        <v>11561.04</v>
      </c>
      <c r="E24" s="78">
        <v>33</v>
      </c>
      <c r="F24" s="28">
        <f t="shared" si="1"/>
        <v>15376.183200000001</v>
      </c>
      <c r="G24" s="30">
        <f t="shared" si="2"/>
        <v>15375</v>
      </c>
      <c r="H24" s="55"/>
      <c r="I24" s="55" t="str">
        <f t="shared" si="4"/>
        <v/>
      </c>
      <c r="J24" s="55"/>
      <c r="K24" s="55"/>
      <c r="L24" s="55"/>
      <c r="M24" t="str">
        <f>+VLOOKUP(B24,EXPORTADO!$A$3:$B$758,2,FALSE)</f>
        <v>7797453000833</v>
      </c>
    </row>
    <row r="25" spans="1:13" x14ac:dyDescent="0.25">
      <c r="A25" s="16" t="str">
        <f t="shared" si="0"/>
        <v>33</v>
      </c>
      <c r="B25" s="35" t="s">
        <v>345</v>
      </c>
      <c r="C25" s="11">
        <v>39473.160000000003</v>
      </c>
      <c r="D25" s="30">
        <f t="shared" si="5"/>
        <v>39473.160000000003</v>
      </c>
      <c r="E25" s="78">
        <v>30</v>
      </c>
      <c r="F25" s="28">
        <f t="shared" si="1"/>
        <v>51315.108000000007</v>
      </c>
      <c r="G25" s="30">
        <f t="shared" si="2"/>
        <v>51315</v>
      </c>
      <c r="H25" s="55"/>
      <c r="I25" s="55" t="str">
        <f t="shared" si="4"/>
        <v/>
      </c>
      <c r="J25" s="55"/>
      <c r="K25" s="55"/>
      <c r="L25" s="55"/>
      <c r="M25" t="str">
        <f>+VLOOKUP(B25,EXPORTADO!$A$3:$B$758,2,FALSE)</f>
        <v>33</v>
      </c>
    </row>
    <row r="26" spans="1:13" x14ac:dyDescent="0.25">
      <c r="A26" s="16" t="str">
        <f t="shared" si="0"/>
        <v>34</v>
      </c>
      <c r="B26" s="35" t="s">
        <v>346</v>
      </c>
      <c r="C26" s="11">
        <v>11398.33</v>
      </c>
      <c r="D26" s="30">
        <f t="shared" si="5"/>
        <v>11398.33</v>
      </c>
      <c r="E26" s="78">
        <v>33</v>
      </c>
      <c r="F26" s="28">
        <f t="shared" si="1"/>
        <v>15159.778900000001</v>
      </c>
      <c r="G26" s="30">
        <f t="shared" si="2"/>
        <v>15160</v>
      </c>
      <c r="H26" s="55"/>
      <c r="I26" s="55" t="str">
        <f t="shared" si="4"/>
        <v/>
      </c>
      <c r="J26" s="55"/>
      <c r="K26" s="55"/>
      <c r="L26" s="55"/>
      <c r="M26" t="str">
        <f>+VLOOKUP(B26,EXPORTADO!$A$3:$B$758,2,FALSE)</f>
        <v>34</v>
      </c>
    </row>
    <row r="27" spans="1:13" x14ac:dyDescent="0.25">
      <c r="A27" s="16" t="str">
        <f t="shared" si="0"/>
        <v>7797453001083</v>
      </c>
      <c r="B27" s="35" t="s">
        <v>347</v>
      </c>
      <c r="C27" s="11">
        <v>11446.58</v>
      </c>
      <c r="D27" s="30">
        <f t="shared" si="5"/>
        <v>11446.58</v>
      </c>
      <c r="E27" s="78">
        <v>32.700000000000003</v>
      </c>
      <c r="F27" s="28">
        <f t="shared" si="1"/>
        <v>15189.61166</v>
      </c>
      <c r="G27" s="30">
        <f t="shared" si="2"/>
        <v>15190</v>
      </c>
      <c r="H27" s="55"/>
      <c r="I27" s="55" t="str">
        <f t="shared" si="4"/>
        <v/>
      </c>
      <c r="J27" s="55"/>
      <c r="K27" s="55"/>
      <c r="L27" s="55"/>
      <c r="M27" t="str">
        <f>+VLOOKUP(B27,EXPORTADO!$A$3:$B$758,2,FALSE)</f>
        <v>7797453001083</v>
      </c>
    </row>
    <row r="28" spans="1:13" x14ac:dyDescent="0.25">
      <c r="A28" s="16" t="str">
        <f t="shared" si="0"/>
        <v>36</v>
      </c>
      <c r="B28" s="35" t="s">
        <v>348</v>
      </c>
      <c r="C28" s="11">
        <v>39633.67</v>
      </c>
      <c r="D28" s="30">
        <f t="shared" si="5"/>
        <v>39633.67</v>
      </c>
      <c r="E28" s="78">
        <v>30</v>
      </c>
      <c r="F28" s="28">
        <f t="shared" si="1"/>
        <v>51523.770999999993</v>
      </c>
      <c r="G28" s="30">
        <f t="shared" si="2"/>
        <v>51525</v>
      </c>
      <c r="H28" s="55"/>
      <c r="I28" s="55" t="str">
        <f t="shared" si="4"/>
        <v/>
      </c>
      <c r="J28" s="55"/>
      <c r="K28" s="55"/>
      <c r="L28" s="55"/>
      <c r="M28" t="str">
        <f>+VLOOKUP(B28,EXPORTADO!$A$3:$B$758,2,FALSE)</f>
        <v>36</v>
      </c>
    </row>
    <row r="29" spans="1:13" x14ac:dyDescent="0.25">
      <c r="A29" s="16" t="str">
        <f t="shared" si="0"/>
        <v>7797453001076</v>
      </c>
      <c r="B29" s="35" t="s">
        <v>349</v>
      </c>
      <c r="C29" s="11">
        <v>11937.51</v>
      </c>
      <c r="D29" s="30">
        <f t="shared" si="5"/>
        <v>11937.51</v>
      </c>
      <c r="E29" s="78">
        <v>33</v>
      </c>
      <c r="F29" s="28">
        <f t="shared" si="1"/>
        <v>15876.888300000001</v>
      </c>
      <c r="G29" s="30">
        <f t="shared" si="2"/>
        <v>15875</v>
      </c>
      <c r="H29" s="55"/>
      <c r="I29" s="55" t="str">
        <f t="shared" si="4"/>
        <v/>
      </c>
      <c r="J29" s="55"/>
      <c r="K29" s="55"/>
      <c r="L29" s="55"/>
      <c r="M29" t="str">
        <f>+VLOOKUP(B29,EXPORTADO!$A$3:$B$758,2,FALSE)</f>
        <v>7797453001076</v>
      </c>
    </row>
    <row r="30" spans="1:13" x14ac:dyDescent="0.25">
      <c r="A30" s="16" t="str">
        <f t="shared" si="0"/>
        <v>7797453001298</v>
      </c>
      <c r="B30" s="35" t="s">
        <v>507</v>
      </c>
      <c r="C30" s="11">
        <v>42661.7</v>
      </c>
      <c r="D30" s="30">
        <f t="shared" si="5"/>
        <v>42661.7</v>
      </c>
      <c r="E30" s="78">
        <v>31</v>
      </c>
      <c r="F30" s="28">
        <f t="shared" si="1"/>
        <v>55886.826999999997</v>
      </c>
      <c r="G30" s="30">
        <f t="shared" si="2"/>
        <v>55885</v>
      </c>
      <c r="H30" s="55"/>
      <c r="I30" s="55" t="str">
        <f t="shared" si="4"/>
        <v/>
      </c>
      <c r="J30" s="55"/>
      <c r="K30" s="55"/>
      <c r="L30" s="55"/>
      <c r="M30" t="str">
        <f>+VLOOKUP(B30,EXPORTADO!$A$3:$B$758,2,FALSE)</f>
        <v>7797453001298</v>
      </c>
    </row>
    <row r="31" spans="1:13" x14ac:dyDescent="0.25">
      <c r="A31" s="16" t="str">
        <f t="shared" si="0"/>
        <v>7797453001281</v>
      </c>
      <c r="B31" s="35" t="s">
        <v>506</v>
      </c>
      <c r="C31" s="11">
        <v>12016.41</v>
      </c>
      <c r="D31" s="30">
        <f t="shared" si="5"/>
        <v>12016.41</v>
      </c>
      <c r="E31" s="78">
        <v>32.700000000000003</v>
      </c>
      <c r="F31" s="28">
        <f t="shared" si="1"/>
        <v>15945.77607</v>
      </c>
      <c r="G31" s="30">
        <f t="shared" si="2"/>
        <v>15945</v>
      </c>
      <c r="H31" s="55"/>
      <c r="I31" s="55" t="str">
        <f t="shared" si="4"/>
        <v/>
      </c>
      <c r="J31" s="55"/>
      <c r="K31" s="55"/>
      <c r="L31" s="55"/>
      <c r="M31" t="str">
        <f>+VLOOKUP(B31,EXPORTADO!$A$3:$B$758,2,FALSE)</f>
        <v>7797453001281</v>
      </c>
    </row>
    <row r="32" spans="1:13" x14ac:dyDescent="0.25">
      <c r="A32" s="16" t="str">
        <f t="shared" si="0"/>
        <v>7797453001274</v>
      </c>
      <c r="B32" s="35" t="s">
        <v>508</v>
      </c>
      <c r="C32" s="11">
        <v>42276.79</v>
      </c>
      <c r="D32" s="30">
        <f t="shared" si="5"/>
        <v>42276.79</v>
      </c>
      <c r="E32" s="78">
        <v>30</v>
      </c>
      <c r="F32" s="28">
        <f t="shared" si="1"/>
        <v>54959.827000000005</v>
      </c>
      <c r="G32" s="30">
        <f t="shared" si="2"/>
        <v>54960</v>
      </c>
      <c r="H32" s="55"/>
      <c r="I32" s="55" t="str">
        <f t="shared" si="4"/>
        <v/>
      </c>
      <c r="J32" s="55"/>
      <c r="K32" s="55"/>
      <c r="L32" s="55"/>
      <c r="M32" t="str">
        <f>+VLOOKUP(B32,EXPORTADO!$A$3:$B$758,2,FALSE)</f>
        <v>7797453001274</v>
      </c>
    </row>
    <row r="33" spans="1:13" x14ac:dyDescent="0.25">
      <c r="A33" s="16" t="str">
        <f t="shared" si="0"/>
        <v>7797453001267</v>
      </c>
      <c r="B33" s="35" t="s">
        <v>509</v>
      </c>
      <c r="C33" s="11">
        <v>12162.93</v>
      </c>
      <c r="D33" s="30">
        <f t="shared" si="5"/>
        <v>12162.93</v>
      </c>
      <c r="E33" s="78">
        <v>33</v>
      </c>
      <c r="F33" s="28">
        <f t="shared" si="1"/>
        <v>16176.696900000001</v>
      </c>
      <c r="G33" s="30">
        <f t="shared" si="2"/>
        <v>16175</v>
      </c>
      <c r="H33" s="55"/>
      <c r="I33" s="55" t="str">
        <f t="shared" si="4"/>
        <v/>
      </c>
      <c r="J33" s="55"/>
      <c r="K33" s="55"/>
      <c r="L33" s="55"/>
      <c r="M33" t="str">
        <f>+VLOOKUP(B33,EXPORTADO!$A$3:$B$758,2,FALSE)</f>
        <v>7797453001267</v>
      </c>
    </row>
    <row r="34" spans="1:13" x14ac:dyDescent="0.25">
      <c r="A34" s="16" t="str">
        <f t="shared" si="0"/>
        <v>7797453001243</v>
      </c>
      <c r="B34" s="35" t="s">
        <v>510</v>
      </c>
      <c r="C34" s="11">
        <v>12373.15</v>
      </c>
      <c r="D34" s="30">
        <f t="shared" si="5"/>
        <v>12373.15</v>
      </c>
      <c r="E34" s="78">
        <v>32.9</v>
      </c>
      <c r="F34" s="28">
        <f t="shared" si="1"/>
        <v>16443.91635</v>
      </c>
      <c r="G34" s="30">
        <f t="shared" si="2"/>
        <v>16445</v>
      </c>
      <c r="H34" s="55"/>
      <c r="I34" s="55" t="str">
        <f t="shared" si="4"/>
        <v/>
      </c>
      <c r="J34" s="55"/>
      <c r="K34" s="55"/>
      <c r="L34" s="55"/>
      <c r="M34" t="str">
        <f>+VLOOKUP(B34,EXPORTADO!$A$3:$B$758,2,FALSE)</f>
        <v>7797453001243</v>
      </c>
    </row>
    <row r="35" spans="1:13" x14ac:dyDescent="0.25">
      <c r="A35" s="16" t="str">
        <f t="shared" si="0"/>
        <v>7613036912464</v>
      </c>
      <c r="B35" s="13" t="s">
        <v>474</v>
      </c>
      <c r="C35" s="7">
        <v>7258.52</v>
      </c>
      <c r="D35" s="30">
        <f>IF(C35="","",+C35-(C35*24.922%))</f>
        <v>5449.5516456000005</v>
      </c>
      <c r="E35" s="78">
        <v>32</v>
      </c>
      <c r="F35" s="28">
        <f t="shared" ref="F35:F66" si="6">+D35*E35%+D35</f>
        <v>7193.4081721920011</v>
      </c>
      <c r="G35" s="30">
        <f t="shared" si="2"/>
        <v>7195</v>
      </c>
      <c r="H35" s="55"/>
      <c r="I35" s="55" t="str">
        <f t="shared" si="4"/>
        <v/>
      </c>
      <c r="J35" s="55"/>
      <c r="K35" s="55"/>
      <c r="L35" s="55"/>
      <c r="M35" t="str">
        <f>+VLOOKUP(B35,EXPORTADO!$A$3:$B$758,2,FALSE)</f>
        <v>7613036912464</v>
      </c>
    </row>
    <row r="36" spans="1:13" x14ac:dyDescent="0.25">
      <c r="A36" s="16" t="str">
        <f t="shared" si="0"/>
        <v>7613036863568</v>
      </c>
      <c r="B36" s="35" t="s">
        <v>477</v>
      </c>
      <c r="C36" s="7">
        <v>82679.86</v>
      </c>
      <c r="D36" s="30">
        <f t="shared" ref="D36:D71" si="7">IF(C36="","",+C36-(C36*24.922%))</f>
        <v>62074.385290799997</v>
      </c>
      <c r="E36" s="78">
        <v>33</v>
      </c>
      <c r="F36" s="28">
        <f t="shared" si="6"/>
        <v>82558.932436763993</v>
      </c>
      <c r="G36" s="30">
        <f t="shared" si="2"/>
        <v>82560</v>
      </c>
      <c r="H36" s="55"/>
      <c r="I36" s="55" t="str">
        <f t="shared" si="4"/>
        <v/>
      </c>
      <c r="J36" s="55"/>
      <c r="K36" s="55"/>
      <c r="L36" s="55"/>
      <c r="M36" t="str">
        <f>+VLOOKUP(B36,EXPORTADO!$A$3:$B$758,2,FALSE)</f>
        <v>7613036863568</v>
      </c>
    </row>
    <row r="37" spans="1:13" x14ac:dyDescent="0.25">
      <c r="A37" s="16" t="str">
        <f t="shared" ref="A37:A68" si="8">+M37</f>
        <v>7613036912006</v>
      </c>
      <c r="B37" s="35" t="s">
        <v>475</v>
      </c>
      <c r="C37" s="7">
        <v>19887.04</v>
      </c>
      <c r="D37" s="30">
        <f t="shared" si="7"/>
        <v>14930.7918912</v>
      </c>
      <c r="E37" s="78">
        <v>33</v>
      </c>
      <c r="F37" s="28">
        <f t="shared" si="6"/>
        <v>19857.953215296002</v>
      </c>
      <c r="G37" s="30">
        <f t="shared" si="2"/>
        <v>19860</v>
      </c>
      <c r="H37" s="55"/>
      <c r="I37" s="55" t="str">
        <f t="shared" si="4"/>
        <v/>
      </c>
      <c r="J37" s="55"/>
      <c r="K37" s="55"/>
      <c r="L37" s="55"/>
      <c r="M37" t="str">
        <f>+VLOOKUP(B37,EXPORTADO!$A$3:$B$758,2,FALSE)</f>
        <v>7613036912006</v>
      </c>
    </row>
    <row r="38" spans="1:13" x14ac:dyDescent="0.25">
      <c r="A38" s="16" t="str">
        <f t="shared" si="8"/>
        <v>7613036904810</v>
      </c>
      <c r="B38" s="35" t="s">
        <v>476</v>
      </c>
      <c r="C38" s="7">
        <v>42854.57</v>
      </c>
      <c r="D38" s="30">
        <f t="shared" si="7"/>
        <v>32174.3540646</v>
      </c>
      <c r="E38" s="78">
        <v>30</v>
      </c>
      <c r="F38" s="28">
        <f t="shared" si="6"/>
        <v>41826.660283980003</v>
      </c>
      <c r="G38" s="30">
        <f t="shared" si="2"/>
        <v>41825</v>
      </c>
      <c r="H38" s="55"/>
      <c r="I38" s="55" t="str">
        <f t="shared" si="4"/>
        <v/>
      </c>
      <c r="J38" s="55"/>
      <c r="K38" s="55"/>
      <c r="L38" s="55"/>
      <c r="M38" t="str">
        <f>+VLOOKUP(B38,EXPORTADO!$A$3:$B$758,2,FALSE)</f>
        <v>7613036904810</v>
      </c>
    </row>
    <row r="39" spans="1:13" x14ac:dyDescent="0.25">
      <c r="A39" s="16" t="str">
        <f t="shared" si="8"/>
        <v>7613036914550</v>
      </c>
      <c r="B39" s="35" t="s">
        <v>478</v>
      </c>
      <c r="C39" s="7">
        <v>8057.55</v>
      </c>
      <c r="D39" s="30">
        <f t="shared" si="7"/>
        <v>6049.4473889999999</v>
      </c>
      <c r="E39" s="78">
        <v>32.15</v>
      </c>
      <c r="F39" s="28">
        <f t="shared" si="6"/>
        <v>7994.3447245634998</v>
      </c>
      <c r="G39" s="30">
        <f t="shared" si="2"/>
        <v>7995</v>
      </c>
      <c r="H39" s="55"/>
      <c r="I39" s="55" t="str">
        <f t="shared" si="4"/>
        <v/>
      </c>
      <c r="J39" s="55"/>
      <c r="K39" s="55"/>
      <c r="L39" s="55"/>
      <c r="M39" t="str">
        <f>+VLOOKUP(B39,EXPORTADO!$A$3:$B$758,2,FALSE)</f>
        <v>7613036914550</v>
      </c>
    </row>
    <row r="40" spans="1:13" x14ac:dyDescent="0.25">
      <c r="A40" s="16" t="str">
        <f t="shared" si="8"/>
        <v>7613036906067</v>
      </c>
      <c r="B40" s="35" t="s">
        <v>479</v>
      </c>
      <c r="C40" s="7">
        <v>47455.28</v>
      </c>
      <c r="D40" s="30">
        <f t="shared" si="7"/>
        <v>35628.475118399998</v>
      </c>
      <c r="E40" s="78">
        <v>33</v>
      </c>
      <c r="F40" s="28">
        <f t="shared" si="6"/>
        <v>47385.871907471999</v>
      </c>
      <c r="G40" s="30">
        <f t="shared" si="2"/>
        <v>47385</v>
      </c>
      <c r="H40" s="55"/>
      <c r="I40" s="55" t="str">
        <f t="shared" si="4"/>
        <v/>
      </c>
      <c r="J40" s="55"/>
      <c r="K40" s="55"/>
      <c r="L40" s="55"/>
      <c r="M40" t="str">
        <f>+VLOOKUP(B40,EXPORTADO!$A$3:$B$758,2,FALSE)</f>
        <v>7613036906067</v>
      </c>
    </row>
    <row r="41" spans="1:13" x14ac:dyDescent="0.25">
      <c r="A41" s="16" t="str">
        <f t="shared" si="8"/>
        <v>7613287613165</v>
      </c>
      <c r="B41" s="13" t="s">
        <v>1517</v>
      </c>
      <c r="C41" s="7">
        <v>8457.6299999999992</v>
      </c>
      <c r="D41" s="30">
        <f t="shared" si="7"/>
        <v>6349.8194513999988</v>
      </c>
      <c r="E41" s="78">
        <v>32</v>
      </c>
      <c r="F41" s="28">
        <f t="shared" si="6"/>
        <v>8381.761675847998</v>
      </c>
      <c r="G41" s="30">
        <f t="shared" si="2"/>
        <v>8380</v>
      </c>
      <c r="H41" s="55"/>
      <c r="I41" s="55" t="str">
        <f t="shared" si="4"/>
        <v/>
      </c>
      <c r="J41" s="55"/>
      <c r="K41" s="55"/>
      <c r="L41" s="55"/>
      <c r="M41" t="str">
        <f>+VLOOKUP(B41,EXPORTADO!$A$3:$B$758,2,FALSE)</f>
        <v>7613287613165</v>
      </c>
    </row>
    <row r="42" spans="1:13" x14ac:dyDescent="0.25">
      <c r="A42" s="16" t="str">
        <f t="shared" si="8"/>
        <v>040</v>
      </c>
      <c r="B42" s="13" t="s">
        <v>1601</v>
      </c>
      <c r="C42" s="7">
        <v>49379.9</v>
      </c>
      <c r="D42" s="30">
        <f t="shared" si="7"/>
        <v>37073.441321999999</v>
      </c>
      <c r="E42" s="78">
        <v>33</v>
      </c>
      <c r="F42" s="28">
        <f t="shared" si="6"/>
        <v>49307.676958259995</v>
      </c>
      <c r="G42" s="30">
        <f t="shared" si="2"/>
        <v>49310</v>
      </c>
      <c r="H42" s="55"/>
      <c r="I42" s="55" t="str">
        <f t="shared" si="4"/>
        <v/>
      </c>
      <c r="J42" s="55"/>
      <c r="K42" s="55"/>
      <c r="L42" s="55"/>
      <c r="M42" t="str">
        <f>+VLOOKUP(B42,EXPORTADO!$A$3:$B$758,2,FALSE)</f>
        <v>040</v>
      </c>
    </row>
    <row r="43" spans="1:13" x14ac:dyDescent="0.25">
      <c r="A43" s="16" t="str">
        <f t="shared" si="8"/>
        <v>7613036914635</v>
      </c>
      <c r="B43" s="35" t="s">
        <v>480</v>
      </c>
      <c r="C43" s="7">
        <v>8457.6299999999992</v>
      </c>
      <c r="D43" s="30">
        <f t="shared" si="7"/>
        <v>6349.8194513999988</v>
      </c>
      <c r="E43" s="78">
        <v>32</v>
      </c>
      <c r="F43" s="28">
        <f t="shared" si="6"/>
        <v>8381.761675847998</v>
      </c>
      <c r="G43" s="30">
        <f t="shared" si="2"/>
        <v>8380</v>
      </c>
      <c r="H43" s="55"/>
      <c r="I43" s="55" t="str">
        <f t="shared" si="4"/>
        <v/>
      </c>
      <c r="J43" s="55"/>
      <c r="K43" s="55"/>
      <c r="L43" s="55"/>
      <c r="M43" t="str">
        <f>+VLOOKUP(B43,EXPORTADO!$A$3:$B$758,2,FALSE)</f>
        <v>7613036914635</v>
      </c>
    </row>
    <row r="44" spans="1:13" x14ac:dyDescent="0.25">
      <c r="A44" s="16" t="str">
        <f t="shared" si="8"/>
        <v>7613036910798</v>
      </c>
      <c r="B44" s="35" t="s">
        <v>481</v>
      </c>
      <c r="C44" s="19">
        <v>49379.9</v>
      </c>
      <c r="D44" s="30">
        <f t="shared" si="7"/>
        <v>37073.441321999999</v>
      </c>
      <c r="E44" s="78">
        <v>33</v>
      </c>
      <c r="F44" s="28">
        <f t="shared" si="6"/>
        <v>49307.676958259995</v>
      </c>
      <c r="G44" s="30">
        <f t="shared" si="2"/>
        <v>49310</v>
      </c>
      <c r="H44" s="55"/>
      <c r="I44" s="55" t="str">
        <f t="shared" si="4"/>
        <v/>
      </c>
      <c r="J44" s="55"/>
      <c r="K44" s="55"/>
      <c r="L44" s="55"/>
      <c r="M44" t="str">
        <f>+VLOOKUP(B44,EXPORTADO!$A$3:$B$758,2,FALSE)</f>
        <v>7613036910798</v>
      </c>
    </row>
    <row r="45" spans="1:13" x14ac:dyDescent="0.25">
      <c r="A45" s="16" t="str">
        <f t="shared" si="8"/>
        <v>7613036911238</v>
      </c>
      <c r="B45" s="35" t="s">
        <v>266</v>
      </c>
      <c r="C45" s="19">
        <v>12154.28</v>
      </c>
      <c r="D45" s="30">
        <f t="shared" si="7"/>
        <v>9125.1903383999997</v>
      </c>
      <c r="E45" s="78">
        <v>32.6</v>
      </c>
      <c r="F45" s="28">
        <f t="shared" si="6"/>
        <v>12100.0023887184</v>
      </c>
      <c r="G45" s="30">
        <f t="shared" si="2"/>
        <v>12100</v>
      </c>
      <c r="H45" s="55"/>
      <c r="I45" s="55" t="str">
        <f t="shared" si="4"/>
        <v/>
      </c>
      <c r="J45" s="55"/>
      <c r="K45" s="55"/>
      <c r="L45" s="55"/>
      <c r="M45" t="str">
        <f>+VLOOKUP(B45,EXPORTADO!$A$3:$B$758,2,FALSE)</f>
        <v>7613036911238</v>
      </c>
    </row>
    <row r="46" spans="1:13" x14ac:dyDescent="0.25">
      <c r="A46" s="16" t="str">
        <f t="shared" si="8"/>
        <v>7613036863582</v>
      </c>
      <c r="B46" s="35" t="s">
        <v>265</v>
      </c>
      <c r="C46" s="19">
        <v>47661.43</v>
      </c>
      <c r="D46" s="30">
        <f t="shared" si="7"/>
        <v>35783.248415399998</v>
      </c>
      <c r="E46" s="78">
        <v>33</v>
      </c>
      <c r="F46" s="28">
        <f t="shared" si="6"/>
        <v>47591.720392481999</v>
      </c>
      <c r="G46" s="30">
        <f t="shared" si="2"/>
        <v>47590</v>
      </c>
      <c r="H46" s="55"/>
      <c r="I46" s="55" t="str">
        <f t="shared" si="4"/>
        <v/>
      </c>
      <c r="J46" s="55"/>
      <c r="K46" s="55"/>
      <c r="L46" s="55"/>
      <c r="M46" t="str">
        <f>+VLOOKUP(B46,EXPORTADO!$A$3:$B$758,2,FALSE)</f>
        <v>7613036863582</v>
      </c>
    </row>
    <row r="47" spans="1:13" x14ac:dyDescent="0.25">
      <c r="A47" s="16" t="str">
        <f t="shared" si="8"/>
        <v>7613036894258</v>
      </c>
      <c r="B47" s="35" t="s">
        <v>264</v>
      </c>
      <c r="C47" s="19">
        <v>56609.8</v>
      </c>
      <c r="D47" s="30">
        <f t="shared" si="7"/>
        <v>42501.505644000004</v>
      </c>
      <c r="E47" s="78">
        <v>30.1</v>
      </c>
      <c r="F47" s="28">
        <f t="shared" si="6"/>
        <v>55294.458842844004</v>
      </c>
      <c r="G47" s="30">
        <f t="shared" si="2"/>
        <v>55295</v>
      </c>
      <c r="H47" s="55"/>
      <c r="I47" s="55" t="str">
        <f t="shared" si="4"/>
        <v/>
      </c>
      <c r="J47" s="55"/>
      <c r="K47" s="55"/>
      <c r="L47" s="55"/>
      <c r="M47" t="str">
        <f>+VLOOKUP(B47,EXPORTADO!$A$3:$B$758,2,FALSE)</f>
        <v>7613036894258</v>
      </c>
    </row>
    <row r="48" spans="1:13" x14ac:dyDescent="0.25">
      <c r="A48" s="16" t="str">
        <f t="shared" si="8"/>
        <v>7613036863629</v>
      </c>
      <c r="B48" s="35" t="s">
        <v>263</v>
      </c>
      <c r="C48" s="19">
        <v>54813.19</v>
      </c>
      <c r="D48" s="30">
        <f t="shared" si="7"/>
        <v>41152.6467882</v>
      </c>
      <c r="E48" s="78">
        <v>33</v>
      </c>
      <c r="F48" s="28">
        <f t="shared" si="6"/>
        <v>54733.020228305999</v>
      </c>
      <c r="G48" s="30">
        <f t="shared" si="2"/>
        <v>54735</v>
      </c>
      <c r="H48" s="55"/>
      <c r="I48" s="55" t="str">
        <f t="shared" si="4"/>
        <v/>
      </c>
      <c r="J48" s="55"/>
      <c r="K48" s="55"/>
      <c r="L48" s="55"/>
      <c r="M48" t="str">
        <f>+VLOOKUP(B48,EXPORTADO!$A$3:$B$758,2,FALSE)</f>
        <v>7613036863629</v>
      </c>
    </row>
    <row r="49" spans="1:13" x14ac:dyDescent="0.25">
      <c r="A49" s="16" t="str">
        <f t="shared" si="8"/>
        <v>7613036912303</v>
      </c>
      <c r="B49" s="35" t="s">
        <v>267</v>
      </c>
      <c r="C49" s="19">
        <v>13977.65</v>
      </c>
      <c r="D49" s="30">
        <f t="shared" si="7"/>
        <v>10494.140067</v>
      </c>
      <c r="E49" s="78">
        <v>33</v>
      </c>
      <c r="F49" s="28">
        <f t="shared" si="6"/>
        <v>13957.206289109999</v>
      </c>
      <c r="G49" s="30">
        <f t="shared" si="2"/>
        <v>13955</v>
      </c>
      <c r="H49" s="55"/>
      <c r="I49" s="55" t="str">
        <f t="shared" si="4"/>
        <v/>
      </c>
      <c r="J49" s="55"/>
      <c r="K49" s="55"/>
      <c r="L49" s="55"/>
      <c r="M49" t="str">
        <f>+VLOOKUP(B49,EXPORTADO!$A$3:$B$758,2,FALSE)</f>
        <v>7613036912303</v>
      </c>
    </row>
    <row r="50" spans="1:13" x14ac:dyDescent="0.25">
      <c r="A50" s="16" t="str">
        <f t="shared" si="8"/>
        <v>7613036914659</v>
      </c>
      <c r="B50" s="35" t="s">
        <v>262</v>
      </c>
      <c r="C50" s="19">
        <v>52427.77</v>
      </c>
      <c r="D50" s="30">
        <f t="shared" si="7"/>
        <v>39361.721160599998</v>
      </c>
      <c r="E50" s="78">
        <v>33</v>
      </c>
      <c r="F50" s="28">
        <f t="shared" si="6"/>
        <v>52351.089143598001</v>
      </c>
      <c r="G50" s="30">
        <f t="shared" si="2"/>
        <v>52350</v>
      </c>
      <c r="H50" s="55"/>
      <c r="I50" s="55" t="str">
        <f t="shared" si="4"/>
        <v/>
      </c>
      <c r="J50" s="55"/>
      <c r="K50" s="55"/>
      <c r="L50" s="55"/>
      <c r="M50" t="str">
        <f>+VLOOKUP(B50,EXPORTADO!$A$3:$B$758,2,FALSE)</f>
        <v>7613036914659</v>
      </c>
    </row>
    <row r="51" spans="1:13" x14ac:dyDescent="0.25">
      <c r="A51" s="16" t="str">
        <f t="shared" si="8"/>
        <v>7613036912327</v>
      </c>
      <c r="B51" s="35" t="s">
        <v>261</v>
      </c>
      <c r="C51" s="19">
        <v>13369.13</v>
      </c>
      <c r="D51" s="30">
        <f t="shared" si="7"/>
        <v>10037.2754214</v>
      </c>
      <c r="E51" s="78">
        <v>33.200000000000003</v>
      </c>
      <c r="F51" s="28">
        <f t="shared" si="6"/>
        <v>13369.650861304799</v>
      </c>
      <c r="G51" s="30">
        <f t="shared" si="2"/>
        <v>13370</v>
      </c>
      <c r="H51" s="55"/>
      <c r="I51" s="55" t="str">
        <f t="shared" si="4"/>
        <v/>
      </c>
      <c r="J51" s="55"/>
      <c r="K51" s="55"/>
      <c r="L51" s="55"/>
      <c r="M51" t="str">
        <f>+VLOOKUP(B51,EXPORTADO!$A$3:$B$758,2,FALSE)</f>
        <v>7613036912327</v>
      </c>
    </row>
    <row r="52" spans="1:13" x14ac:dyDescent="0.25">
      <c r="A52" s="16" t="str">
        <f t="shared" si="8"/>
        <v>7613036911214</v>
      </c>
      <c r="B52" s="35" t="s">
        <v>269</v>
      </c>
      <c r="C52" s="19">
        <v>12659.18</v>
      </c>
      <c r="D52" s="30">
        <f t="shared" si="7"/>
        <v>9504.2591604000008</v>
      </c>
      <c r="E52" s="78">
        <v>32.200000000000003</v>
      </c>
      <c r="F52" s="28">
        <f t="shared" si="6"/>
        <v>12564.630610048802</v>
      </c>
      <c r="G52" s="30">
        <f t="shared" si="2"/>
        <v>12565</v>
      </c>
      <c r="H52" s="55"/>
      <c r="I52" s="55" t="str">
        <f t="shared" si="4"/>
        <v/>
      </c>
      <c r="J52" s="55"/>
      <c r="K52" s="55"/>
      <c r="L52" s="55"/>
      <c r="M52" t="str">
        <f>+VLOOKUP(B52,EXPORTADO!$A$3:$B$758,2,FALSE)</f>
        <v>7613036911214</v>
      </c>
    </row>
    <row r="53" spans="1:13" x14ac:dyDescent="0.25">
      <c r="A53" s="16" t="str">
        <f t="shared" si="8"/>
        <v>7613036863575</v>
      </c>
      <c r="B53" s="35" t="s">
        <v>268</v>
      </c>
      <c r="C53" s="19">
        <v>49654.94</v>
      </c>
      <c r="D53" s="30">
        <f t="shared" si="7"/>
        <v>37279.935853200004</v>
      </c>
      <c r="E53" s="78">
        <v>33</v>
      </c>
      <c r="F53" s="28">
        <f t="shared" si="6"/>
        <v>49582.314684756006</v>
      </c>
      <c r="G53" s="30">
        <f t="shared" si="2"/>
        <v>49580</v>
      </c>
      <c r="H53" s="55"/>
      <c r="I53" s="55" t="str">
        <f t="shared" si="4"/>
        <v/>
      </c>
      <c r="J53" s="55"/>
      <c r="K53" s="55"/>
      <c r="L53" s="55"/>
      <c r="M53" t="str">
        <f>+VLOOKUP(B53,EXPORTADO!$A$3:$B$758,2,FALSE)</f>
        <v>7613036863575</v>
      </c>
    </row>
    <row r="54" spans="1:13" x14ac:dyDescent="0.25">
      <c r="A54" s="16" t="str">
        <f t="shared" si="8"/>
        <v>049</v>
      </c>
      <c r="B54" s="35" t="s">
        <v>271</v>
      </c>
      <c r="C54" s="19">
        <v>0</v>
      </c>
      <c r="D54" s="30">
        <f t="shared" si="7"/>
        <v>0</v>
      </c>
      <c r="E54" s="78">
        <v>33</v>
      </c>
      <c r="F54" s="28">
        <f t="shared" si="6"/>
        <v>0</v>
      </c>
      <c r="G54" s="30">
        <f t="shared" si="2"/>
        <v>0</v>
      </c>
      <c r="H54" s="55"/>
      <c r="I54" s="55" t="str">
        <f t="shared" si="4"/>
        <v/>
      </c>
      <c r="J54" s="55"/>
      <c r="K54" s="55"/>
      <c r="L54" s="55"/>
      <c r="M54" t="str">
        <f>+VLOOKUP(B54,EXPORTADO!$A$3:$B$758,2,FALSE)</f>
        <v>049</v>
      </c>
    </row>
    <row r="55" spans="1:13" x14ac:dyDescent="0.25">
      <c r="A55" s="16" t="str">
        <f t="shared" si="8"/>
        <v>050</v>
      </c>
      <c r="B55" s="35" t="s">
        <v>272</v>
      </c>
      <c r="C55" s="19">
        <v>0</v>
      </c>
      <c r="D55" s="30">
        <f t="shared" si="7"/>
        <v>0</v>
      </c>
      <c r="E55" s="78">
        <v>33</v>
      </c>
      <c r="F55" s="28">
        <f t="shared" si="6"/>
        <v>0</v>
      </c>
      <c r="G55" s="30">
        <f t="shared" si="2"/>
        <v>0</v>
      </c>
      <c r="H55" s="55"/>
      <c r="I55" s="55" t="str">
        <f t="shared" si="4"/>
        <v/>
      </c>
      <c r="J55" s="55"/>
      <c r="K55" s="55"/>
      <c r="L55" s="55"/>
      <c r="M55" t="str">
        <f>+VLOOKUP(B55,EXPORTADO!$A$3:$B$758,2,FALSE)</f>
        <v>050</v>
      </c>
    </row>
    <row r="56" spans="1:13" x14ac:dyDescent="0.25">
      <c r="A56" s="16" t="str">
        <f t="shared" si="8"/>
        <v>052</v>
      </c>
      <c r="B56" s="35" t="s">
        <v>270</v>
      </c>
      <c r="C56" s="19">
        <v>0</v>
      </c>
      <c r="D56" s="30">
        <f t="shared" si="7"/>
        <v>0</v>
      </c>
      <c r="E56" s="78">
        <v>33</v>
      </c>
      <c r="F56" s="28">
        <f t="shared" si="6"/>
        <v>0</v>
      </c>
      <c r="G56" s="30">
        <f t="shared" si="2"/>
        <v>0</v>
      </c>
      <c r="H56" s="55"/>
      <c r="I56" s="55" t="str">
        <f t="shared" si="4"/>
        <v/>
      </c>
      <c r="J56" s="55"/>
      <c r="K56" s="55"/>
      <c r="L56" s="55"/>
      <c r="M56" t="str">
        <f>+VLOOKUP(B56,EXPORTADO!$A$3:$B$758,2,FALSE)</f>
        <v>052</v>
      </c>
    </row>
    <row r="57" spans="1:13" x14ac:dyDescent="0.25">
      <c r="A57" s="16" t="str">
        <f t="shared" si="8"/>
        <v>053</v>
      </c>
      <c r="B57" s="35" t="s">
        <v>273</v>
      </c>
      <c r="C57" s="19">
        <v>0</v>
      </c>
      <c r="D57" s="30">
        <f t="shared" si="7"/>
        <v>0</v>
      </c>
      <c r="E57" s="78">
        <v>33</v>
      </c>
      <c r="F57" s="28">
        <f t="shared" si="6"/>
        <v>0</v>
      </c>
      <c r="G57" s="30">
        <f t="shared" si="2"/>
        <v>0</v>
      </c>
      <c r="H57" s="55"/>
      <c r="I57" s="55" t="str">
        <f t="shared" si="4"/>
        <v/>
      </c>
      <c r="J57" s="55"/>
      <c r="K57" s="55"/>
      <c r="L57" s="55"/>
      <c r="M57" t="str">
        <f>+VLOOKUP(B57,EXPORTADO!$A$3:$B$758,2,FALSE)</f>
        <v>053</v>
      </c>
    </row>
    <row r="58" spans="1:13" x14ac:dyDescent="0.25">
      <c r="A58" s="16" t="str">
        <f t="shared" si="8"/>
        <v>054</v>
      </c>
      <c r="B58" s="35" t="s">
        <v>274</v>
      </c>
      <c r="C58" s="19">
        <v>52556.46</v>
      </c>
      <c r="D58" s="30">
        <f t="shared" si="7"/>
        <v>39458.339038799997</v>
      </c>
      <c r="E58" s="78">
        <v>33</v>
      </c>
      <c r="F58" s="28">
        <f t="shared" si="6"/>
        <v>52479.590921603995</v>
      </c>
      <c r="G58" s="30">
        <f t="shared" si="2"/>
        <v>52480</v>
      </c>
      <c r="H58" s="55"/>
      <c r="I58" s="55" t="str">
        <f t="shared" si="4"/>
        <v/>
      </c>
      <c r="J58" s="55"/>
      <c r="K58" s="55"/>
      <c r="L58" s="55"/>
      <c r="M58" t="str">
        <f>+VLOOKUP(B58,EXPORTADO!$A$3:$B$758,2,FALSE)</f>
        <v>054</v>
      </c>
    </row>
    <row r="59" spans="1:13" x14ac:dyDescent="0.25">
      <c r="A59" s="16" t="str">
        <f t="shared" si="8"/>
        <v>055</v>
      </c>
      <c r="B59" s="35" t="s">
        <v>275</v>
      </c>
      <c r="C59" s="19">
        <v>64208.480000000003</v>
      </c>
      <c r="D59" s="30">
        <f t="shared" si="7"/>
        <v>48206.442614400003</v>
      </c>
      <c r="E59" s="78">
        <v>33</v>
      </c>
      <c r="F59" s="28">
        <f t="shared" si="6"/>
        <v>64114.568677152005</v>
      </c>
      <c r="G59" s="30">
        <f t="shared" si="2"/>
        <v>64115</v>
      </c>
      <c r="H59" s="55"/>
      <c r="I59" s="55" t="str">
        <f t="shared" si="4"/>
        <v/>
      </c>
      <c r="J59" s="55"/>
      <c r="K59" s="55"/>
      <c r="L59" s="55"/>
      <c r="M59" t="str">
        <f>+VLOOKUP(B59,EXPORTADO!$A$3:$B$758,2,FALSE)</f>
        <v>055</v>
      </c>
    </row>
    <row r="60" spans="1:13" x14ac:dyDescent="0.25">
      <c r="A60" s="16" t="str">
        <f t="shared" si="8"/>
        <v>7613036912266</v>
      </c>
      <c r="B60" s="35" t="s">
        <v>276</v>
      </c>
      <c r="C60" s="19">
        <v>13404.54</v>
      </c>
      <c r="D60" s="30">
        <f t="shared" si="7"/>
        <v>10063.8605412</v>
      </c>
      <c r="E60" s="78">
        <v>33</v>
      </c>
      <c r="F60" s="28">
        <f t="shared" si="6"/>
        <v>13384.934519795999</v>
      </c>
      <c r="G60" s="30">
        <f t="shared" si="2"/>
        <v>13385</v>
      </c>
      <c r="H60" s="55"/>
      <c r="I60" s="55" t="str">
        <f t="shared" si="4"/>
        <v/>
      </c>
      <c r="J60" s="55"/>
      <c r="K60" s="55"/>
      <c r="L60" s="55"/>
      <c r="M60" t="str">
        <f>+VLOOKUP(B60,EXPORTADO!$A$3:$B$758,2,FALSE)</f>
        <v>7613036912266</v>
      </c>
    </row>
    <row r="61" spans="1:13" x14ac:dyDescent="0.25">
      <c r="A61" s="16" t="str">
        <f t="shared" si="8"/>
        <v>057</v>
      </c>
      <c r="B61" s="35" t="s">
        <v>277</v>
      </c>
      <c r="C61" s="19">
        <v>54257.1</v>
      </c>
      <c r="D61" s="30">
        <f t="shared" si="7"/>
        <v>40735.145537999997</v>
      </c>
      <c r="E61" s="78">
        <v>33</v>
      </c>
      <c r="F61" s="28">
        <f t="shared" si="6"/>
        <v>54177.743565539997</v>
      </c>
      <c r="G61" s="30">
        <f t="shared" si="2"/>
        <v>54180</v>
      </c>
      <c r="H61" s="55"/>
      <c r="I61" s="55" t="str">
        <f t="shared" si="4"/>
        <v/>
      </c>
      <c r="J61" s="55"/>
      <c r="K61" s="55"/>
      <c r="L61" s="55"/>
      <c r="M61" t="str">
        <f>+VLOOKUP(B61,EXPORTADO!$A$3:$B$758,2,FALSE)</f>
        <v>057</v>
      </c>
    </row>
    <row r="62" spans="1:13" x14ac:dyDescent="0.25">
      <c r="A62" s="16" t="str">
        <f t="shared" si="8"/>
        <v>7613036912280</v>
      </c>
      <c r="B62" s="35" t="s">
        <v>278</v>
      </c>
      <c r="C62" s="19">
        <v>13839.03</v>
      </c>
      <c r="D62" s="30">
        <f t="shared" si="7"/>
        <v>10390.066943400001</v>
      </c>
      <c r="E62" s="78">
        <v>33</v>
      </c>
      <c r="F62" s="28">
        <f t="shared" si="6"/>
        <v>13818.789034722002</v>
      </c>
      <c r="G62" s="30">
        <f t="shared" si="2"/>
        <v>13820</v>
      </c>
      <c r="H62" s="55"/>
      <c r="I62" s="55" t="str">
        <f t="shared" si="4"/>
        <v/>
      </c>
      <c r="J62" s="55"/>
      <c r="K62" s="55"/>
      <c r="L62" s="55"/>
      <c r="M62" t="str">
        <f>+VLOOKUP(B62,EXPORTADO!$A$3:$B$758,2,FALSE)</f>
        <v>7613036912280</v>
      </c>
    </row>
    <row r="63" spans="1:13" x14ac:dyDescent="0.25">
      <c r="A63" s="16" t="str">
        <f t="shared" si="8"/>
        <v>059</v>
      </c>
      <c r="B63" s="35" t="s">
        <v>260</v>
      </c>
      <c r="C63" s="19">
        <v>51475.31</v>
      </c>
      <c r="D63" s="30">
        <f t="shared" si="7"/>
        <v>38646.633241799995</v>
      </c>
      <c r="E63" s="78">
        <v>33</v>
      </c>
      <c r="F63" s="28">
        <f t="shared" si="6"/>
        <v>51400.022211593998</v>
      </c>
      <c r="G63" s="30">
        <f t="shared" si="2"/>
        <v>51400</v>
      </c>
      <c r="H63" s="55"/>
      <c r="I63" s="55" t="str">
        <f t="shared" si="4"/>
        <v/>
      </c>
      <c r="J63" s="55"/>
      <c r="K63" s="55"/>
      <c r="L63" s="55"/>
      <c r="M63" t="str">
        <f>+VLOOKUP(B63,EXPORTADO!$A$3:$B$758,2,FALSE)</f>
        <v>059</v>
      </c>
    </row>
    <row r="64" spans="1:13" x14ac:dyDescent="0.25">
      <c r="A64" s="16" t="str">
        <f t="shared" si="8"/>
        <v>7891000120774</v>
      </c>
      <c r="B64" s="4" t="s">
        <v>697</v>
      </c>
      <c r="C64" s="19">
        <v>707</v>
      </c>
      <c r="D64" s="30">
        <f t="shared" si="7"/>
        <v>530.80146000000002</v>
      </c>
      <c r="E64" s="78">
        <v>52</v>
      </c>
      <c r="F64" s="28">
        <f t="shared" si="6"/>
        <v>806.81821920000004</v>
      </c>
      <c r="G64" s="30">
        <f>+MROUND(F64,10)</f>
        <v>810</v>
      </c>
      <c r="H64" s="55"/>
      <c r="I64" s="55" t="str">
        <f t="shared" si="4"/>
        <v/>
      </c>
      <c r="J64" s="55"/>
      <c r="K64" s="55"/>
      <c r="L64" s="55"/>
      <c r="M64" t="str">
        <f>+VLOOKUP(B64,EXPORTADO!$A$3:$B$758,2,FALSE)</f>
        <v>7891000120774</v>
      </c>
    </row>
    <row r="65" spans="1:13" x14ac:dyDescent="0.25">
      <c r="A65" s="16" t="str">
        <f t="shared" si="8"/>
        <v>7891000241172</v>
      </c>
      <c r="B65" s="4" t="s">
        <v>695</v>
      </c>
      <c r="C65" s="19">
        <v>707</v>
      </c>
      <c r="D65" s="30">
        <f t="shared" si="7"/>
        <v>530.80146000000002</v>
      </c>
      <c r="E65" s="78">
        <v>52</v>
      </c>
      <c r="F65" s="28">
        <f t="shared" si="6"/>
        <v>806.81821920000004</v>
      </c>
      <c r="G65" s="30">
        <f t="shared" ref="G65:G71" si="9">+MROUND(F65,10)</f>
        <v>810</v>
      </c>
      <c r="H65" s="55"/>
      <c r="I65" s="55" t="str">
        <f t="shared" si="4"/>
        <v/>
      </c>
      <c r="J65" s="55"/>
      <c r="K65" s="55"/>
      <c r="L65" s="55"/>
      <c r="M65" t="str">
        <f>+VLOOKUP(B65,EXPORTADO!$A$3:$B$758,2,FALSE)</f>
        <v>7891000241172</v>
      </c>
    </row>
    <row r="66" spans="1:13" x14ac:dyDescent="0.25">
      <c r="A66" s="16" t="str">
        <f t="shared" si="8"/>
        <v>7891000241196</v>
      </c>
      <c r="B66" s="4" t="s">
        <v>698</v>
      </c>
      <c r="C66" s="19">
        <v>707</v>
      </c>
      <c r="D66" s="30">
        <f t="shared" si="7"/>
        <v>530.80146000000002</v>
      </c>
      <c r="E66" s="78">
        <v>52</v>
      </c>
      <c r="F66" s="28">
        <f t="shared" si="6"/>
        <v>806.81821920000004</v>
      </c>
      <c r="G66" s="30">
        <f t="shared" si="9"/>
        <v>810</v>
      </c>
      <c r="H66" s="55"/>
      <c r="I66" s="55" t="str">
        <f t="shared" si="4"/>
        <v/>
      </c>
      <c r="J66" s="55"/>
      <c r="K66" s="55"/>
      <c r="L66" s="55"/>
      <c r="M66" t="str">
        <f>+VLOOKUP(B66,EXPORTADO!$A$3:$B$758,2,FALSE)</f>
        <v>7891000241196</v>
      </c>
    </row>
    <row r="67" spans="1:13" x14ac:dyDescent="0.25">
      <c r="A67" s="16" t="str">
        <f t="shared" si="8"/>
        <v>7891000240588</v>
      </c>
      <c r="B67" s="4" t="s">
        <v>696</v>
      </c>
      <c r="C67" s="19">
        <v>707</v>
      </c>
      <c r="D67" s="30">
        <f t="shared" si="7"/>
        <v>530.80146000000002</v>
      </c>
      <c r="E67" s="78">
        <v>52</v>
      </c>
      <c r="F67" s="28">
        <f t="shared" ref="F67:F98" si="10">+D67*E67%+D67</f>
        <v>806.81821920000004</v>
      </c>
      <c r="G67" s="30">
        <f t="shared" si="9"/>
        <v>810</v>
      </c>
      <c r="H67" s="55"/>
      <c r="I67" s="55" t="str">
        <f t="shared" si="4"/>
        <v/>
      </c>
      <c r="J67" s="55"/>
      <c r="K67" s="55"/>
      <c r="L67" s="55"/>
      <c r="M67" t="str">
        <f>+VLOOKUP(B67,EXPORTADO!$A$3:$B$758,2,FALSE)</f>
        <v>7891000240588</v>
      </c>
    </row>
    <row r="68" spans="1:13" x14ac:dyDescent="0.25">
      <c r="A68" s="16" t="str">
        <f t="shared" si="8"/>
        <v>7891000241134</v>
      </c>
      <c r="B68" s="4" t="s">
        <v>1134</v>
      </c>
      <c r="C68" s="19">
        <v>707</v>
      </c>
      <c r="D68" s="30">
        <f t="shared" si="7"/>
        <v>530.80146000000002</v>
      </c>
      <c r="E68" s="78">
        <v>52</v>
      </c>
      <c r="F68" s="28">
        <f t="shared" si="10"/>
        <v>806.81821920000004</v>
      </c>
      <c r="G68" s="30">
        <f t="shared" si="9"/>
        <v>810</v>
      </c>
      <c r="H68" s="55"/>
      <c r="I68" s="55" t="str">
        <f t="shared" si="4"/>
        <v/>
      </c>
      <c r="J68" s="55"/>
      <c r="K68" s="55"/>
      <c r="L68" s="55"/>
      <c r="M68" t="str">
        <f>+VLOOKUP(B68,EXPORTADO!$A$3:$B$758,2,FALSE)</f>
        <v>7891000241134</v>
      </c>
    </row>
    <row r="69" spans="1:13" x14ac:dyDescent="0.25">
      <c r="A69" s="16" t="str">
        <f t="shared" ref="A69:A100" si="11">+M69</f>
        <v>7891000241110</v>
      </c>
      <c r="B69" s="4" t="s">
        <v>1136</v>
      </c>
      <c r="C69" s="19">
        <v>707</v>
      </c>
      <c r="D69" s="30">
        <f t="shared" si="7"/>
        <v>530.80146000000002</v>
      </c>
      <c r="E69" s="78">
        <v>52</v>
      </c>
      <c r="F69" s="28">
        <f t="shared" si="10"/>
        <v>806.81821920000004</v>
      </c>
      <c r="G69" s="30">
        <f t="shared" si="9"/>
        <v>810</v>
      </c>
      <c r="H69" s="55"/>
      <c r="I69" s="55" t="str">
        <f t="shared" ref="I69:I132" si="12">IF($J$2=0,"",+C69+C69*$J$2)</f>
        <v/>
      </c>
      <c r="J69" s="55"/>
      <c r="K69" s="55"/>
      <c r="L69" s="55"/>
      <c r="M69" t="str">
        <f>+VLOOKUP(B69,EXPORTADO!$A$3:$B$758,2,FALSE)</f>
        <v>7891000241110</v>
      </c>
    </row>
    <row r="70" spans="1:13" x14ac:dyDescent="0.25">
      <c r="A70" s="16" t="str">
        <f t="shared" si="11"/>
        <v>7891000241080</v>
      </c>
      <c r="B70" s="4" t="s">
        <v>1137</v>
      </c>
      <c r="C70" s="19">
        <v>707</v>
      </c>
      <c r="D70" s="30">
        <f t="shared" si="7"/>
        <v>530.80146000000002</v>
      </c>
      <c r="E70" s="78">
        <v>52</v>
      </c>
      <c r="F70" s="28">
        <f t="shared" si="10"/>
        <v>806.81821920000004</v>
      </c>
      <c r="G70" s="30">
        <f t="shared" si="9"/>
        <v>810</v>
      </c>
      <c r="H70" s="55"/>
      <c r="I70" s="55" t="str">
        <f t="shared" si="12"/>
        <v/>
      </c>
      <c r="J70" s="55"/>
      <c r="K70" s="55"/>
      <c r="L70" s="55"/>
      <c r="M70" t="str">
        <f>+VLOOKUP(B70,EXPORTADO!$A$3:$B$758,2,FALSE)</f>
        <v>7891000241080</v>
      </c>
    </row>
    <row r="71" spans="1:13" x14ac:dyDescent="0.25">
      <c r="A71" s="16" t="str">
        <f t="shared" si="11"/>
        <v>7891000241158</v>
      </c>
      <c r="B71" s="4" t="s">
        <v>1138</v>
      </c>
      <c r="C71" s="19">
        <v>707</v>
      </c>
      <c r="D71" s="30">
        <f t="shared" si="7"/>
        <v>530.80146000000002</v>
      </c>
      <c r="E71" s="78">
        <v>52</v>
      </c>
      <c r="F71" s="28">
        <f t="shared" si="10"/>
        <v>806.81821920000004</v>
      </c>
      <c r="G71" s="30">
        <f t="shared" si="9"/>
        <v>810</v>
      </c>
      <c r="H71" s="55"/>
      <c r="I71" s="55" t="str">
        <f t="shared" si="12"/>
        <v/>
      </c>
      <c r="J71" s="55"/>
      <c r="K71" s="55"/>
      <c r="L71" s="55"/>
      <c r="M71" t="str">
        <f>+VLOOKUP(B71,EXPORTADO!$A$3:$B$758,2,FALSE)</f>
        <v>7891000241158</v>
      </c>
    </row>
    <row r="72" spans="1:13" x14ac:dyDescent="0.25">
      <c r="A72" s="16" t="str">
        <f t="shared" si="11"/>
        <v>7797453001212</v>
      </c>
      <c r="B72" s="35" t="s">
        <v>9</v>
      </c>
      <c r="C72" s="11">
        <v>1727</v>
      </c>
      <c r="D72" s="30">
        <f t="shared" ref="D68:D92" si="13">IF(C72="","",+C72-(C72*5%))</f>
        <v>1640.65</v>
      </c>
      <c r="E72" s="78">
        <v>37</v>
      </c>
      <c r="F72" s="28">
        <f t="shared" si="10"/>
        <v>2247.6905000000002</v>
      </c>
      <c r="G72" s="30">
        <f t="shared" ref="G72:G131" si="14">+MROUND(F72,5)</f>
        <v>2250</v>
      </c>
      <c r="H72" s="55"/>
      <c r="I72" s="55" t="str">
        <f t="shared" si="12"/>
        <v/>
      </c>
      <c r="J72" s="55"/>
      <c r="K72" s="55"/>
      <c r="L72" s="55"/>
      <c r="M72" t="str">
        <f>+VLOOKUP(B72,EXPORTADO!$A$3:$B$758,2,FALSE)</f>
        <v>7797453001212</v>
      </c>
    </row>
    <row r="73" spans="1:13" x14ac:dyDescent="0.25">
      <c r="A73" s="16" t="str">
        <f t="shared" si="11"/>
        <v>06661</v>
      </c>
      <c r="B73" s="35" t="s">
        <v>10</v>
      </c>
      <c r="C73" s="11">
        <v>16799</v>
      </c>
      <c r="D73" s="30">
        <f t="shared" si="13"/>
        <v>15959.05</v>
      </c>
      <c r="E73" s="78">
        <v>30</v>
      </c>
      <c r="F73" s="28">
        <f t="shared" si="10"/>
        <v>20746.764999999999</v>
      </c>
      <c r="G73" s="30">
        <f t="shared" si="14"/>
        <v>20745</v>
      </c>
      <c r="H73" s="55"/>
      <c r="I73" s="55" t="str">
        <f t="shared" si="12"/>
        <v/>
      </c>
      <c r="J73" s="55"/>
      <c r="K73" s="55"/>
      <c r="L73" s="55"/>
      <c r="M73" t="str">
        <f>+VLOOKUP(B73,EXPORTADO!$A$3:$B$758,2,FALSE)</f>
        <v>06661</v>
      </c>
    </row>
    <row r="74" spans="1:13" x14ac:dyDescent="0.25">
      <c r="A74" s="16" t="str">
        <f t="shared" si="11"/>
        <v>7797453001199</v>
      </c>
      <c r="B74" s="35" t="s">
        <v>12</v>
      </c>
      <c r="C74" s="11">
        <v>1900</v>
      </c>
      <c r="D74" s="30">
        <f t="shared" si="13"/>
        <v>1805</v>
      </c>
      <c r="E74" s="78">
        <v>33</v>
      </c>
      <c r="F74" s="28">
        <f t="shared" si="10"/>
        <v>2400.65</v>
      </c>
      <c r="G74" s="30">
        <f t="shared" si="14"/>
        <v>2400</v>
      </c>
      <c r="H74" s="55"/>
      <c r="I74" s="55" t="str">
        <f t="shared" si="12"/>
        <v/>
      </c>
      <c r="J74" s="55"/>
      <c r="K74" s="55"/>
      <c r="L74" s="55"/>
      <c r="M74" t="str">
        <f>+VLOOKUP(B74,EXPORTADO!$A$3:$B$758,2,FALSE)</f>
        <v>7797453001199</v>
      </c>
    </row>
    <row r="75" spans="1:13" x14ac:dyDescent="0.25">
      <c r="A75" s="16" t="str">
        <f t="shared" si="11"/>
        <v>62</v>
      </c>
      <c r="B75" s="35" t="s">
        <v>13</v>
      </c>
      <c r="C75" s="11">
        <v>4819</v>
      </c>
      <c r="D75" s="30">
        <f t="shared" si="13"/>
        <v>4578.05</v>
      </c>
      <c r="E75" s="78">
        <v>33.4</v>
      </c>
      <c r="F75" s="28">
        <f t="shared" si="10"/>
        <v>6107.1187</v>
      </c>
      <c r="G75" s="30">
        <f t="shared" si="14"/>
        <v>6105</v>
      </c>
      <c r="H75" s="55"/>
      <c r="I75" s="55" t="str">
        <f t="shared" si="12"/>
        <v/>
      </c>
      <c r="J75" s="55"/>
      <c r="K75" s="55"/>
      <c r="L75" s="55"/>
      <c r="M75" t="str">
        <f>+VLOOKUP(B75,EXPORTADO!$A$3:$B$758,2,FALSE)</f>
        <v>62</v>
      </c>
    </row>
    <row r="76" spans="1:13" x14ac:dyDescent="0.25">
      <c r="A76" s="16" t="str">
        <f t="shared" si="11"/>
        <v>7797453001304</v>
      </c>
      <c r="B76" s="35" t="s">
        <v>14</v>
      </c>
      <c r="C76" s="11">
        <v>1900</v>
      </c>
      <c r="D76" s="30">
        <f t="shared" si="13"/>
        <v>1805</v>
      </c>
      <c r="E76" s="78">
        <v>33</v>
      </c>
      <c r="F76" s="28">
        <f t="shared" si="10"/>
        <v>2400.65</v>
      </c>
      <c r="G76" s="30">
        <f t="shared" si="14"/>
        <v>2400</v>
      </c>
      <c r="H76" s="55"/>
      <c r="I76" s="55" t="str">
        <f t="shared" si="12"/>
        <v/>
      </c>
      <c r="J76" s="55"/>
      <c r="K76" s="55"/>
      <c r="L76" s="55"/>
      <c r="M76" t="str">
        <f>+VLOOKUP(B76,EXPORTADO!$A$3:$B$758,2,FALSE)</f>
        <v>7797453001304</v>
      </c>
    </row>
    <row r="77" spans="1:13" x14ac:dyDescent="0.25">
      <c r="A77" s="16" t="str">
        <f t="shared" si="11"/>
        <v>7797453972161</v>
      </c>
      <c r="B77" s="35" t="s">
        <v>15</v>
      </c>
      <c r="C77" s="11">
        <v>4819</v>
      </c>
      <c r="D77" s="30">
        <f t="shared" si="13"/>
        <v>4578.05</v>
      </c>
      <c r="E77" s="78">
        <v>33</v>
      </c>
      <c r="F77" s="28">
        <f t="shared" si="10"/>
        <v>6088.8065000000006</v>
      </c>
      <c r="G77" s="30">
        <f t="shared" si="14"/>
        <v>6090</v>
      </c>
      <c r="H77" s="55"/>
      <c r="I77" s="55" t="str">
        <f t="shared" si="12"/>
        <v/>
      </c>
      <c r="J77" s="55"/>
      <c r="K77" s="55"/>
      <c r="L77" s="55"/>
      <c r="M77" t="str">
        <f>+VLOOKUP(B77,EXPORTADO!$A$3:$B$758,2,FALSE)</f>
        <v>7797453972161</v>
      </c>
    </row>
    <row r="78" spans="1:13" x14ac:dyDescent="0.25">
      <c r="A78" s="16" t="str">
        <f t="shared" si="11"/>
        <v>063</v>
      </c>
      <c r="B78" s="35" t="s">
        <v>353</v>
      </c>
      <c r="C78" s="11">
        <v>10129</v>
      </c>
      <c r="D78" s="30">
        <f t="shared" si="13"/>
        <v>9622.5499999999993</v>
      </c>
      <c r="E78" s="78">
        <v>30</v>
      </c>
      <c r="F78" s="28">
        <f t="shared" si="10"/>
        <v>12509.314999999999</v>
      </c>
      <c r="G78" s="30">
        <f t="shared" si="14"/>
        <v>12510</v>
      </c>
      <c r="H78" s="55"/>
      <c r="I78" s="55" t="str">
        <f t="shared" si="12"/>
        <v/>
      </c>
      <c r="J78" s="55"/>
      <c r="K78" s="55"/>
      <c r="L78" s="55"/>
      <c r="M78" t="str">
        <f>+VLOOKUP(B78,EXPORTADO!$A$3:$B$758,2,FALSE)</f>
        <v>063</v>
      </c>
    </row>
    <row r="79" spans="1:13" x14ac:dyDescent="0.25">
      <c r="A79" s="16" t="str">
        <f t="shared" si="11"/>
        <v>064</v>
      </c>
      <c r="B79" s="35" t="s">
        <v>350</v>
      </c>
      <c r="C79" s="11">
        <v>10129</v>
      </c>
      <c r="D79" s="30">
        <f t="shared" si="13"/>
        <v>9622.5499999999993</v>
      </c>
      <c r="E79" s="78">
        <v>30</v>
      </c>
      <c r="F79" s="28">
        <f t="shared" si="10"/>
        <v>12509.314999999999</v>
      </c>
      <c r="G79" s="30">
        <f t="shared" si="14"/>
        <v>12510</v>
      </c>
      <c r="H79" s="55"/>
      <c r="I79" s="55" t="str">
        <f t="shared" si="12"/>
        <v/>
      </c>
      <c r="J79" s="55"/>
      <c r="K79" s="55"/>
      <c r="L79" s="55"/>
      <c r="M79" t="str">
        <f>+VLOOKUP(B79,EXPORTADO!$A$3:$B$758,2,FALSE)</f>
        <v>064</v>
      </c>
    </row>
    <row r="80" spans="1:13" x14ac:dyDescent="0.25">
      <c r="A80" s="16" t="str">
        <f t="shared" si="11"/>
        <v>065</v>
      </c>
      <c r="B80" s="35" t="s">
        <v>351</v>
      </c>
      <c r="C80" s="11">
        <v>11142</v>
      </c>
      <c r="D80" s="30">
        <f t="shared" si="13"/>
        <v>10584.9</v>
      </c>
      <c r="E80" s="78">
        <v>30</v>
      </c>
      <c r="F80" s="28">
        <f t="shared" si="10"/>
        <v>13760.369999999999</v>
      </c>
      <c r="G80" s="30">
        <f t="shared" si="14"/>
        <v>13760</v>
      </c>
      <c r="H80" s="55"/>
      <c r="I80" s="55" t="str">
        <f t="shared" si="12"/>
        <v/>
      </c>
      <c r="J80" s="55"/>
      <c r="K80" s="55"/>
      <c r="L80" s="55"/>
      <c r="M80" t="str">
        <f>+VLOOKUP(B80,EXPORTADO!$A$3:$B$758,2,FALSE)</f>
        <v>065</v>
      </c>
    </row>
    <row r="81" spans="1:13" x14ac:dyDescent="0.25">
      <c r="A81" s="16" t="str">
        <f t="shared" si="11"/>
        <v>066</v>
      </c>
      <c r="B81" s="35" t="s">
        <v>352</v>
      </c>
      <c r="C81" s="11">
        <v>11142</v>
      </c>
      <c r="D81" s="30">
        <f t="shared" si="13"/>
        <v>10584.9</v>
      </c>
      <c r="E81" s="78">
        <v>30</v>
      </c>
      <c r="F81" s="28">
        <f t="shared" si="10"/>
        <v>13760.369999999999</v>
      </c>
      <c r="G81" s="30">
        <f t="shared" si="14"/>
        <v>13760</v>
      </c>
      <c r="H81" s="55"/>
      <c r="I81" s="55" t="str">
        <f t="shared" si="12"/>
        <v/>
      </c>
      <c r="J81" s="55"/>
      <c r="K81" s="55"/>
      <c r="L81" s="55"/>
      <c r="M81" t="str">
        <f>+VLOOKUP(B81,EXPORTADO!$A$3:$B$758,2,FALSE)</f>
        <v>066</v>
      </c>
    </row>
    <row r="82" spans="1:13" x14ac:dyDescent="0.25">
      <c r="A82" s="16" t="str">
        <f t="shared" si="11"/>
        <v>7798088563656</v>
      </c>
      <c r="B82" s="35" t="s">
        <v>1300</v>
      </c>
      <c r="C82" s="11">
        <v>43012</v>
      </c>
      <c r="D82" s="30">
        <f t="shared" si="13"/>
        <v>40861.4</v>
      </c>
      <c r="E82" s="78">
        <v>30.3</v>
      </c>
      <c r="F82" s="28">
        <f t="shared" si="10"/>
        <v>53242.404200000004</v>
      </c>
      <c r="G82" s="30">
        <f t="shared" si="14"/>
        <v>53240</v>
      </c>
      <c r="H82" s="55"/>
      <c r="I82" s="55" t="str">
        <f t="shared" si="12"/>
        <v/>
      </c>
      <c r="J82" s="55"/>
      <c r="K82" s="55"/>
      <c r="L82" s="55"/>
      <c r="M82" t="str">
        <f>+VLOOKUP(B82,EXPORTADO!$A$3:$B$758,2,FALSE)</f>
        <v>7798088563656</v>
      </c>
    </row>
    <row r="83" spans="1:13" x14ac:dyDescent="0.25">
      <c r="A83" s="16" t="str">
        <f t="shared" si="11"/>
        <v>7798088563649</v>
      </c>
      <c r="B83" s="35" t="s">
        <v>1301</v>
      </c>
      <c r="C83" s="11">
        <v>10783</v>
      </c>
      <c r="D83" s="30">
        <f t="shared" si="13"/>
        <v>10243.85</v>
      </c>
      <c r="E83" s="78">
        <v>33.4</v>
      </c>
      <c r="F83" s="28">
        <f t="shared" si="10"/>
        <v>13665.295900000001</v>
      </c>
      <c r="G83" s="30">
        <f t="shared" si="14"/>
        <v>13665</v>
      </c>
      <c r="H83" s="55"/>
      <c r="I83" s="55" t="str">
        <f t="shared" si="12"/>
        <v/>
      </c>
      <c r="J83" s="55"/>
      <c r="K83" s="55"/>
      <c r="L83" s="55"/>
      <c r="M83" t="str">
        <f>+VLOOKUP(B83,EXPORTADO!$A$3:$B$758,2,FALSE)</f>
        <v>7798088563649</v>
      </c>
    </row>
    <row r="84" spans="1:13" x14ac:dyDescent="0.25">
      <c r="A84" s="16" t="str">
        <f t="shared" si="11"/>
        <v>7798088563601</v>
      </c>
      <c r="B84" s="35" t="s">
        <v>1293</v>
      </c>
      <c r="C84" s="11">
        <v>11862</v>
      </c>
      <c r="D84" s="30">
        <f t="shared" si="13"/>
        <v>11268.9</v>
      </c>
      <c r="E84" s="78">
        <v>32.85</v>
      </c>
      <c r="F84" s="28">
        <f t="shared" ref="F84" si="15">+D84*E84%+D84</f>
        <v>14970.73365</v>
      </c>
      <c r="G84" s="30">
        <f t="shared" si="14"/>
        <v>14970</v>
      </c>
      <c r="H84" s="55"/>
      <c r="I84" s="55" t="str">
        <f t="shared" si="12"/>
        <v/>
      </c>
      <c r="J84" s="55"/>
      <c r="K84" s="55"/>
      <c r="L84" s="55"/>
      <c r="M84" t="str">
        <f>+VLOOKUP(B84,EXPORTADO!$A$3:$B$758,2,FALSE)</f>
        <v>7798088563601</v>
      </c>
    </row>
    <row r="85" spans="1:13" x14ac:dyDescent="0.25">
      <c r="A85" s="16" t="str">
        <f t="shared" si="11"/>
        <v>7797453972512</v>
      </c>
      <c r="B85" s="35" t="s">
        <v>1041</v>
      </c>
      <c r="C85" s="11">
        <v>5131.79</v>
      </c>
      <c r="D85" s="30">
        <f t="shared" si="13"/>
        <v>4875.2004999999999</v>
      </c>
      <c r="E85" s="78">
        <v>33</v>
      </c>
      <c r="F85" s="28">
        <f t="shared" si="10"/>
        <v>6484.0166650000001</v>
      </c>
      <c r="G85" s="30">
        <f t="shared" si="14"/>
        <v>6485</v>
      </c>
      <c r="H85" s="55"/>
      <c r="I85" s="55" t="str">
        <f t="shared" si="12"/>
        <v/>
      </c>
      <c r="J85" s="55"/>
      <c r="K85" s="55"/>
      <c r="L85" s="55"/>
      <c r="M85" t="str">
        <f>+VLOOKUP(B85,EXPORTADO!$A$3:$B$758,2,FALSE)</f>
        <v>7797453972512</v>
      </c>
    </row>
    <row r="86" spans="1:13" x14ac:dyDescent="0.25">
      <c r="A86" s="16" t="str">
        <f t="shared" si="11"/>
        <v>7797453000659</v>
      </c>
      <c r="B86" s="35" t="s">
        <v>354</v>
      </c>
      <c r="C86" s="11">
        <v>6600</v>
      </c>
      <c r="D86" s="30">
        <f t="shared" si="13"/>
        <v>6270</v>
      </c>
      <c r="E86" s="78">
        <v>33</v>
      </c>
      <c r="F86" s="28">
        <f t="shared" si="10"/>
        <v>8339.1</v>
      </c>
      <c r="G86" s="30">
        <f t="shared" si="14"/>
        <v>8340</v>
      </c>
      <c r="H86" s="55"/>
      <c r="I86" s="55" t="str">
        <f t="shared" si="12"/>
        <v/>
      </c>
      <c r="J86" s="55"/>
      <c r="K86" s="55"/>
      <c r="L86" s="55"/>
      <c r="M86" t="str">
        <f>+VLOOKUP(B86,EXPORTADO!$A$3:$B$758,2,FALSE)</f>
        <v>7797453000659</v>
      </c>
    </row>
    <row r="87" spans="1:13" x14ac:dyDescent="0.25">
      <c r="A87" s="16" t="str">
        <f t="shared" si="11"/>
        <v>085</v>
      </c>
      <c r="B87" s="35" t="s">
        <v>355</v>
      </c>
      <c r="C87" s="11">
        <v>7045</v>
      </c>
      <c r="D87" s="30">
        <f t="shared" si="13"/>
        <v>6692.75</v>
      </c>
      <c r="E87" s="78">
        <v>33</v>
      </c>
      <c r="F87" s="28">
        <f t="shared" si="10"/>
        <v>8901.3575000000001</v>
      </c>
      <c r="G87" s="30">
        <f t="shared" si="14"/>
        <v>8900</v>
      </c>
      <c r="H87" s="55"/>
      <c r="I87" s="55" t="str">
        <f t="shared" si="12"/>
        <v/>
      </c>
      <c r="J87" s="55"/>
      <c r="K87" s="55"/>
      <c r="L87" s="55"/>
      <c r="M87" t="str">
        <f>+VLOOKUP(B87,EXPORTADO!$A$3:$B$758,2,FALSE)</f>
        <v>085</v>
      </c>
    </row>
    <row r="88" spans="1:13" x14ac:dyDescent="0.25">
      <c r="A88" s="16" t="str">
        <f t="shared" si="11"/>
        <v>7797453000468</v>
      </c>
      <c r="B88" s="4" t="s">
        <v>783</v>
      </c>
      <c r="C88" s="11">
        <v>353</v>
      </c>
      <c r="D88" s="30">
        <f t="shared" si="13"/>
        <v>335.35</v>
      </c>
      <c r="E88" s="78">
        <v>49.5</v>
      </c>
      <c r="F88" s="28">
        <f t="shared" si="10"/>
        <v>501.34825000000001</v>
      </c>
      <c r="G88" s="30">
        <f t="shared" si="14"/>
        <v>500</v>
      </c>
      <c r="H88" s="55"/>
      <c r="I88" s="55" t="str">
        <f t="shared" si="12"/>
        <v/>
      </c>
      <c r="J88" s="55"/>
      <c r="K88" s="55"/>
      <c r="L88" s="55"/>
      <c r="M88" t="str">
        <f>+VLOOKUP(B88,EXPORTADO!$A$3:$B$758,2,FALSE)</f>
        <v>7797453000468</v>
      </c>
    </row>
    <row r="89" spans="1:13" x14ac:dyDescent="0.25">
      <c r="A89" s="16" t="str">
        <f t="shared" si="11"/>
        <v>7797453000796</v>
      </c>
      <c r="B89" s="4" t="s">
        <v>614</v>
      </c>
      <c r="C89" s="11">
        <v>353</v>
      </c>
      <c r="D89" s="30">
        <f t="shared" si="13"/>
        <v>335.35</v>
      </c>
      <c r="E89" s="78">
        <v>49.5</v>
      </c>
      <c r="F89" s="28">
        <f t="shared" si="10"/>
        <v>501.34825000000001</v>
      </c>
      <c r="G89" s="30">
        <f t="shared" si="14"/>
        <v>500</v>
      </c>
      <c r="H89" s="55"/>
      <c r="I89" s="55" t="str">
        <f t="shared" si="12"/>
        <v/>
      </c>
      <c r="J89" s="55"/>
      <c r="K89" s="55"/>
      <c r="L89" s="55"/>
      <c r="M89" t="str">
        <f>+VLOOKUP(B89,EXPORTADO!$A$3:$B$758,2,FALSE)</f>
        <v>7797453000796</v>
      </c>
    </row>
    <row r="90" spans="1:13" x14ac:dyDescent="0.25">
      <c r="A90" s="16" t="str">
        <f t="shared" si="11"/>
        <v>7797453000475</v>
      </c>
      <c r="B90" s="4" t="s">
        <v>616</v>
      </c>
      <c r="C90" s="11">
        <v>353</v>
      </c>
      <c r="D90" s="30">
        <f t="shared" si="13"/>
        <v>335.35</v>
      </c>
      <c r="E90" s="78">
        <v>49.5</v>
      </c>
      <c r="F90" s="28">
        <f t="shared" si="10"/>
        <v>501.34825000000001</v>
      </c>
      <c r="G90" s="30">
        <f t="shared" si="14"/>
        <v>500</v>
      </c>
      <c r="H90" s="55"/>
      <c r="I90" s="55" t="str">
        <f t="shared" si="12"/>
        <v/>
      </c>
      <c r="J90" s="55"/>
      <c r="K90" s="55"/>
      <c r="L90" s="55"/>
      <c r="M90" t="str">
        <f>+VLOOKUP(B90,EXPORTADO!$A$3:$B$758,2,FALSE)</f>
        <v>7797453000475</v>
      </c>
    </row>
    <row r="91" spans="1:13" x14ac:dyDescent="0.25">
      <c r="A91" s="16" t="str">
        <f t="shared" si="11"/>
        <v>7797453000802</v>
      </c>
      <c r="B91" s="4" t="s">
        <v>615</v>
      </c>
      <c r="C91" s="11">
        <v>353</v>
      </c>
      <c r="D91" s="30">
        <f t="shared" si="13"/>
        <v>335.35</v>
      </c>
      <c r="E91" s="78">
        <v>49.5</v>
      </c>
      <c r="F91" s="28">
        <f t="shared" si="10"/>
        <v>501.34825000000001</v>
      </c>
      <c r="G91" s="30">
        <f t="shared" si="14"/>
        <v>500</v>
      </c>
      <c r="H91" s="55"/>
      <c r="I91" s="55" t="str">
        <f t="shared" si="12"/>
        <v/>
      </c>
      <c r="J91" s="55"/>
      <c r="K91" s="55"/>
      <c r="L91" s="55"/>
      <c r="M91" t="str">
        <f>+VLOOKUP(B91,EXPORTADO!$A$3:$B$758,2,FALSE)</f>
        <v>7797453000802</v>
      </c>
    </row>
    <row r="92" spans="1:13" x14ac:dyDescent="0.25">
      <c r="A92" s="16" t="str">
        <f t="shared" si="11"/>
        <v>7797453000482</v>
      </c>
      <c r="B92" s="4" t="s">
        <v>617</v>
      </c>
      <c r="C92" s="11">
        <v>353</v>
      </c>
      <c r="D92" s="30">
        <f t="shared" si="13"/>
        <v>335.35</v>
      </c>
      <c r="E92" s="78">
        <v>49.5</v>
      </c>
      <c r="F92" s="28">
        <f t="shared" si="10"/>
        <v>501.34825000000001</v>
      </c>
      <c r="G92" s="30">
        <f t="shared" si="14"/>
        <v>500</v>
      </c>
      <c r="H92" s="55"/>
      <c r="I92" s="55" t="str">
        <f t="shared" si="12"/>
        <v/>
      </c>
      <c r="J92" s="55"/>
      <c r="K92" s="55"/>
      <c r="L92" s="55"/>
      <c r="M92" t="str">
        <f>+VLOOKUP(B92,EXPORTADO!$A$3:$B$758,2,FALSE)</f>
        <v>7797453000482</v>
      </c>
    </row>
    <row r="93" spans="1:13" x14ac:dyDescent="0.25">
      <c r="A93" s="16" t="str">
        <f t="shared" si="11"/>
        <v>7613039886748</v>
      </c>
      <c r="B93" s="35" t="s">
        <v>280</v>
      </c>
      <c r="C93" s="19">
        <v>11127.02</v>
      </c>
      <c r="D93" s="30">
        <f t="shared" ref="D93:D154" si="16">IF(C93="","",+C93-(C93*24.922%))</f>
        <v>8353.9440756000004</v>
      </c>
      <c r="E93" s="78">
        <v>33</v>
      </c>
      <c r="F93" s="28">
        <f t="shared" si="10"/>
        <v>11110.745620548001</v>
      </c>
      <c r="G93" s="30">
        <f t="shared" si="14"/>
        <v>11110</v>
      </c>
      <c r="H93" s="55"/>
      <c r="I93" s="55" t="str">
        <f t="shared" si="12"/>
        <v/>
      </c>
      <c r="J93" s="55"/>
      <c r="K93" s="55"/>
      <c r="L93" s="55"/>
      <c r="M93" t="str">
        <f>+VLOOKUP(B93,EXPORTADO!$A$3:$B$758,2,FALSE)</f>
        <v>7613039886748</v>
      </c>
    </row>
    <row r="94" spans="1:13" x14ac:dyDescent="0.25">
      <c r="A94" s="16" t="str">
        <f t="shared" si="11"/>
        <v>7613039900314</v>
      </c>
      <c r="B94" s="35" t="s">
        <v>281</v>
      </c>
      <c r="C94" s="19">
        <v>113728.29</v>
      </c>
      <c r="D94" s="30">
        <f t="shared" si="16"/>
        <v>85384.925566199992</v>
      </c>
      <c r="E94" s="78">
        <v>33</v>
      </c>
      <c r="F94" s="28">
        <f t="shared" si="10"/>
        <v>113561.95100304599</v>
      </c>
      <c r="G94" s="30">
        <f t="shared" si="14"/>
        <v>113560</v>
      </c>
      <c r="H94" s="55"/>
      <c r="I94" s="55" t="str">
        <f t="shared" si="12"/>
        <v/>
      </c>
      <c r="J94" s="55"/>
      <c r="K94" s="55"/>
      <c r="L94" s="55"/>
      <c r="M94" t="str">
        <f>+VLOOKUP(B94,EXPORTADO!$A$3:$B$758,2,FALSE)</f>
        <v>7613039900314</v>
      </c>
    </row>
    <row r="95" spans="1:13" x14ac:dyDescent="0.25">
      <c r="A95" s="16" t="str">
        <f t="shared" si="11"/>
        <v>7613039900277</v>
      </c>
      <c r="B95" s="35" t="s">
        <v>282</v>
      </c>
      <c r="C95" s="19">
        <v>29849.55</v>
      </c>
      <c r="D95" s="30">
        <f t="shared" si="16"/>
        <v>22410.445148999999</v>
      </c>
      <c r="E95" s="78">
        <v>33</v>
      </c>
      <c r="F95" s="28">
        <f t="shared" si="10"/>
        <v>29805.892048170001</v>
      </c>
      <c r="G95" s="30">
        <f t="shared" si="14"/>
        <v>29805</v>
      </c>
      <c r="H95" s="55"/>
      <c r="I95" s="55" t="str">
        <f t="shared" si="12"/>
        <v/>
      </c>
      <c r="J95" s="55"/>
      <c r="K95" s="55"/>
      <c r="L95" s="55"/>
      <c r="M95" t="str">
        <f>+VLOOKUP(B95,EXPORTADO!$A$3:$B$758,2,FALSE)</f>
        <v>7613039900277</v>
      </c>
    </row>
    <row r="96" spans="1:13" x14ac:dyDescent="0.25">
      <c r="A96" s="16" t="str">
        <f t="shared" si="11"/>
        <v>7613039899922</v>
      </c>
      <c r="B96" s="35" t="s">
        <v>283</v>
      </c>
      <c r="C96" s="19">
        <v>65012.89</v>
      </c>
      <c r="D96" s="30">
        <f t="shared" si="16"/>
        <v>48810.3775542</v>
      </c>
      <c r="E96" s="78">
        <v>33</v>
      </c>
      <c r="F96" s="28">
        <f t="shared" si="10"/>
        <v>64917.802147085997</v>
      </c>
      <c r="G96" s="30">
        <f t="shared" si="14"/>
        <v>64920</v>
      </c>
      <c r="H96" s="55"/>
      <c r="I96" s="55" t="str">
        <f t="shared" si="12"/>
        <v/>
      </c>
      <c r="J96" s="55"/>
      <c r="K96" s="55"/>
      <c r="L96" s="55"/>
      <c r="M96" t="str">
        <f>+VLOOKUP(B96,EXPORTADO!$A$3:$B$758,2,FALSE)</f>
        <v>7613039899922</v>
      </c>
    </row>
    <row r="97" spans="1:13" x14ac:dyDescent="0.25">
      <c r="A97" s="16" t="str">
        <f t="shared" si="11"/>
        <v>7613039899977</v>
      </c>
      <c r="B97" s="35" t="s">
        <v>516</v>
      </c>
      <c r="C97" s="19">
        <v>0</v>
      </c>
      <c r="D97" s="30">
        <f t="shared" si="16"/>
        <v>0</v>
      </c>
      <c r="E97" s="78">
        <v>33</v>
      </c>
      <c r="F97" s="28">
        <f t="shared" si="10"/>
        <v>0</v>
      </c>
      <c r="G97" s="30">
        <f t="shared" si="14"/>
        <v>0</v>
      </c>
      <c r="H97" s="55"/>
      <c r="I97" s="55" t="str">
        <f t="shared" si="12"/>
        <v/>
      </c>
      <c r="J97" s="55"/>
      <c r="K97" s="55"/>
      <c r="L97" s="55"/>
      <c r="M97" t="str">
        <f>+VLOOKUP(B97,EXPORTADO!$A$3:$B$758,2,FALSE)</f>
        <v>7613039899977</v>
      </c>
    </row>
    <row r="98" spans="1:13" x14ac:dyDescent="0.25">
      <c r="A98" s="16" t="str">
        <f t="shared" si="11"/>
        <v>7613035409507</v>
      </c>
      <c r="B98" s="35" t="s">
        <v>517</v>
      </c>
      <c r="C98" s="19">
        <v>32892.85</v>
      </c>
      <c r="D98" s="30">
        <f t="shared" si="16"/>
        <v>24695.293922999997</v>
      </c>
      <c r="E98" s="78">
        <v>33</v>
      </c>
      <c r="F98" s="28">
        <f t="shared" si="10"/>
        <v>32844.740917589996</v>
      </c>
      <c r="G98" s="30">
        <f t="shared" si="14"/>
        <v>32845</v>
      </c>
      <c r="H98" s="55"/>
      <c r="I98" s="55" t="str">
        <f t="shared" si="12"/>
        <v/>
      </c>
      <c r="J98" s="55"/>
      <c r="K98" s="55"/>
      <c r="L98" s="55"/>
      <c r="M98" t="str">
        <f>+VLOOKUP(B98,EXPORTADO!$A$3:$B$758,2,FALSE)</f>
        <v>7613035409507</v>
      </c>
    </row>
    <row r="99" spans="1:13" x14ac:dyDescent="0.25">
      <c r="A99" s="16" t="str">
        <f t="shared" si="11"/>
        <v>91</v>
      </c>
      <c r="B99" s="35" t="s">
        <v>279</v>
      </c>
      <c r="C99" s="19">
        <v>71516.77</v>
      </c>
      <c r="D99" s="30">
        <f>IF(C99="","",+C99-(C99*16.58%))</f>
        <v>59659.289534000003</v>
      </c>
      <c r="E99" s="78">
        <v>33</v>
      </c>
      <c r="F99" s="28">
        <f t="shared" ref="F99:F130" si="17">+D99*E99%+D99</f>
        <v>79346.855080220004</v>
      </c>
      <c r="G99" s="30">
        <f t="shared" si="14"/>
        <v>79345</v>
      </c>
      <c r="H99" s="55"/>
      <c r="I99" s="55" t="str">
        <f t="shared" si="12"/>
        <v/>
      </c>
      <c r="J99" s="55"/>
      <c r="K99" s="55"/>
      <c r="L99" s="55"/>
      <c r="M99" t="str">
        <f>+VLOOKUP(B99,EXPORTADO!$A$3:$B$758,2,FALSE)</f>
        <v>91</v>
      </c>
    </row>
    <row r="100" spans="1:13" x14ac:dyDescent="0.25">
      <c r="A100" s="16" t="str">
        <f t="shared" si="11"/>
        <v>7613039886557</v>
      </c>
      <c r="B100" s="35" t="s">
        <v>287</v>
      </c>
      <c r="C100" s="19">
        <v>12137.75</v>
      </c>
      <c r="D100" s="30">
        <f t="shared" si="16"/>
        <v>9112.7799450000002</v>
      </c>
      <c r="E100" s="78">
        <v>33</v>
      </c>
      <c r="F100" s="28">
        <f t="shared" si="17"/>
        <v>12119.99732685</v>
      </c>
      <c r="G100" s="30">
        <f t="shared" si="14"/>
        <v>12120</v>
      </c>
      <c r="H100" s="55"/>
      <c r="I100" s="55" t="str">
        <f t="shared" si="12"/>
        <v/>
      </c>
      <c r="J100" s="55"/>
      <c r="K100" s="55"/>
      <c r="L100" s="55"/>
      <c r="M100" t="str">
        <f>+VLOOKUP(B100,EXPORTADO!$A$3:$B$758,2,FALSE)</f>
        <v>7613039886557</v>
      </c>
    </row>
    <row r="101" spans="1:13" x14ac:dyDescent="0.25">
      <c r="A101" s="16" t="str">
        <f t="shared" ref="A101:A132" si="18">+M101</f>
        <v>7613039886922</v>
      </c>
      <c r="B101" s="35" t="s">
        <v>288</v>
      </c>
      <c r="C101" s="19">
        <v>32867.24</v>
      </c>
      <c r="D101" s="30">
        <f t="shared" si="16"/>
        <v>24676.066447199999</v>
      </c>
      <c r="E101" s="78">
        <v>30</v>
      </c>
      <c r="F101" s="28">
        <f t="shared" si="17"/>
        <v>32078.886381359996</v>
      </c>
      <c r="G101" s="30">
        <f t="shared" si="14"/>
        <v>32080</v>
      </c>
      <c r="H101" s="55"/>
      <c r="I101" s="55" t="str">
        <f t="shared" si="12"/>
        <v/>
      </c>
      <c r="J101" s="55"/>
      <c r="K101" s="55"/>
      <c r="L101" s="55"/>
      <c r="M101" t="str">
        <f>+VLOOKUP(B101,EXPORTADO!$A$3:$B$758,2,FALSE)</f>
        <v>7613039886922</v>
      </c>
    </row>
    <row r="102" spans="1:13" x14ac:dyDescent="0.25">
      <c r="A102" s="16" t="str">
        <f t="shared" si="18"/>
        <v>7613039784914</v>
      </c>
      <c r="B102" s="35" t="s">
        <v>289</v>
      </c>
      <c r="C102" s="19">
        <v>71764.990000000005</v>
      </c>
      <c r="D102" s="30">
        <f t="shared" si="16"/>
        <v>53879.719192200006</v>
      </c>
      <c r="E102" s="78">
        <v>33</v>
      </c>
      <c r="F102" s="28">
        <f t="shared" si="17"/>
        <v>71660.026525626017</v>
      </c>
      <c r="G102" s="30">
        <f t="shared" si="14"/>
        <v>71660</v>
      </c>
      <c r="H102" s="55"/>
      <c r="I102" s="55" t="str">
        <f t="shared" si="12"/>
        <v/>
      </c>
      <c r="J102" s="55"/>
      <c r="K102" s="55"/>
      <c r="L102" s="55"/>
      <c r="M102" t="str">
        <f>+VLOOKUP(B102,EXPORTADO!$A$3:$B$758,2,FALSE)</f>
        <v>7613039784914</v>
      </c>
    </row>
    <row r="103" spans="1:13" x14ac:dyDescent="0.25">
      <c r="A103" s="16" t="str">
        <f t="shared" si="18"/>
        <v>7613039947593</v>
      </c>
      <c r="B103" s="35" t="s">
        <v>305</v>
      </c>
      <c r="C103" s="19">
        <v>12830.08</v>
      </c>
      <c r="D103" s="30">
        <f t="shared" si="16"/>
        <v>9632.5674624000003</v>
      </c>
      <c r="E103" s="78">
        <v>33</v>
      </c>
      <c r="F103" s="28">
        <f t="shared" si="17"/>
        <v>12811.314724992</v>
      </c>
      <c r="G103" s="30">
        <f t="shared" si="14"/>
        <v>12810</v>
      </c>
      <c r="H103" s="55"/>
      <c r="I103" s="55" t="str">
        <f t="shared" si="12"/>
        <v/>
      </c>
      <c r="J103" s="55"/>
      <c r="K103" s="55"/>
      <c r="L103" s="55"/>
      <c r="M103" t="str">
        <f>+VLOOKUP(B103,EXPORTADO!$A$3:$B$758,2,FALSE)</f>
        <v>7613039947593</v>
      </c>
    </row>
    <row r="104" spans="1:13" x14ac:dyDescent="0.25">
      <c r="A104" s="16" t="str">
        <f t="shared" si="18"/>
        <v>7613039947401</v>
      </c>
      <c r="B104" s="35" t="s">
        <v>306</v>
      </c>
      <c r="C104" s="19">
        <v>34329.11</v>
      </c>
      <c r="D104" s="30">
        <f t="shared" si="16"/>
        <v>25773.609205799999</v>
      </c>
      <c r="E104" s="78">
        <v>33</v>
      </c>
      <c r="F104" s="28">
        <f t="shared" si="17"/>
        <v>34278.900243714001</v>
      </c>
      <c r="G104" s="30">
        <f t="shared" si="14"/>
        <v>34280</v>
      </c>
      <c r="H104" s="55"/>
      <c r="I104" s="55" t="str">
        <f t="shared" si="12"/>
        <v/>
      </c>
      <c r="J104" s="55"/>
      <c r="K104" s="55"/>
      <c r="L104" s="55"/>
      <c r="M104" t="str">
        <f>+VLOOKUP(B104,EXPORTADO!$A$3:$B$758,2,FALSE)</f>
        <v>7613039947401</v>
      </c>
    </row>
    <row r="105" spans="1:13" x14ac:dyDescent="0.25">
      <c r="A105" s="16" t="str">
        <f t="shared" si="18"/>
        <v>92</v>
      </c>
      <c r="B105" s="35" t="s">
        <v>307</v>
      </c>
      <c r="C105" s="19">
        <v>74056.47</v>
      </c>
      <c r="D105" s="30">
        <f t="shared" si="16"/>
        <v>55600.116546600002</v>
      </c>
      <c r="E105" s="78">
        <v>33</v>
      </c>
      <c r="F105" s="28">
        <f t="shared" si="17"/>
        <v>73948.155006978006</v>
      </c>
      <c r="G105" s="30">
        <f t="shared" si="14"/>
        <v>73950</v>
      </c>
      <c r="H105" s="55"/>
      <c r="I105" s="55" t="str">
        <f t="shared" si="12"/>
        <v/>
      </c>
      <c r="J105" s="55"/>
      <c r="K105" s="55"/>
      <c r="L105" s="55"/>
      <c r="M105" t="str">
        <f>+VLOOKUP(B105,EXPORTADO!$A$3:$B$758,2,FALSE)</f>
        <v>92</v>
      </c>
    </row>
    <row r="106" spans="1:13" x14ac:dyDescent="0.25">
      <c r="A106" s="16" t="str">
        <f t="shared" si="18"/>
        <v>93</v>
      </c>
      <c r="B106" s="35" t="s">
        <v>290</v>
      </c>
      <c r="C106" s="19">
        <v>13439.94</v>
      </c>
      <c r="D106" s="30">
        <f t="shared" si="16"/>
        <v>10090.438153200001</v>
      </c>
      <c r="E106" s="78">
        <v>33</v>
      </c>
      <c r="F106" s="28">
        <f t="shared" si="17"/>
        <v>13420.282743756001</v>
      </c>
      <c r="G106" s="30">
        <f t="shared" si="14"/>
        <v>13420</v>
      </c>
      <c r="H106" s="55"/>
      <c r="I106" s="55" t="str">
        <f t="shared" si="12"/>
        <v/>
      </c>
      <c r="J106" s="55"/>
      <c r="K106" s="55"/>
      <c r="L106" s="55"/>
      <c r="M106" t="str">
        <f>+VLOOKUP(B106,EXPORTADO!$A$3:$B$758,2,FALSE)</f>
        <v>93</v>
      </c>
    </row>
    <row r="107" spans="1:13" x14ac:dyDescent="0.25">
      <c r="A107" s="16" t="str">
        <f t="shared" si="18"/>
        <v>94</v>
      </c>
      <c r="B107" s="35" t="s">
        <v>291</v>
      </c>
      <c r="C107" s="19">
        <v>36083.519999999997</v>
      </c>
      <c r="D107" s="30">
        <f t="shared" si="16"/>
        <v>27090.785145599999</v>
      </c>
      <c r="E107" s="78">
        <v>33</v>
      </c>
      <c r="F107" s="28">
        <f t="shared" si="17"/>
        <v>36030.744243647998</v>
      </c>
      <c r="G107" s="30">
        <f t="shared" si="14"/>
        <v>36030</v>
      </c>
      <c r="H107" s="55"/>
      <c r="I107" s="55" t="str">
        <f t="shared" si="12"/>
        <v/>
      </c>
      <c r="J107" s="55"/>
      <c r="K107" s="55"/>
      <c r="L107" s="55"/>
      <c r="M107" t="str">
        <f>+VLOOKUP(B107,EXPORTADO!$A$3:$B$758,2,FALSE)</f>
        <v>94</v>
      </c>
    </row>
    <row r="108" spans="1:13" x14ac:dyDescent="0.25">
      <c r="A108" s="16" t="str">
        <f t="shared" si="18"/>
        <v>95</v>
      </c>
      <c r="B108" s="35" t="s">
        <v>292</v>
      </c>
      <c r="C108" s="19">
        <v>0</v>
      </c>
      <c r="D108" s="30">
        <f t="shared" si="16"/>
        <v>0</v>
      </c>
      <c r="E108" s="78">
        <v>33</v>
      </c>
      <c r="F108" s="28">
        <f t="shared" si="17"/>
        <v>0</v>
      </c>
      <c r="G108" s="30">
        <f t="shared" si="14"/>
        <v>0</v>
      </c>
      <c r="H108" s="55"/>
      <c r="I108" s="55" t="str">
        <f t="shared" si="12"/>
        <v/>
      </c>
      <c r="J108" s="55"/>
      <c r="K108" s="55"/>
      <c r="L108" s="55"/>
      <c r="M108" t="str">
        <f>+VLOOKUP(B108,EXPORTADO!$A$3:$B$758,2,FALSE)</f>
        <v>95</v>
      </c>
    </row>
    <row r="109" spans="1:13" x14ac:dyDescent="0.25">
      <c r="A109" s="16" t="str">
        <f t="shared" si="18"/>
        <v>7613039947630</v>
      </c>
      <c r="B109" s="35" t="s">
        <v>284</v>
      </c>
      <c r="C109" s="19">
        <v>12790.81</v>
      </c>
      <c r="D109" s="30">
        <f t="shared" si="16"/>
        <v>9603.0843318000007</v>
      </c>
      <c r="E109" s="78">
        <v>33</v>
      </c>
      <c r="F109" s="28">
        <f t="shared" si="17"/>
        <v>12772.102161294002</v>
      </c>
      <c r="G109" s="30">
        <f t="shared" si="14"/>
        <v>12770</v>
      </c>
      <c r="H109" s="55"/>
      <c r="I109" s="55" t="str">
        <f t="shared" si="12"/>
        <v/>
      </c>
      <c r="J109" s="55"/>
      <c r="K109" s="55"/>
      <c r="L109" s="55"/>
      <c r="M109" t="str">
        <f>+VLOOKUP(B109,EXPORTADO!$A$3:$B$758,2,FALSE)</f>
        <v>7613039947630</v>
      </c>
    </row>
    <row r="110" spans="1:13" x14ac:dyDescent="0.25">
      <c r="A110" s="16" t="str">
        <f t="shared" si="18"/>
        <v>97</v>
      </c>
      <c r="B110" s="35" t="s">
        <v>285</v>
      </c>
      <c r="C110" s="19">
        <v>34323.61</v>
      </c>
      <c r="D110" s="30">
        <f t="shared" si="16"/>
        <v>25769.479915800002</v>
      </c>
      <c r="E110" s="78">
        <v>33</v>
      </c>
      <c r="F110" s="28">
        <f t="shared" si="17"/>
        <v>34273.408288014005</v>
      </c>
      <c r="G110" s="30">
        <f t="shared" si="14"/>
        <v>34275</v>
      </c>
      <c r="H110" s="55"/>
      <c r="I110" s="55" t="str">
        <f t="shared" si="12"/>
        <v/>
      </c>
      <c r="J110" s="55"/>
      <c r="K110" s="55"/>
      <c r="L110" s="55"/>
      <c r="M110" t="str">
        <f>+VLOOKUP(B110,EXPORTADO!$A$3:$B$758,2,FALSE)</f>
        <v>97</v>
      </c>
    </row>
    <row r="111" spans="1:13" x14ac:dyDescent="0.25">
      <c r="A111" s="16" t="str">
        <f t="shared" si="18"/>
        <v>98</v>
      </c>
      <c r="B111" s="35" t="s">
        <v>286</v>
      </c>
      <c r="C111" s="19">
        <v>74848.960000000006</v>
      </c>
      <c r="D111" s="30">
        <f t="shared" si="16"/>
        <v>56195.10218880001</v>
      </c>
      <c r="E111" s="78">
        <v>33</v>
      </c>
      <c r="F111" s="28">
        <f t="shared" si="17"/>
        <v>74739.485911104013</v>
      </c>
      <c r="G111" s="30">
        <f t="shared" si="14"/>
        <v>74740</v>
      </c>
      <c r="H111" s="55"/>
      <c r="I111" s="55" t="str">
        <f t="shared" si="12"/>
        <v/>
      </c>
      <c r="J111" s="55"/>
      <c r="K111" s="55"/>
      <c r="L111" s="55"/>
      <c r="M111" t="str">
        <f>+VLOOKUP(B111,EXPORTADO!$A$3:$B$758,2,FALSE)</f>
        <v>98</v>
      </c>
    </row>
    <row r="112" spans="1:13" x14ac:dyDescent="0.25">
      <c r="A112" s="16" t="str">
        <f t="shared" si="18"/>
        <v>7613039947692</v>
      </c>
      <c r="B112" s="35" t="s">
        <v>293</v>
      </c>
      <c r="C112" s="19">
        <v>12797.73</v>
      </c>
      <c r="D112" s="30">
        <f t="shared" si="16"/>
        <v>9608.2797293999993</v>
      </c>
      <c r="E112" s="78">
        <v>33</v>
      </c>
      <c r="F112" s="28">
        <f t="shared" si="17"/>
        <v>12779.012040101999</v>
      </c>
      <c r="G112" s="30">
        <f t="shared" si="14"/>
        <v>12780</v>
      </c>
      <c r="H112" s="55"/>
      <c r="I112" s="55" t="str">
        <f t="shared" si="12"/>
        <v/>
      </c>
      <c r="J112" s="55"/>
      <c r="K112" s="55"/>
      <c r="L112" s="55"/>
      <c r="M112" t="str">
        <f>+VLOOKUP(B112,EXPORTADO!$A$3:$B$758,2,FALSE)</f>
        <v>7613039947692</v>
      </c>
    </row>
    <row r="113" spans="1:13" x14ac:dyDescent="0.25">
      <c r="A113" s="16" t="str">
        <f t="shared" si="18"/>
        <v>7613287004376</v>
      </c>
      <c r="B113" s="35" t="s">
        <v>294</v>
      </c>
      <c r="C113" s="19">
        <v>121819.51</v>
      </c>
      <c r="D113" s="30">
        <f t="shared" si="16"/>
        <v>91459.651717799992</v>
      </c>
      <c r="E113" s="78">
        <v>33</v>
      </c>
      <c r="F113" s="28">
        <f t="shared" si="17"/>
        <v>121641.33678467399</v>
      </c>
      <c r="G113" s="30">
        <f t="shared" si="14"/>
        <v>121640</v>
      </c>
      <c r="H113" s="55"/>
      <c r="I113" s="55" t="str">
        <f t="shared" si="12"/>
        <v/>
      </c>
      <c r="J113" s="55"/>
      <c r="K113" s="55"/>
      <c r="L113" s="55"/>
      <c r="M113" t="str">
        <f>+VLOOKUP(B113,EXPORTADO!$A$3:$B$758,2,FALSE)</f>
        <v>7613287004376</v>
      </c>
    </row>
    <row r="114" spans="1:13" x14ac:dyDescent="0.25">
      <c r="A114" s="16" t="str">
        <f t="shared" si="18"/>
        <v>7613039947111</v>
      </c>
      <c r="B114" s="35" t="s">
        <v>295</v>
      </c>
      <c r="C114" s="19">
        <v>34283.870000000003</v>
      </c>
      <c r="D114" s="30">
        <f t="shared" si="16"/>
        <v>25739.643918600003</v>
      </c>
      <c r="E114" s="78">
        <v>33</v>
      </c>
      <c r="F114" s="28">
        <f t="shared" si="17"/>
        <v>34233.726411738004</v>
      </c>
      <c r="G114" s="30">
        <f t="shared" si="14"/>
        <v>34235</v>
      </c>
      <c r="H114" s="55"/>
      <c r="I114" s="55" t="str">
        <f t="shared" si="12"/>
        <v/>
      </c>
      <c r="J114" s="55"/>
      <c r="K114" s="55"/>
      <c r="L114" s="55"/>
      <c r="M114" t="str">
        <f>+VLOOKUP(B114,EXPORTADO!$A$3:$B$758,2,FALSE)</f>
        <v>7613039947111</v>
      </c>
    </row>
    <row r="115" spans="1:13" x14ac:dyDescent="0.25">
      <c r="A115" s="16" t="str">
        <f t="shared" si="18"/>
        <v>7613039947739</v>
      </c>
      <c r="B115" s="35" t="s">
        <v>296</v>
      </c>
      <c r="C115" s="19">
        <v>71177.259999999995</v>
      </c>
      <c r="D115" s="30">
        <f t="shared" si="16"/>
        <v>53438.463262799996</v>
      </c>
      <c r="E115" s="78">
        <v>33</v>
      </c>
      <c r="F115" s="28">
        <f t="shared" si="17"/>
        <v>71073.156139523999</v>
      </c>
      <c r="G115" s="30">
        <f t="shared" si="14"/>
        <v>71075</v>
      </c>
      <c r="H115" s="55"/>
      <c r="I115" s="55" t="str">
        <f t="shared" si="12"/>
        <v/>
      </c>
      <c r="J115" s="55"/>
      <c r="K115" s="55"/>
      <c r="L115" s="55"/>
      <c r="M115" t="str">
        <f>+VLOOKUP(B115,EXPORTADO!$A$3:$B$758,2,FALSE)</f>
        <v>7613039947739</v>
      </c>
    </row>
    <row r="116" spans="1:13" x14ac:dyDescent="0.25">
      <c r="A116" s="16" t="str">
        <f t="shared" si="18"/>
        <v>7613287032911</v>
      </c>
      <c r="B116" s="35" t="s">
        <v>308</v>
      </c>
      <c r="C116" s="19">
        <v>79500.7</v>
      </c>
      <c r="D116" s="30">
        <f t="shared" si="16"/>
        <v>59687.535545999999</v>
      </c>
      <c r="E116" s="78">
        <v>30</v>
      </c>
      <c r="F116" s="28">
        <f t="shared" si="17"/>
        <v>77593.796209799999</v>
      </c>
      <c r="G116" s="30">
        <f t="shared" si="14"/>
        <v>77595</v>
      </c>
      <c r="H116" s="55"/>
      <c r="I116" s="55" t="str">
        <f t="shared" si="12"/>
        <v/>
      </c>
      <c r="J116" s="55"/>
      <c r="K116" s="55"/>
      <c r="L116" s="55"/>
      <c r="M116" t="str">
        <f>+VLOOKUP(B116,EXPORTADO!$A$3:$B$758,2,FALSE)</f>
        <v>7613287032911</v>
      </c>
    </row>
    <row r="117" spans="1:13" x14ac:dyDescent="0.25">
      <c r="A117" s="16" t="str">
        <f t="shared" si="18"/>
        <v>7613287031990</v>
      </c>
      <c r="B117" s="35" t="s">
        <v>309</v>
      </c>
      <c r="C117" s="19">
        <v>22946.35</v>
      </c>
      <c r="D117" s="30">
        <f t="shared" si="16"/>
        <v>17227.660652999999</v>
      </c>
      <c r="E117" s="78">
        <v>33</v>
      </c>
      <c r="F117" s="28">
        <f t="shared" si="17"/>
        <v>22912.78866849</v>
      </c>
      <c r="G117" s="30">
        <f t="shared" si="14"/>
        <v>22915</v>
      </c>
      <c r="H117" s="55"/>
      <c r="I117" s="55" t="str">
        <f t="shared" si="12"/>
        <v/>
      </c>
      <c r="J117" s="55"/>
      <c r="K117" s="55"/>
      <c r="L117" s="55"/>
      <c r="M117" t="str">
        <f>+VLOOKUP(B117,EXPORTADO!$A$3:$B$758,2,FALSE)</f>
        <v>7613287031990</v>
      </c>
    </row>
    <row r="118" spans="1:13" x14ac:dyDescent="0.25">
      <c r="A118" s="16" t="str">
        <f t="shared" si="18"/>
        <v>105</v>
      </c>
      <c r="B118" s="35" t="s">
        <v>311</v>
      </c>
      <c r="C118" s="19">
        <v>9131.6200000000008</v>
      </c>
      <c r="D118" s="30">
        <f t="shared" si="16"/>
        <v>6855.8376636000012</v>
      </c>
      <c r="E118" s="78">
        <v>33</v>
      </c>
      <c r="F118" s="28">
        <f t="shared" si="17"/>
        <v>9118.2640925880023</v>
      </c>
      <c r="G118" s="30">
        <f t="shared" si="14"/>
        <v>9120</v>
      </c>
      <c r="H118" s="55"/>
      <c r="I118" s="55" t="str">
        <f t="shared" si="12"/>
        <v/>
      </c>
      <c r="J118" s="55"/>
      <c r="K118" s="55"/>
      <c r="L118" s="55"/>
      <c r="M118" t="str">
        <f>+VLOOKUP(B118,EXPORTADO!$A$3:$B$758,2,FALSE)</f>
        <v>105</v>
      </c>
    </row>
    <row r="119" spans="1:13" x14ac:dyDescent="0.25">
      <c r="A119" s="16" t="str">
        <f t="shared" si="18"/>
        <v>7613287031969</v>
      </c>
      <c r="B119" s="35" t="s">
        <v>310</v>
      </c>
      <c r="C119" s="19">
        <v>24017.26</v>
      </c>
      <c r="D119" s="30">
        <f t="shared" si="16"/>
        <v>18031.678462799999</v>
      </c>
      <c r="E119" s="78">
        <v>33</v>
      </c>
      <c r="F119" s="28">
        <f t="shared" si="17"/>
        <v>23982.132355523998</v>
      </c>
      <c r="G119" s="30">
        <f t="shared" si="14"/>
        <v>23980</v>
      </c>
      <c r="H119" s="55"/>
      <c r="I119" s="55" t="str">
        <f t="shared" si="12"/>
        <v/>
      </c>
      <c r="J119" s="55"/>
      <c r="K119" s="55"/>
      <c r="L119" s="55"/>
      <c r="M119" t="str">
        <f>+VLOOKUP(B119,EXPORTADO!$A$3:$B$758,2,FALSE)</f>
        <v>7613287031969</v>
      </c>
    </row>
    <row r="120" spans="1:13" x14ac:dyDescent="0.25">
      <c r="A120" s="16" t="str">
        <f t="shared" si="18"/>
        <v>7613287031983</v>
      </c>
      <c r="B120" s="35" t="s">
        <v>312</v>
      </c>
      <c r="C120" s="19">
        <v>50353.16</v>
      </c>
      <c r="D120" s="30">
        <f t="shared" si="16"/>
        <v>37804.145464800007</v>
      </c>
      <c r="E120" s="78">
        <v>33</v>
      </c>
      <c r="F120" s="28">
        <f t="shared" si="17"/>
        <v>50279.513468184014</v>
      </c>
      <c r="G120" s="30">
        <f t="shared" si="14"/>
        <v>50280</v>
      </c>
      <c r="H120" s="55"/>
      <c r="I120" s="55" t="str">
        <f t="shared" si="12"/>
        <v/>
      </c>
      <c r="J120" s="55"/>
      <c r="K120" s="55"/>
      <c r="L120" s="55"/>
      <c r="M120" t="str">
        <f>+VLOOKUP(B120,EXPORTADO!$A$3:$B$758,2,FALSE)</f>
        <v>7613287031983</v>
      </c>
    </row>
    <row r="121" spans="1:13" x14ac:dyDescent="0.25">
      <c r="A121" s="16" t="str">
        <f t="shared" si="18"/>
        <v>7613287031020</v>
      </c>
      <c r="B121" s="35" t="s">
        <v>313</v>
      </c>
      <c r="C121" s="19">
        <v>0</v>
      </c>
      <c r="D121" s="30">
        <f t="shared" si="16"/>
        <v>0</v>
      </c>
      <c r="E121" s="78">
        <v>33</v>
      </c>
      <c r="F121" s="28">
        <f t="shared" si="17"/>
        <v>0</v>
      </c>
      <c r="G121" s="30">
        <f t="shared" si="14"/>
        <v>0</v>
      </c>
      <c r="H121" s="55"/>
      <c r="I121" s="55" t="str">
        <f t="shared" si="12"/>
        <v/>
      </c>
      <c r="J121" s="55"/>
      <c r="K121" s="55"/>
      <c r="L121" s="55"/>
      <c r="M121" t="str">
        <f>+VLOOKUP(B121,EXPORTADO!$A$3:$B$758,2,FALSE)</f>
        <v>7613287031020</v>
      </c>
    </row>
    <row r="122" spans="1:13" x14ac:dyDescent="0.25">
      <c r="A122" s="16" t="str">
        <f t="shared" si="18"/>
        <v>7613287031082</v>
      </c>
      <c r="B122" s="35" t="s">
        <v>314</v>
      </c>
      <c r="C122" s="19">
        <v>72120.39</v>
      </c>
      <c r="D122" s="30">
        <f t="shared" si="16"/>
        <v>54146.546404199995</v>
      </c>
      <c r="E122" s="78">
        <v>30</v>
      </c>
      <c r="F122" s="28">
        <f t="shared" si="17"/>
        <v>70390.510325459996</v>
      </c>
      <c r="G122" s="30">
        <f t="shared" si="14"/>
        <v>70390</v>
      </c>
      <c r="H122" s="55"/>
      <c r="I122" s="55" t="str">
        <f t="shared" si="12"/>
        <v/>
      </c>
      <c r="J122" s="55"/>
      <c r="K122" s="55"/>
      <c r="L122" s="55"/>
      <c r="M122" t="str">
        <f>+VLOOKUP(B122,EXPORTADO!$A$3:$B$758,2,FALSE)</f>
        <v>7613287031082</v>
      </c>
    </row>
    <row r="123" spans="1:13" x14ac:dyDescent="0.25">
      <c r="A123" s="16" t="str">
        <f t="shared" si="18"/>
        <v>7613287031051</v>
      </c>
      <c r="B123" s="35" t="s">
        <v>315</v>
      </c>
      <c r="C123" s="19">
        <v>20853.580000000002</v>
      </c>
      <c r="D123" s="30">
        <f t="shared" si="16"/>
        <v>15656.450792400003</v>
      </c>
      <c r="E123" s="78">
        <v>32.299999999999997</v>
      </c>
      <c r="F123" s="28">
        <f t="shared" si="17"/>
        <v>20713.484398345201</v>
      </c>
      <c r="G123" s="30">
        <f t="shared" si="14"/>
        <v>20715</v>
      </c>
      <c r="H123" s="55"/>
      <c r="I123" s="55" t="str">
        <f t="shared" si="12"/>
        <v/>
      </c>
      <c r="J123" s="55"/>
      <c r="K123" s="55"/>
      <c r="L123" s="55"/>
      <c r="M123" t="str">
        <f>+VLOOKUP(B123,EXPORTADO!$A$3:$B$758,2,FALSE)</f>
        <v>7613287031051</v>
      </c>
    </row>
    <row r="124" spans="1:13" x14ac:dyDescent="0.25">
      <c r="A124" s="16" t="str">
        <f t="shared" si="18"/>
        <v>7613287031570</v>
      </c>
      <c r="B124" s="35" t="s">
        <v>518</v>
      </c>
      <c r="C124" s="19">
        <v>72120.39</v>
      </c>
      <c r="D124" s="30">
        <f t="shared" si="16"/>
        <v>54146.546404199995</v>
      </c>
      <c r="E124" s="78">
        <v>30</v>
      </c>
      <c r="F124" s="28">
        <f t="shared" si="17"/>
        <v>70390.510325459996</v>
      </c>
      <c r="G124" s="30">
        <f t="shared" si="14"/>
        <v>70390</v>
      </c>
      <c r="H124" s="55"/>
      <c r="I124" s="55" t="str">
        <f t="shared" si="12"/>
        <v/>
      </c>
      <c r="J124" s="55"/>
      <c r="K124" s="55"/>
      <c r="L124" s="55"/>
      <c r="M124" t="str">
        <f>+VLOOKUP(B124,EXPORTADO!$A$3:$B$758,2,FALSE)</f>
        <v>7613287031570</v>
      </c>
    </row>
    <row r="125" spans="1:13" x14ac:dyDescent="0.25">
      <c r="A125" s="16" t="str">
        <f t="shared" si="18"/>
        <v>7613287029164</v>
      </c>
      <c r="B125" s="90" t="s">
        <v>316</v>
      </c>
      <c r="C125" s="19">
        <v>8110.09</v>
      </c>
      <c r="D125" s="30">
        <f t="shared" si="16"/>
        <v>6088.8933702000004</v>
      </c>
      <c r="E125" s="78">
        <v>32</v>
      </c>
      <c r="F125" s="28">
        <f t="shared" si="17"/>
        <v>8037.3392486640005</v>
      </c>
      <c r="G125" s="30">
        <f t="shared" si="14"/>
        <v>8035</v>
      </c>
      <c r="H125" s="55"/>
      <c r="I125" s="55" t="str">
        <f t="shared" si="12"/>
        <v/>
      </c>
      <c r="J125" s="55"/>
      <c r="K125" s="55"/>
      <c r="L125" s="55"/>
      <c r="M125" t="str">
        <f>+VLOOKUP(B125,EXPORTADO!$A$3:$B$758,2,FALSE)</f>
        <v>7613287029164</v>
      </c>
    </row>
    <row r="126" spans="1:13" x14ac:dyDescent="0.25">
      <c r="A126" s="16" t="str">
        <f t="shared" si="18"/>
        <v>7613287029195</v>
      </c>
      <c r="B126" s="91" t="s">
        <v>317</v>
      </c>
      <c r="C126" s="19">
        <v>21823.39</v>
      </c>
      <c r="D126" s="30">
        <f t="shared" si="16"/>
        <v>16384.564744200001</v>
      </c>
      <c r="E126" s="78">
        <v>33</v>
      </c>
      <c r="F126" s="28">
        <f t="shared" si="17"/>
        <v>21791.471109786002</v>
      </c>
      <c r="G126" s="30">
        <f t="shared" si="14"/>
        <v>21790</v>
      </c>
      <c r="H126" s="55"/>
      <c r="I126" s="55" t="str">
        <f t="shared" si="12"/>
        <v/>
      </c>
      <c r="J126" s="55"/>
      <c r="K126" s="55"/>
      <c r="L126" s="55"/>
      <c r="M126" t="str">
        <f>+VLOOKUP(B126,EXPORTADO!$A$3:$B$758,2,FALSE)</f>
        <v>7613287029195</v>
      </c>
    </row>
    <row r="127" spans="1:13" x14ac:dyDescent="0.25">
      <c r="A127" s="16" t="str">
        <f t="shared" si="18"/>
        <v>7613287029515</v>
      </c>
      <c r="B127" s="91" t="s">
        <v>318</v>
      </c>
      <c r="C127" s="19">
        <v>45642.68</v>
      </c>
      <c r="D127" s="30">
        <f t="shared" si="16"/>
        <v>34267.611290400004</v>
      </c>
      <c r="E127" s="78">
        <v>32</v>
      </c>
      <c r="F127" s="28">
        <f t="shared" si="17"/>
        <v>45233.246903328007</v>
      </c>
      <c r="G127" s="30">
        <f t="shared" si="14"/>
        <v>45235</v>
      </c>
      <c r="H127" s="55"/>
      <c r="I127" s="55" t="str">
        <f t="shared" si="12"/>
        <v/>
      </c>
      <c r="J127" s="55"/>
      <c r="K127" s="55"/>
      <c r="L127" s="55"/>
      <c r="M127" t="str">
        <f>+VLOOKUP(B127,EXPORTADO!$A$3:$B$758,2,FALSE)</f>
        <v>7613287029515</v>
      </c>
    </row>
    <row r="128" spans="1:13" x14ac:dyDescent="0.25">
      <c r="A128" s="16" t="str">
        <f t="shared" si="18"/>
        <v>108</v>
      </c>
      <c r="B128" s="35" t="s">
        <v>319</v>
      </c>
      <c r="C128" s="19">
        <v>0</v>
      </c>
      <c r="D128" s="30">
        <f t="shared" si="16"/>
        <v>0</v>
      </c>
      <c r="E128" s="78">
        <v>33</v>
      </c>
      <c r="F128" s="28">
        <f t="shared" si="17"/>
        <v>0</v>
      </c>
      <c r="G128" s="30">
        <f t="shared" si="14"/>
        <v>0</v>
      </c>
      <c r="H128" s="55"/>
      <c r="I128" s="55" t="str">
        <f t="shared" si="12"/>
        <v/>
      </c>
      <c r="J128" s="55"/>
      <c r="K128" s="55"/>
      <c r="L128" s="55"/>
      <c r="M128" t="str">
        <f>+VLOOKUP(B128,EXPORTADO!$A$3:$B$758,2,FALSE)</f>
        <v>108</v>
      </c>
    </row>
    <row r="129" spans="1:13" x14ac:dyDescent="0.25">
      <c r="A129" s="16" t="str">
        <f t="shared" si="18"/>
        <v>7613036188623</v>
      </c>
      <c r="B129" s="35" t="s">
        <v>320</v>
      </c>
      <c r="C129" s="19">
        <v>0</v>
      </c>
      <c r="D129" s="30">
        <f t="shared" si="16"/>
        <v>0</v>
      </c>
      <c r="E129" s="78">
        <v>33</v>
      </c>
      <c r="F129" s="28">
        <f t="shared" si="17"/>
        <v>0</v>
      </c>
      <c r="G129" s="30">
        <f t="shared" si="14"/>
        <v>0</v>
      </c>
      <c r="H129" s="55"/>
      <c r="I129" s="55" t="str">
        <f t="shared" si="12"/>
        <v/>
      </c>
      <c r="J129" s="55"/>
      <c r="K129" s="55"/>
      <c r="L129" s="55"/>
      <c r="M129" t="str">
        <f>+VLOOKUP(B129,EXPORTADO!$A$3:$B$758,2,FALSE)</f>
        <v>7613036188623</v>
      </c>
    </row>
    <row r="130" spans="1:13" x14ac:dyDescent="0.25">
      <c r="A130" s="16" t="str">
        <f t="shared" si="18"/>
        <v>109</v>
      </c>
      <c r="B130" s="35" t="s">
        <v>321</v>
      </c>
      <c r="C130" s="19">
        <v>0</v>
      </c>
      <c r="D130" s="30">
        <f t="shared" si="16"/>
        <v>0</v>
      </c>
      <c r="E130" s="78">
        <v>33</v>
      </c>
      <c r="F130" s="28">
        <f t="shared" si="17"/>
        <v>0</v>
      </c>
      <c r="G130" s="30">
        <f t="shared" si="14"/>
        <v>0</v>
      </c>
      <c r="H130" s="55"/>
      <c r="I130" s="55" t="str">
        <f t="shared" si="12"/>
        <v/>
      </c>
      <c r="J130" s="55"/>
      <c r="K130" s="55"/>
      <c r="L130" s="55"/>
      <c r="M130" t="str">
        <f>+VLOOKUP(B130,EXPORTADO!$A$3:$B$758,2,FALSE)</f>
        <v>109</v>
      </c>
    </row>
    <row r="131" spans="1:13" x14ac:dyDescent="0.25">
      <c r="A131" s="16" t="str">
        <f t="shared" si="18"/>
        <v>7613287035172</v>
      </c>
      <c r="B131" s="35" t="s">
        <v>322</v>
      </c>
      <c r="C131" s="19">
        <v>0</v>
      </c>
      <c r="D131" s="30">
        <f t="shared" si="16"/>
        <v>0</v>
      </c>
      <c r="E131" s="78">
        <v>33</v>
      </c>
      <c r="F131" s="28">
        <f t="shared" ref="F131:F156" si="19">+D131*E131%+D131</f>
        <v>0</v>
      </c>
      <c r="G131" s="30">
        <f t="shared" si="14"/>
        <v>0</v>
      </c>
      <c r="H131" s="55"/>
      <c r="I131" s="55" t="str">
        <f t="shared" si="12"/>
        <v/>
      </c>
      <c r="J131" s="55"/>
      <c r="K131" s="55"/>
      <c r="L131" s="55"/>
      <c r="M131" t="str">
        <f>+VLOOKUP(B131,EXPORTADO!$A$3:$B$758,2,FALSE)</f>
        <v>7613287035172</v>
      </c>
    </row>
    <row r="132" spans="1:13" x14ac:dyDescent="0.25">
      <c r="A132" s="16" t="str">
        <f t="shared" si="18"/>
        <v>7613287035196</v>
      </c>
      <c r="B132" s="35" t="s">
        <v>323</v>
      </c>
      <c r="C132" s="19">
        <v>24913.29</v>
      </c>
      <c r="D132" s="30">
        <f t="shared" si="16"/>
        <v>18704.399866200001</v>
      </c>
      <c r="E132" s="78">
        <v>33</v>
      </c>
      <c r="F132" s="28">
        <f t="shared" si="19"/>
        <v>24876.851822046003</v>
      </c>
      <c r="G132" s="30">
        <f t="shared" ref="G132:G156" si="20">+MROUND(F132,5)</f>
        <v>24875</v>
      </c>
      <c r="H132" s="55"/>
      <c r="I132" s="55" t="str">
        <f t="shared" si="12"/>
        <v/>
      </c>
      <c r="J132" s="55"/>
      <c r="K132" s="55"/>
      <c r="L132" s="55"/>
      <c r="M132" t="str">
        <f>+VLOOKUP(B132,EXPORTADO!$A$3:$B$758,2,FALSE)</f>
        <v>7613287035196</v>
      </c>
    </row>
    <row r="133" spans="1:13" x14ac:dyDescent="0.25">
      <c r="A133" s="16" t="str">
        <f t="shared" ref="A133:A177" si="21">+M133</f>
        <v>110</v>
      </c>
      <c r="B133" s="35" t="s">
        <v>324</v>
      </c>
      <c r="C133" s="19">
        <v>52183.519999999997</v>
      </c>
      <c r="D133" s="30">
        <f t="shared" si="16"/>
        <v>39178.343145599996</v>
      </c>
      <c r="E133" s="78">
        <v>33</v>
      </c>
      <c r="F133" s="28">
        <f t="shared" si="19"/>
        <v>52107.196383647999</v>
      </c>
      <c r="G133" s="30">
        <f t="shared" si="20"/>
        <v>52105</v>
      </c>
      <c r="H133" s="55"/>
      <c r="I133" s="55" t="str">
        <f t="shared" ref="I133:I176" si="22">IF($J$2=0,"",+C133+C133*$J$2)</f>
        <v/>
      </c>
      <c r="J133" s="55"/>
      <c r="K133" s="55"/>
      <c r="L133" s="55"/>
      <c r="M133" t="str">
        <f>+VLOOKUP(B133,EXPORTADO!$A$3:$B$758,2,FALSE)</f>
        <v>110</v>
      </c>
    </row>
    <row r="134" spans="1:13" x14ac:dyDescent="0.25">
      <c r="A134" s="16" t="str">
        <f t="shared" si="21"/>
        <v>7613287028150</v>
      </c>
      <c r="B134" s="35" t="s">
        <v>325</v>
      </c>
      <c r="C134" s="19">
        <v>8524.74</v>
      </c>
      <c r="D134" s="30">
        <f t="shared" si="16"/>
        <v>6400.2042971999999</v>
      </c>
      <c r="E134" s="78">
        <v>33</v>
      </c>
      <c r="F134" s="28">
        <f t="shared" si="19"/>
        <v>8512.2717152759997</v>
      </c>
      <c r="G134" s="30">
        <f t="shared" si="20"/>
        <v>8510</v>
      </c>
      <c r="H134" s="55"/>
      <c r="I134" s="55" t="str">
        <f t="shared" si="22"/>
        <v/>
      </c>
      <c r="J134" s="55"/>
      <c r="K134" s="55"/>
      <c r="L134" s="55"/>
      <c r="M134" t="str">
        <f>+VLOOKUP(B134,EXPORTADO!$A$3:$B$758,2,FALSE)</f>
        <v>7613287028150</v>
      </c>
    </row>
    <row r="135" spans="1:13" x14ac:dyDescent="0.25">
      <c r="A135" s="16" t="str">
        <f t="shared" si="21"/>
        <v>7613287028549</v>
      </c>
      <c r="B135" s="35" t="s">
        <v>326</v>
      </c>
      <c r="C135" s="19">
        <v>79355.47</v>
      </c>
      <c r="D135" s="30">
        <f t="shared" si="16"/>
        <v>59578.499766599998</v>
      </c>
      <c r="E135" s="78">
        <v>32</v>
      </c>
      <c r="F135" s="28">
        <f t="shared" si="19"/>
        <v>78643.619691911998</v>
      </c>
      <c r="G135" s="30">
        <f t="shared" si="20"/>
        <v>78645</v>
      </c>
      <c r="H135" s="55"/>
      <c r="I135" s="55" t="str">
        <f t="shared" si="22"/>
        <v/>
      </c>
      <c r="J135" s="55"/>
      <c r="K135" s="55"/>
      <c r="L135" s="55"/>
      <c r="M135" t="str">
        <f>+VLOOKUP(B135,EXPORTADO!$A$3:$B$758,2,FALSE)</f>
        <v>7613287028549</v>
      </c>
    </row>
    <row r="136" spans="1:13" x14ac:dyDescent="0.25">
      <c r="A136" s="16" t="str">
        <f t="shared" si="21"/>
        <v>7613287028204</v>
      </c>
      <c r="B136" s="35" t="s">
        <v>327</v>
      </c>
      <c r="C136" s="19">
        <v>22981.59</v>
      </c>
      <c r="D136" s="30">
        <f t="shared" si="16"/>
        <v>17254.1181402</v>
      </c>
      <c r="E136" s="78">
        <v>33</v>
      </c>
      <c r="F136" s="28">
        <f t="shared" si="19"/>
        <v>22947.977126466001</v>
      </c>
      <c r="G136" s="30">
        <f t="shared" si="20"/>
        <v>22950</v>
      </c>
      <c r="H136" s="55"/>
      <c r="I136" s="55" t="str">
        <f t="shared" si="22"/>
        <v/>
      </c>
      <c r="J136" s="55"/>
      <c r="K136" s="55"/>
      <c r="L136" s="55"/>
      <c r="M136" t="str">
        <f>+VLOOKUP(B136,EXPORTADO!$A$3:$B$758,2,FALSE)</f>
        <v>7613287028204</v>
      </c>
    </row>
    <row r="137" spans="1:13" x14ac:dyDescent="0.25">
      <c r="A137" s="16" t="str">
        <f t="shared" si="21"/>
        <v>7613287022257</v>
      </c>
      <c r="B137" s="35" t="s">
        <v>297</v>
      </c>
      <c r="C137" s="19">
        <v>8921.19</v>
      </c>
      <c r="D137" s="30">
        <f t="shared" si="16"/>
        <v>6697.8510282000007</v>
      </c>
      <c r="E137" s="78">
        <v>33</v>
      </c>
      <c r="F137" s="28">
        <f t="shared" si="19"/>
        <v>8908.1418675060013</v>
      </c>
      <c r="G137" s="30">
        <f t="shared" si="20"/>
        <v>8910</v>
      </c>
      <c r="H137" s="55"/>
      <c r="I137" s="55" t="str">
        <f t="shared" si="22"/>
        <v/>
      </c>
      <c r="J137" s="55"/>
      <c r="K137" s="55"/>
      <c r="L137" s="55"/>
      <c r="M137" t="str">
        <f>+VLOOKUP(B137,EXPORTADO!$A$3:$B$758,2,FALSE)</f>
        <v>7613287022257</v>
      </c>
    </row>
    <row r="138" spans="1:13" x14ac:dyDescent="0.25">
      <c r="A138" s="16" t="str">
        <f t="shared" si="21"/>
        <v>7613287028051</v>
      </c>
      <c r="B138" s="35" t="s">
        <v>298</v>
      </c>
      <c r="C138" s="19">
        <v>24086.43</v>
      </c>
      <c r="D138" s="30">
        <f t="shared" si="16"/>
        <v>18083.6099154</v>
      </c>
      <c r="E138" s="78">
        <v>33</v>
      </c>
      <c r="F138" s="28">
        <f t="shared" si="19"/>
        <v>24051.201187482002</v>
      </c>
      <c r="G138" s="30">
        <f t="shared" si="20"/>
        <v>24050</v>
      </c>
      <c r="H138" s="55"/>
      <c r="I138" s="55" t="str">
        <f t="shared" si="22"/>
        <v/>
      </c>
      <c r="J138" s="55"/>
      <c r="K138" s="55"/>
      <c r="L138" s="55"/>
      <c r="M138" t="str">
        <f>+VLOOKUP(B138,EXPORTADO!$A$3:$B$758,2,FALSE)</f>
        <v>7613287028051</v>
      </c>
    </row>
    <row r="139" spans="1:13" x14ac:dyDescent="0.25">
      <c r="A139" s="16" t="str">
        <f t="shared" si="21"/>
        <v>111</v>
      </c>
      <c r="B139" s="35" t="s">
        <v>299</v>
      </c>
      <c r="C139" s="19">
        <v>50378.69</v>
      </c>
      <c r="D139" s="30">
        <f t="shared" si="16"/>
        <v>37823.312878199999</v>
      </c>
      <c r="E139" s="78">
        <v>33</v>
      </c>
      <c r="F139" s="28">
        <f t="shared" si="19"/>
        <v>50305.006128005996</v>
      </c>
      <c r="G139" s="30">
        <f t="shared" si="20"/>
        <v>50305</v>
      </c>
      <c r="H139" s="55"/>
      <c r="I139" s="55" t="str">
        <f t="shared" si="22"/>
        <v/>
      </c>
      <c r="J139" s="55"/>
      <c r="K139" s="55"/>
      <c r="L139" s="55"/>
      <c r="M139" t="str">
        <f>+VLOOKUP(B139,EXPORTADO!$A$3:$B$758,2,FALSE)</f>
        <v>111</v>
      </c>
    </row>
    <row r="140" spans="1:13" x14ac:dyDescent="0.25">
      <c r="A140" s="16" t="str">
        <f t="shared" si="21"/>
        <v>7613287032928</v>
      </c>
      <c r="B140" s="35" t="s">
        <v>300</v>
      </c>
      <c r="C140" s="19">
        <v>0</v>
      </c>
      <c r="D140" s="30">
        <f t="shared" si="16"/>
        <v>0</v>
      </c>
      <c r="E140" s="78">
        <v>33</v>
      </c>
      <c r="F140" s="28">
        <f t="shared" si="19"/>
        <v>0</v>
      </c>
      <c r="G140" s="30">
        <f t="shared" si="20"/>
        <v>0</v>
      </c>
      <c r="H140" s="55"/>
      <c r="I140" s="55" t="str">
        <f t="shared" si="22"/>
        <v/>
      </c>
      <c r="J140" s="55"/>
      <c r="K140" s="55"/>
      <c r="L140" s="55"/>
      <c r="M140" t="str">
        <f>+VLOOKUP(B140,EXPORTADO!$A$3:$B$758,2,FALSE)</f>
        <v>7613287032928</v>
      </c>
    </row>
    <row r="141" spans="1:13" x14ac:dyDescent="0.25">
      <c r="A141" s="16" t="str">
        <f t="shared" si="21"/>
        <v>7613287032942</v>
      </c>
      <c r="B141" s="35" t="s">
        <v>301</v>
      </c>
      <c r="C141" s="19">
        <v>25131.8</v>
      </c>
      <c r="D141" s="30">
        <f t="shared" si="16"/>
        <v>18868.452804</v>
      </c>
      <c r="E141" s="78">
        <v>33</v>
      </c>
      <c r="F141" s="28">
        <f t="shared" si="19"/>
        <v>25095.042229320003</v>
      </c>
      <c r="G141" s="30">
        <f t="shared" si="20"/>
        <v>25095</v>
      </c>
      <c r="H141" s="55"/>
      <c r="I141" s="55" t="str">
        <f t="shared" si="22"/>
        <v/>
      </c>
      <c r="J141" s="55"/>
      <c r="K141" s="55"/>
      <c r="L141" s="55"/>
      <c r="M141" t="str">
        <f>+VLOOKUP(B141,EXPORTADO!$A$3:$B$758,2,FALSE)</f>
        <v>7613287032942</v>
      </c>
    </row>
    <row r="142" spans="1:13" x14ac:dyDescent="0.25">
      <c r="A142" s="16" t="str">
        <f t="shared" si="21"/>
        <v>113</v>
      </c>
      <c r="B142" s="35" t="s">
        <v>302</v>
      </c>
      <c r="C142" s="19">
        <v>52508.43</v>
      </c>
      <c r="D142" s="30">
        <f t="shared" si="16"/>
        <v>39422.279075400002</v>
      </c>
      <c r="E142" s="78">
        <v>33</v>
      </c>
      <c r="F142" s="28">
        <f t="shared" si="19"/>
        <v>52431.631170282002</v>
      </c>
      <c r="G142" s="30">
        <f t="shared" si="20"/>
        <v>52430</v>
      </c>
      <c r="H142" s="55"/>
      <c r="I142" s="55" t="str">
        <f t="shared" si="22"/>
        <v/>
      </c>
      <c r="J142" s="55"/>
      <c r="K142" s="55"/>
      <c r="L142" s="55"/>
      <c r="M142" t="str">
        <f>+VLOOKUP(B142,EXPORTADO!$A$3:$B$758,2,FALSE)</f>
        <v>113</v>
      </c>
    </row>
    <row r="143" spans="1:13" x14ac:dyDescent="0.25">
      <c r="A143" s="16" t="str">
        <f t="shared" si="21"/>
        <v>7613287033130</v>
      </c>
      <c r="B143" s="35" t="s">
        <v>303</v>
      </c>
      <c r="C143" s="19">
        <v>83292.100000000006</v>
      </c>
      <c r="D143" s="30">
        <f t="shared" si="16"/>
        <v>62534.042838000008</v>
      </c>
      <c r="E143" s="78">
        <v>33</v>
      </c>
      <c r="F143" s="28">
        <f t="shared" si="19"/>
        <v>83170.276974540015</v>
      </c>
      <c r="G143" s="30">
        <f t="shared" si="20"/>
        <v>83170</v>
      </c>
      <c r="H143" s="55"/>
      <c r="I143" s="55" t="str">
        <f t="shared" si="22"/>
        <v/>
      </c>
      <c r="J143" s="55"/>
      <c r="K143" s="55"/>
      <c r="L143" s="55"/>
      <c r="M143" t="str">
        <f>+VLOOKUP(B143,EXPORTADO!$A$3:$B$758,2,FALSE)</f>
        <v>7613287033130</v>
      </c>
    </row>
    <row r="144" spans="1:13" x14ac:dyDescent="0.25">
      <c r="A144" s="16" t="str">
        <f t="shared" si="21"/>
        <v>7613287033116</v>
      </c>
      <c r="B144" s="35" t="s">
        <v>304</v>
      </c>
      <c r="C144" s="19">
        <v>24079.15</v>
      </c>
      <c r="D144" s="30">
        <f t="shared" si="16"/>
        <v>18078.144237</v>
      </c>
      <c r="E144" s="78">
        <v>33</v>
      </c>
      <c r="F144" s="28">
        <f t="shared" si="19"/>
        <v>24043.931835210002</v>
      </c>
      <c r="G144" s="30">
        <f t="shared" si="20"/>
        <v>24045</v>
      </c>
      <c r="H144" s="55"/>
      <c r="I144" s="55" t="str">
        <f t="shared" si="22"/>
        <v/>
      </c>
      <c r="J144" s="55"/>
      <c r="K144" s="55"/>
      <c r="L144" s="55"/>
      <c r="M144" t="str">
        <f>+VLOOKUP(B144,EXPORTADO!$A$3:$B$758,2,FALSE)</f>
        <v>7613287033116</v>
      </c>
    </row>
    <row r="145" spans="1:13" x14ac:dyDescent="0.25">
      <c r="A145" s="16" t="str">
        <f t="shared" si="21"/>
        <v>115</v>
      </c>
      <c r="B145" s="35" t="s">
        <v>331</v>
      </c>
      <c r="C145" s="19">
        <v>89159.93</v>
      </c>
      <c r="D145" s="30">
        <f t="shared" si="16"/>
        <v>66939.49224539999</v>
      </c>
      <c r="E145" s="78">
        <v>30</v>
      </c>
      <c r="F145" s="28">
        <f t="shared" si="19"/>
        <v>87021.339919019985</v>
      </c>
      <c r="G145" s="30">
        <f t="shared" si="20"/>
        <v>87020</v>
      </c>
      <c r="H145" s="55"/>
      <c r="I145" s="55" t="str">
        <f t="shared" si="22"/>
        <v/>
      </c>
      <c r="J145" s="55"/>
      <c r="K145" s="55"/>
      <c r="L145" s="55"/>
      <c r="M145" t="str">
        <f>+VLOOKUP(B145,EXPORTADO!$A$3:$B$758,2,FALSE)</f>
        <v>115</v>
      </c>
    </row>
    <row r="146" spans="1:13" x14ac:dyDescent="0.25">
      <c r="A146" s="16" t="str">
        <f t="shared" si="21"/>
        <v>114</v>
      </c>
      <c r="B146" s="35" t="s">
        <v>332</v>
      </c>
      <c r="C146" s="19">
        <v>23991.32</v>
      </c>
      <c r="D146" s="30">
        <f t="shared" si="16"/>
        <v>18012.2032296</v>
      </c>
      <c r="E146" s="78">
        <v>33</v>
      </c>
      <c r="F146" s="28">
        <f t="shared" si="19"/>
        <v>23956.230295368001</v>
      </c>
      <c r="G146" s="30">
        <f t="shared" si="20"/>
        <v>23955</v>
      </c>
      <c r="H146" s="55"/>
      <c r="I146" s="55" t="str">
        <f t="shared" si="22"/>
        <v/>
      </c>
      <c r="J146" s="55"/>
      <c r="K146" s="55"/>
      <c r="L146" s="55"/>
      <c r="M146" t="str">
        <f>+VLOOKUP(B146,EXPORTADO!$A$3:$B$758,2,FALSE)</f>
        <v>114</v>
      </c>
    </row>
    <row r="147" spans="1:13" x14ac:dyDescent="0.25">
      <c r="A147" s="16" t="str">
        <f t="shared" si="21"/>
        <v>116</v>
      </c>
      <c r="B147" s="35" t="s">
        <v>328</v>
      </c>
      <c r="C147" s="19">
        <v>0</v>
      </c>
      <c r="D147" s="30">
        <f t="shared" si="16"/>
        <v>0</v>
      </c>
      <c r="E147" s="78">
        <v>33</v>
      </c>
      <c r="F147" s="28">
        <f t="shared" si="19"/>
        <v>0</v>
      </c>
      <c r="G147" s="30">
        <f t="shared" si="20"/>
        <v>0</v>
      </c>
      <c r="H147" s="55"/>
      <c r="I147" s="55" t="str">
        <f t="shared" si="22"/>
        <v/>
      </c>
      <c r="J147" s="55"/>
      <c r="K147" s="55"/>
      <c r="L147" s="55"/>
      <c r="M147" t="str">
        <f>+VLOOKUP(B147,EXPORTADO!$A$3:$B$758,2,FALSE)</f>
        <v>116</v>
      </c>
    </row>
    <row r="148" spans="1:13" x14ac:dyDescent="0.25">
      <c r="A148" s="16" t="str">
        <f t="shared" si="21"/>
        <v>7613287033161</v>
      </c>
      <c r="B148" s="35" t="s">
        <v>329</v>
      </c>
      <c r="C148" s="19">
        <v>25107.040000000001</v>
      </c>
      <c r="D148" s="30">
        <f t="shared" si="16"/>
        <v>18849.863491200002</v>
      </c>
      <c r="E148" s="78">
        <v>32</v>
      </c>
      <c r="F148" s="28">
        <f t="shared" si="19"/>
        <v>24881.819808384003</v>
      </c>
      <c r="G148" s="30">
        <f t="shared" si="20"/>
        <v>24880</v>
      </c>
      <c r="H148" s="55"/>
      <c r="I148" s="55" t="str">
        <f t="shared" si="22"/>
        <v/>
      </c>
      <c r="J148" s="55"/>
      <c r="K148" s="55"/>
      <c r="L148" s="55"/>
      <c r="M148" t="str">
        <f>+VLOOKUP(B148,EXPORTADO!$A$3:$B$758,2,FALSE)</f>
        <v>7613287033161</v>
      </c>
    </row>
    <row r="149" spans="1:13" x14ac:dyDescent="0.25">
      <c r="A149" s="16" t="str">
        <f t="shared" si="21"/>
        <v>117</v>
      </c>
      <c r="B149" s="35" t="s">
        <v>330</v>
      </c>
      <c r="C149" s="19">
        <v>52649.8</v>
      </c>
      <c r="D149" s="30">
        <f t="shared" si="16"/>
        <v>39528.416844000007</v>
      </c>
      <c r="E149" s="78">
        <v>33</v>
      </c>
      <c r="F149" s="28">
        <f t="shared" si="19"/>
        <v>52572.794402520012</v>
      </c>
      <c r="G149" s="30">
        <f t="shared" si="20"/>
        <v>52575</v>
      </c>
      <c r="H149" s="55"/>
      <c r="I149" s="55" t="str">
        <f t="shared" si="22"/>
        <v/>
      </c>
      <c r="J149" s="55"/>
      <c r="K149" s="55"/>
      <c r="L149" s="55"/>
      <c r="M149" t="str">
        <f>+VLOOKUP(B149,EXPORTADO!$A$3:$B$758,2,FALSE)</f>
        <v>117</v>
      </c>
    </row>
    <row r="150" spans="1:13" x14ac:dyDescent="0.25">
      <c r="A150" s="16" t="str">
        <f t="shared" si="21"/>
        <v>7891000246481</v>
      </c>
      <c r="B150" s="4" t="s">
        <v>699</v>
      </c>
      <c r="C150" s="19">
        <v>1838.83</v>
      </c>
      <c r="D150" s="30">
        <f t="shared" si="16"/>
        <v>1380.5567873999998</v>
      </c>
      <c r="E150" s="78">
        <v>46</v>
      </c>
      <c r="F150" s="28">
        <f t="shared" si="19"/>
        <v>2015.6129096039999</v>
      </c>
      <c r="G150" s="30">
        <f t="shared" si="20"/>
        <v>2015</v>
      </c>
      <c r="H150" s="55"/>
      <c r="I150" s="55" t="str">
        <f t="shared" si="22"/>
        <v/>
      </c>
      <c r="J150" s="55"/>
      <c r="K150" s="55"/>
      <c r="L150" s="55"/>
      <c r="M150" t="str">
        <f>+VLOOKUP(B150,EXPORTADO!$A$3:$B$758,2,FALSE)</f>
        <v>7891000246481</v>
      </c>
    </row>
    <row r="151" spans="1:13" x14ac:dyDescent="0.25">
      <c r="A151" s="16" t="str">
        <f t="shared" si="21"/>
        <v>7891000246443</v>
      </c>
      <c r="B151" s="4" t="s">
        <v>613</v>
      </c>
      <c r="C151" s="19">
        <v>1838.83</v>
      </c>
      <c r="D151" s="30">
        <f t="shared" si="16"/>
        <v>1380.5567873999998</v>
      </c>
      <c r="E151" s="78">
        <v>46</v>
      </c>
      <c r="F151" s="28">
        <f t="shared" si="19"/>
        <v>2015.6129096039999</v>
      </c>
      <c r="G151" s="30">
        <f t="shared" si="20"/>
        <v>2015</v>
      </c>
      <c r="H151" s="55"/>
      <c r="I151" s="55" t="str">
        <f t="shared" si="22"/>
        <v/>
      </c>
      <c r="J151" s="55"/>
      <c r="K151" s="55"/>
      <c r="L151" s="55"/>
      <c r="M151" t="str">
        <f>+VLOOKUP(B151,EXPORTADO!$A$3:$B$758,2,FALSE)</f>
        <v>7891000246443</v>
      </c>
    </row>
    <row r="152" spans="1:13" x14ac:dyDescent="0.25">
      <c r="A152" s="16" t="str">
        <f t="shared" si="21"/>
        <v>7891000246429</v>
      </c>
      <c r="B152" s="4" t="s">
        <v>612</v>
      </c>
      <c r="C152" s="19">
        <v>1838.83</v>
      </c>
      <c r="D152" s="30">
        <f t="shared" si="16"/>
        <v>1380.5567873999998</v>
      </c>
      <c r="E152" s="78">
        <v>46</v>
      </c>
      <c r="F152" s="28">
        <f t="shared" si="19"/>
        <v>2015.6129096039999</v>
      </c>
      <c r="G152" s="30">
        <f t="shared" si="20"/>
        <v>2015</v>
      </c>
      <c r="H152" s="55"/>
      <c r="I152" s="55" t="str">
        <f t="shared" si="22"/>
        <v/>
      </c>
      <c r="J152" s="55"/>
      <c r="K152" s="55"/>
      <c r="L152" s="55"/>
      <c r="M152" t="str">
        <f>+VLOOKUP(B152,EXPORTADO!$A$3:$B$758,2,FALSE)</f>
        <v>7891000246429</v>
      </c>
    </row>
    <row r="153" spans="1:13" x14ac:dyDescent="0.25">
      <c r="A153" s="16" t="str">
        <f t="shared" si="21"/>
        <v>7891000250051</v>
      </c>
      <c r="B153" s="4" t="s">
        <v>701</v>
      </c>
      <c r="C153" s="19">
        <v>1656.77</v>
      </c>
      <c r="D153" s="30">
        <f t="shared" si="16"/>
        <v>1243.8697806</v>
      </c>
      <c r="E153" s="78">
        <v>46.5</v>
      </c>
      <c r="F153" s="28">
        <f t="shared" si="19"/>
        <v>1822.2692285789999</v>
      </c>
      <c r="G153" s="30">
        <f t="shared" si="20"/>
        <v>1820</v>
      </c>
      <c r="H153" s="55"/>
      <c r="I153" s="55" t="str">
        <f t="shared" si="22"/>
        <v/>
      </c>
      <c r="J153" s="55"/>
      <c r="K153" s="55"/>
      <c r="L153" s="55"/>
      <c r="M153" t="str">
        <f>+VLOOKUP(B153,EXPORTADO!$A$3:$B$758,2,FALSE)</f>
        <v>7891000250051</v>
      </c>
    </row>
    <row r="154" spans="1:13" x14ac:dyDescent="0.25">
      <c r="A154" s="16" t="str">
        <f t="shared" si="21"/>
        <v>7891000246382</v>
      </c>
      <c r="B154" s="4" t="s">
        <v>700</v>
      </c>
      <c r="C154" s="19">
        <v>1656.77</v>
      </c>
      <c r="D154" s="30">
        <f t="shared" si="16"/>
        <v>1243.8697806</v>
      </c>
      <c r="E154" s="78">
        <v>46.5</v>
      </c>
      <c r="F154" s="28">
        <f t="shared" si="19"/>
        <v>1822.2692285789999</v>
      </c>
      <c r="G154" s="30">
        <f t="shared" si="20"/>
        <v>1820</v>
      </c>
      <c r="H154" s="55"/>
      <c r="I154" s="55" t="str">
        <f t="shared" si="22"/>
        <v/>
      </c>
      <c r="J154" s="55"/>
      <c r="K154" s="55"/>
      <c r="L154" s="55"/>
      <c r="M154" t="str">
        <f>+VLOOKUP(B154,EXPORTADO!$A$3:$B$758,2,FALSE)</f>
        <v>7891000246382</v>
      </c>
    </row>
    <row r="155" spans="1:13" x14ac:dyDescent="0.25">
      <c r="A155" s="16" t="str">
        <f t="shared" si="21"/>
        <v>7797453971850</v>
      </c>
      <c r="B155" s="35" t="s">
        <v>803</v>
      </c>
      <c r="C155" s="11">
        <v>618</v>
      </c>
      <c r="D155" s="30">
        <f t="shared" ref="D155:D176" si="23">IF(C155="","",+C155-(C155*5%))</f>
        <v>587.1</v>
      </c>
      <c r="E155" s="78">
        <v>50</v>
      </c>
      <c r="F155" s="28">
        <f t="shared" si="19"/>
        <v>880.65000000000009</v>
      </c>
      <c r="G155" s="30">
        <f t="shared" si="20"/>
        <v>880</v>
      </c>
      <c r="H155" s="55"/>
      <c r="I155" s="55" t="str">
        <f t="shared" si="22"/>
        <v/>
      </c>
      <c r="J155" s="55"/>
      <c r="K155" s="55"/>
      <c r="L155" s="55"/>
      <c r="M155" t="str">
        <f>+VLOOKUP(B155,EXPORTADO!$A$3:$B$758,2,FALSE)</f>
        <v>7797453971850</v>
      </c>
    </row>
    <row r="156" spans="1:13" x14ac:dyDescent="0.25">
      <c r="A156" s="16" t="str">
        <f t="shared" si="21"/>
        <v>7797453971867</v>
      </c>
      <c r="B156" s="35" t="s">
        <v>805</v>
      </c>
      <c r="C156" s="11">
        <v>618</v>
      </c>
      <c r="D156" s="30">
        <f t="shared" si="23"/>
        <v>587.1</v>
      </c>
      <c r="E156" s="78">
        <v>50</v>
      </c>
      <c r="F156" s="28">
        <f t="shared" si="19"/>
        <v>880.65000000000009</v>
      </c>
      <c r="G156" s="30">
        <f t="shared" si="20"/>
        <v>880</v>
      </c>
      <c r="H156" s="55"/>
      <c r="I156" s="55" t="str">
        <f t="shared" si="22"/>
        <v/>
      </c>
      <c r="M156" t="str">
        <f>+VLOOKUP(B156,EXPORTADO!$A$3:$B$758,2,FALSE)</f>
        <v>7797453971867</v>
      </c>
    </row>
    <row r="157" spans="1:13" x14ac:dyDescent="0.25">
      <c r="A157" s="16" t="str">
        <f t="shared" si="21"/>
        <v>7798307920734</v>
      </c>
      <c r="B157" s="81" t="s">
        <v>1315</v>
      </c>
      <c r="C157" s="11">
        <v>990</v>
      </c>
      <c r="D157" s="30">
        <f t="shared" si="23"/>
        <v>940.5</v>
      </c>
      <c r="E157" s="78">
        <v>33</v>
      </c>
      <c r="F157" s="28">
        <f t="shared" ref="F157:F177" si="24">+D157*E157%+D157</f>
        <v>1250.865</v>
      </c>
      <c r="G157" s="30">
        <f t="shared" ref="G157:G177" si="25">+MROUND(F157,5)</f>
        <v>1250</v>
      </c>
      <c r="I157" s="55" t="str">
        <f t="shared" si="22"/>
        <v/>
      </c>
      <c r="M157" t="str">
        <f>+VLOOKUP(B157,EXPORTADO!$A$3:$B$758,2,FALSE)</f>
        <v>7798307920734</v>
      </c>
    </row>
    <row r="158" spans="1:13" x14ac:dyDescent="0.25">
      <c r="A158" s="16" t="str">
        <f t="shared" si="21"/>
        <v>7798307920031</v>
      </c>
      <c r="B158" s="11" t="s">
        <v>1316</v>
      </c>
      <c r="C158" s="11">
        <v>1100</v>
      </c>
      <c r="D158" s="30">
        <f t="shared" si="23"/>
        <v>1045</v>
      </c>
      <c r="E158" s="78">
        <v>33</v>
      </c>
      <c r="F158" s="28">
        <f t="shared" si="24"/>
        <v>1389.85</v>
      </c>
      <c r="G158" s="30">
        <f t="shared" si="25"/>
        <v>1390</v>
      </c>
      <c r="I158" s="55" t="str">
        <f t="shared" si="22"/>
        <v/>
      </c>
      <c r="M158" t="str">
        <f>+VLOOKUP(B158,EXPORTADO!$A$3:$B$758,2,FALSE)</f>
        <v>7798307920031</v>
      </c>
    </row>
    <row r="159" spans="1:13" x14ac:dyDescent="0.25">
      <c r="A159" s="16" t="str">
        <f t="shared" si="21"/>
        <v>7613287119605</v>
      </c>
      <c r="B159" s="11" t="s">
        <v>1387</v>
      </c>
      <c r="C159" s="11">
        <v>1692</v>
      </c>
      <c r="D159" s="30">
        <f t="shared" si="23"/>
        <v>1607.4</v>
      </c>
      <c r="E159" s="78">
        <v>33</v>
      </c>
      <c r="F159" s="28">
        <f t="shared" si="24"/>
        <v>2137.8420000000001</v>
      </c>
      <c r="G159" s="30">
        <f t="shared" si="25"/>
        <v>2140</v>
      </c>
      <c r="I159" s="55" t="str">
        <f t="shared" si="22"/>
        <v/>
      </c>
      <c r="M159" t="str">
        <f>+VLOOKUP(B159,EXPORTADO!$A$3:$B$758,2,FALSE)</f>
        <v>7613287119605</v>
      </c>
    </row>
    <row r="160" spans="1:13" x14ac:dyDescent="0.25">
      <c r="A160" s="16" t="str">
        <f t="shared" si="21"/>
        <v>7891000295717</v>
      </c>
      <c r="B160" s="13" t="s">
        <v>1385</v>
      </c>
      <c r="C160" s="11">
        <v>1121</v>
      </c>
      <c r="D160" s="30">
        <f t="shared" si="23"/>
        <v>1064.95</v>
      </c>
      <c r="E160" s="78">
        <v>48</v>
      </c>
      <c r="F160" s="28">
        <f t="shared" si="24"/>
        <v>1576.126</v>
      </c>
      <c r="G160" s="30">
        <f t="shared" si="25"/>
        <v>1575</v>
      </c>
      <c r="I160" s="55" t="str">
        <f t="shared" si="22"/>
        <v/>
      </c>
      <c r="M160" t="str">
        <f>+VLOOKUP(B160,EXPORTADO!$A$3:$B$758,2,FALSE)</f>
        <v>7891000295717</v>
      </c>
    </row>
    <row r="161" spans="1:13" x14ac:dyDescent="0.25">
      <c r="A161" s="16" t="str">
        <f t="shared" si="21"/>
        <v>7891000295755</v>
      </c>
      <c r="B161" s="13" t="s">
        <v>1396</v>
      </c>
      <c r="C161" s="11">
        <v>1121</v>
      </c>
      <c r="D161" s="30">
        <f t="shared" si="23"/>
        <v>1064.95</v>
      </c>
      <c r="E161" s="78">
        <v>48</v>
      </c>
      <c r="F161" s="28">
        <f t="shared" si="24"/>
        <v>1576.126</v>
      </c>
      <c r="G161" s="30">
        <f t="shared" si="25"/>
        <v>1575</v>
      </c>
      <c r="I161" s="55" t="str">
        <f t="shared" si="22"/>
        <v/>
      </c>
      <c r="M161" t="str">
        <f>+VLOOKUP(B161,EXPORTADO!$A$3:$B$758,2,FALSE)</f>
        <v>7891000295755</v>
      </c>
    </row>
    <row r="162" spans="1:13" x14ac:dyDescent="0.25">
      <c r="A162" s="16" t="str">
        <f t="shared" si="21"/>
        <v>7891000295793</v>
      </c>
      <c r="B162" s="13" t="s">
        <v>1398</v>
      </c>
      <c r="C162" s="11">
        <v>1121</v>
      </c>
      <c r="D162" s="30">
        <f t="shared" si="23"/>
        <v>1064.95</v>
      </c>
      <c r="E162" s="78">
        <v>48</v>
      </c>
      <c r="F162" s="28">
        <f t="shared" si="24"/>
        <v>1576.126</v>
      </c>
      <c r="G162" s="30">
        <f t="shared" si="25"/>
        <v>1575</v>
      </c>
      <c r="I162" s="55" t="str">
        <f t="shared" si="22"/>
        <v/>
      </c>
      <c r="M162" t="str">
        <f>+VLOOKUP(B162,EXPORTADO!$A$3:$B$758,2,FALSE)</f>
        <v>7891000295793</v>
      </c>
    </row>
    <row r="163" spans="1:13" x14ac:dyDescent="0.25">
      <c r="A163" s="16" t="str">
        <f t="shared" si="21"/>
        <v>7891000295915</v>
      </c>
      <c r="B163" s="13" t="s">
        <v>1400</v>
      </c>
      <c r="C163" s="11">
        <v>1121</v>
      </c>
      <c r="D163" s="30">
        <f t="shared" si="23"/>
        <v>1064.95</v>
      </c>
      <c r="E163" s="78">
        <v>48</v>
      </c>
      <c r="F163" s="28">
        <f t="shared" si="24"/>
        <v>1576.126</v>
      </c>
      <c r="G163" s="30">
        <f t="shared" si="25"/>
        <v>1575</v>
      </c>
      <c r="I163" s="55" t="str">
        <f t="shared" si="22"/>
        <v/>
      </c>
      <c r="M163" t="str">
        <f>+VLOOKUP(B163,EXPORTADO!$A$3:$B$758,2,FALSE)</f>
        <v>7891000295915</v>
      </c>
    </row>
    <row r="164" spans="1:13" x14ac:dyDescent="0.25">
      <c r="A164" s="16" t="str">
        <f t="shared" si="21"/>
        <v>7891000296158</v>
      </c>
      <c r="B164" s="13" t="s">
        <v>1386</v>
      </c>
      <c r="C164" s="11">
        <v>1121</v>
      </c>
      <c r="D164" s="30">
        <f t="shared" si="23"/>
        <v>1064.95</v>
      </c>
      <c r="E164" s="78">
        <v>48</v>
      </c>
      <c r="F164" s="28">
        <f t="shared" si="24"/>
        <v>1576.126</v>
      </c>
      <c r="G164" s="30">
        <f t="shared" si="25"/>
        <v>1575</v>
      </c>
      <c r="I164" s="55" t="str">
        <f t="shared" si="22"/>
        <v/>
      </c>
      <c r="M164" t="str">
        <f>+VLOOKUP(B164,EXPORTADO!$A$3:$B$758,2,FALSE)</f>
        <v>7891000296158</v>
      </c>
    </row>
    <row r="165" spans="1:13" x14ac:dyDescent="0.25">
      <c r="A165" s="16" t="str">
        <f t="shared" si="21"/>
        <v>7798088563588</v>
      </c>
      <c r="B165" s="88" t="s">
        <v>1406</v>
      </c>
      <c r="C165" s="11">
        <v>18361</v>
      </c>
      <c r="D165" s="30">
        <f t="shared" si="23"/>
        <v>17442.95</v>
      </c>
      <c r="E165" s="78">
        <v>33.450000000000003</v>
      </c>
      <c r="F165" s="28">
        <f t="shared" si="24"/>
        <v>23277.616775000002</v>
      </c>
      <c r="G165" s="30">
        <f t="shared" si="25"/>
        <v>23280</v>
      </c>
      <c r="I165" s="55" t="str">
        <f t="shared" si="22"/>
        <v/>
      </c>
      <c r="M165" t="str">
        <f>+VLOOKUP(B165,EXPORTADO!$A$3:$B$758,2,FALSE)</f>
        <v>7798088563588</v>
      </c>
    </row>
    <row r="166" spans="1:13" x14ac:dyDescent="0.25">
      <c r="A166" s="16" t="str">
        <f t="shared" si="21"/>
        <v>7798088563625</v>
      </c>
      <c r="B166" s="11" t="s">
        <v>1475</v>
      </c>
      <c r="C166" s="11">
        <v>11862</v>
      </c>
      <c r="D166" s="30">
        <f t="shared" si="23"/>
        <v>11268.9</v>
      </c>
      <c r="E166" s="78">
        <v>32.85</v>
      </c>
      <c r="F166" s="28">
        <f t="shared" si="24"/>
        <v>14970.73365</v>
      </c>
      <c r="G166" s="30">
        <f t="shared" si="25"/>
        <v>14970</v>
      </c>
      <c r="I166" s="55" t="str">
        <f t="shared" si="22"/>
        <v/>
      </c>
      <c r="M166" t="str">
        <f>+VLOOKUP(B166,EXPORTADO!$A$3:$B$758,2,FALSE)</f>
        <v>7798088563625</v>
      </c>
    </row>
    <row r="167" spans="1:13" x14ac:dyDescent="0.25">
      <c r="A167" s="16" t="str">
        <f t="shared" si="21"/>
        <v>7798088563557</v>
      </c>
      <c r="B167" s="13" t="s">
        <v>1488</v>
      </c>
      <c r="C167" s="11">
        <v>7785</v>
      </c>
      <c r="D167" s="30">
        <f t="shared" si="23"/>
        <v>7395.75</v>
      </c>
      <c r="E167" s="78">
        <v>33.5</v>
      </c>
      <c r="F167" s="28">
        <f t="shared" si="24"/>
        <v>9873.3262500000001</v>
      </c>
      <c r="G167" s="30">
        <f t="shared" si="25"/>
        <v>9875</v>
      </c>
      <c r="I167" s="55" t="str">
        <f t="shared" si="22"/>
        <v/>
      </c>
      <c r="M167" t="str">
        <f>+VLOOKUP(B167,EXPORTADO!$A$3:$B$758,2,FALSE)</f>
        <v>7798088563557</v>
      </c>
    </row>
    <row r="168" spans="1:13" x14ac:dyDescent="0.25">
      <c r="A168" s="16" t="str">
        <f t="shared" si="21"/>
        <v>7891000246344</v>
      </c>
      <c r="B168" s="13" t="s">
        <v>1416</v>
      </c>
      <c r="C168" s="11">
        <v>1838.83</v>
      </c>
      <c r="D168" s="30">
        <f>IF(C168="","",+C168-(C168*16.58%))</f>
        <v>1533.951986</v>
      </c>
      <c r="E168" s="78">
        <v>46</v>
      </c>
      <c r="F168" s="28">
        <f t="shared" si="24"/>
        <v>2239.5698995600001</v>
      </c>
      <c r="G168" s="30">
        <f t="shared" si="25"/>
        <v>2240</v>
      </c>
      <c r="I168" s="55" t="str">
        <f t="shared" si="22"/>
        <v/>
      </c>
      <c r="M168" t="str">
        <f>+VLOOKUP(B168,EXPORTADO!$A$3:$B$758,2,FALSE)</f>
        <v>7891000246344</v>
      </c>
    </row>
    <row r="169" spans="1:13" x14ac:dyDescent="0.25">
      <c r="A169" s="16" t="str">
        <f t="shared" si="21"/>
        <v>7891000296196</v>
      </c>
      <c r="B169" s="13" t="s">
        <v>1437</v>
      </c>
      <c r="C169" s="11">
        <v>1121</v>
      </c>
      <c r="D169" s="30">
        <f t="shared" si="23"/>
        <v>1064.95</v>
      </c>
      <c r="E169" s="78">
        <v>48</v>
      </c>
      <c r="F169" s="28">
        <f t="shared" si="24"/>
        <v>1576.126</v>
      </c>
      <c r="G169" s="30">
        <f t="shared" si="25"/>
        <v>1575</v>
      </c>
      <c r="I169" s="55" t="str">
        <f t="shared" si="22"/>
        <v/>
      </c>
      <c r="M169" t="str">
        <f>+VLOOKUP(B169,EXPORTADO!$A$3:$B$758,2,FALSE)</f>
        <v>7891000296196</v>
      </c>
    </row>
    <row r="170" spans="1:13" x14ac:dyDescent="0.25">
      <c r="A170" s="16" t="str">
        <f t="shared" si="21"/>
        <v>7891000295991</v>
      </c>
      <c r="B170" s="13" t="s">
        <v>1455</v>
      </c>
      <c r="C170" s="11">
        <v>1121</v>
      </c>
      <c r="D170" s="30">
        <f t="shared" si="23"/>
        <v>1064.95</v>
      </c>
      <c r="E170" s="78">
        <v>48</v>
      </c>
      <c r="F170" s="28">
        <f t="shared" si="24"/>
        <v>1576.126</v>
      </c>
      <c r="G170" s="30">
        <f t="shared" si="25"/>
        <v>1575</v>
      </c>
      <c r="I170" s="55" t="str">
        <f t="shared" si="22"/>
        <v/>
      </c>
      <c r="M170" t="str">
        <f>+VLOOKUP(B170,EXPORTADO!$A$3:$B$758,2,FALSE)</f>
        <v>7891000295991</v>
      </c>
    </row>
    <row r="171" spans="1:13" x14ac:dyDescent="0.25">
      <c r="A171" s="16" t="str">
        <f t="shared" si="21"/>
        <v>7891000311790</v>
      </c>
      <c r="B171" s="13" t="s">
        <v>1536</v>
      </c>
      <c r="C171" s="11">
        <v>567</v>
      </c>
      <c r="D171" s="30">
        <f t="shared" si="23"/>
        <v>538.65</v>
      </c>
      <c r="E171" s="78">
        <v>64</v>
      </c>
      <c r="F171" s="28">
        <f t="shared" si="24"/>
        <v>883.38599999999997</v>
      </c>
      <c r="G171" s="30">
        <f t="shared" si="25"/>
        <v>885</v>
      </c>
      <c r="I171" s="55" t="str">
        <f t="shared" si="22"/>
        <v/>
      </c>
      <c r="M171" t="str">
        <f>+VLOOKUP(B171,EXPORTADO!$A$3:$B$758,2,FALSE)</f>
        <v>7891000311790</v>
      </c>
    </row>
    <row r="172" spans="1:13" x14ac:dyDescent="0.25">
      <c r="A172" s="16" t="str">
        <f t="shared" si="21"/>
        <v>7891000311714</v>
      </c>
      <c r="B172" s="13" t="s">
        <v>1530</v>
      </c>
      <c r="C172" s="11">
        <v>567</v>
      </c>
      <c r="D172" s="30">
        <f t="shared" si="23"/>
        <v>538.65</v>
      </c>
      <c r="E172" s="78">
        <v>64</v>
      </c>
      <c r="F172" s="28">
        <f t="shared" si="24"/>
        <v>883.38599999999997</v>
      </c>
      <c r="G172" s="30">
        <f t="shared" si="25"/>
        <v>885</v>
      </c>
      <c r="I172" s="55" t="str">
        <f t="shared" si="22"/>
        <v/>
      </c>
      <c r="M172" t="str">
        <f>+VLOOKUP(B172,EXPORTADO!$A$3:$B$758,2,FALSE)</f>
        <v>7891000311714</v>
      </c>
    </row>
    <row r="173" spans="1:13" x14ac:dyDescent="0.25">
      <c r="A173" s="16" t="str">
        <f t="shared" si="21"/>
        <v>7891000244074</v>
      </c>
      <c r="B173" s="13" t="s">
        <v>1573</v>
      </c>
      <c r="C173" s="11">
        <v>1009.13</v>
      </c>
      <c r="D173" s="93">
        <f>IF(C173="","",+C173-(C173*24.922%))</f>
        <v>757.63462140000001</v>
      </c>
      <c r="E173" s="78">
        <v>49</v>
      </c>
      <c r="F173" s="94">
        <f t="shared" si="24"/>
        <v>1128.875585886</v>
      </c>
      <c r="G173" s="93">
        <f t="shared" si="25"/>
        <v>1130</v>
      </c>
      <c r="I173" s="55" t="str">
        <f t="shared" si="22"/>
        <v/>
      </c>
      <c r="M173" t="str">
        <f>+VLOOKUP(B173,EXPORTADO!$A$3:$B$758,2,FALSE)</f>
        <v>7891000244074</v>
      </c>
    </row>
    <row r="174" spans="1:13" x14ac:dyDescent="0.25">
      <c r="A174" s="16" t="str">
        <f t="shared" si="21"/>
        <v>7891000244012</v>
      </c>
      <c r="B174" s="13" t="s">
        <v>1575</v>
      </c>
      <c r="C174" s="11">
        <v>1009.13</v>
      </c>
      <c r="D174" s="93">
        <f>IF(C174="","",+C174-(C174*24.922%))</f>
        <v>757.63462140000001</v>
      </c>
      <c r="E174" s="78">
        <v>49</v>
      </c>
      <c r="F174" s="94">
        <f t="shared" si="24"/>
        <v>1128.875585886</v>
      </c>
      <c r="G174" s="93">
        <f t="shared" si="25"/>
        <v>1130</v>
      </c>
      <c r="I174" s="55" t="str">
        <f t="shared" si="22"/>
        <v/>
      </c>
      <c r="M174" t="str">
        <f>+VLOOKUP(B174,EXPORTADO!$A$3:$B$758,2,FALSE)</f>
        <v>7891000244012</v>
      </c>
    </row>
    <row r="175" spans="1:13" x14ac:dyDescent="0.25">
      <c r="A175" s="16" t="str">
        <f t="shared" si="21"/>
        <v>7798088563595</v>
      </c>
      <c r="B175" s="13" t="s">
        <v>1560</v>
      </c>
      <c r="C175" s="11">
        <v>38696</v>
      </c>
      <c r="D175" s="93">
        <f t="shared" si="23"/>
        <v>36761.199999999997</v>
      </c>
      <c r="E175" s="78">
        <v>32</v>
      </c>
      <c r="F175" s="28">
        <f t="shared" si="24"/>
        <v>48524.784</v>
      </c>
      <c r="G175" s="30">
        <f t="shared" si="25"/>
        <v>48525</v>
      </c>
      <c r="I175" s="55" t="str">
        <f t="shared" si="22"/>
        <v/>
      </c>
      <c r="M175" t="str">
        <f>+VLOOKUP(B175,EXPORTADO!$A$3:$B$758,2,FALSE)</f>
        <v>7798088563595</v>
      </c>
    </row>
    <row r="176" spans="1:13" x14ac:dyDescent="0.25">
      <c r="A176" s="16" t="str">
        <f t="shared" si="21"/>
        <v>7798088563632</v>
      </c>
      <c r="B176" s="13" t="s">
        <v>1577</v>
      </c>
      <c r="C176" s="11">
        <v>48970</v>
      </c>
      <c r="D176" s="93">
        <f t="shared" si="23"/>
        <v>46521.5</v>
      </c>
      <c r="E176" s="78">
        <v>32</v>
      </c>
      <c r="F176" s="28">
        <f t="shared" si="24"/>
        <v>61408.380000000005</v>
      </c>
      <c r="G176" s="30">
        <f t="shared" si="25"/>
        <v>61410</v>
      </c>
      <c r="I176" s="55" t="str">
        <f t="shared" si="22"/>
        <v/>
      </c>
      <c r="M176" t="str">
        <f>+VLOOKUP(B176,EXPORTADO!$A$3:$B$758,2,FALSE)</f>
        <v>7798088563632</v>
      </c>
    </row>
    <row r="177" spans="1:13" x14ac:dyDescent="0.25">
      <c r="A177" s="16" t="str">
        <f t="shared" si="21"/>
        <v>7891000244111</v>
      </c>
      <c r="B177" s="13" t="s">
        <v>1604</v>
      </c>
      <c r="C177" s="11">
        <v>1182.97</v>
      </c>
      <c r="D177" s="93">
        <f>IF(C177="","",+C177-(C177*24.049%))</f>
        <v>898.47754470000007</v>
      </c>
      <c r="E177" s="78">
        <v>44.8</v>
      </c>
      <c r="F177" s="28">
        <f t="shared" si="24"/>
        <v>1300.9954847256001</v>
      </c>
      <c r="G177" s="30">
        <f t="shared" si="25"/>
        <v>1300</v>
      </c>
      <c r="M177" t="str">
        <f>+VLOOKUP(B177,EXPORTADO!$A$3:$B$758,2,FALSE)</f>
        <v>7891000244111</v>
      </c>
    </row>
    <row r="178" spans="1:13" x14ac:dyDescent="0.25">
      <c r="M178" t="e">
        <f>+VLOOKUP(B178,EXPORTADO!$A$3:$B$758,2,FALSE)</f>
        <v>#N/A</v>
      </c>
    </row>
  </sheetData>
  <autoFilter ref="A2:M156" xr:uid="{00000000-0009-0000-0000-000006000000}"/>
  <sortState xmlns:xlrd2="http://schemas.microsoft.com/office/spreadsheetml/2017/richdata2" ref="A3:M155">
    <sortCondition ref="B3:B155"/>
  </sortState>
  <mergeCells count="1">
    <mergeCell ref="B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M190"/>
  <sheetViews>
    <sheetView topLeftCell="B1" workbookViewId="0">
      <pane ySplit="2" topLeftCell="A165" activePane="bottomLeft" state="frozen"/>
      <selection pane="bottomLeft" activeCell="C172" sqref="C172"/>
    </sheetView>
  </sheetViews>
  <sheetFormatPr baseColWidth="10" defaultRowHeight="15" x14ac:dyDescent="0.25"/>
  <cols>
    <col min="1" max="1" width="14" style="16" bestFit="1" customWidth="1"/>
    <col min="2" max="2" width="60.7109375" customWidth="1"/>
    <col min="3" max="3" width="13" style="2" customWidth="1"/>
    <col min="6" max="6" width="15.28515625" bestFit="1" customWidth="1"/>
    <col min="7" max="7" width="18.28515625" bestFit="1" customWidth="1"/>
    <col min="8" max="8" width="11.42578125" style="72"/>
    <col min="9" max="9" width="11.7109375" customWidth="1"/>
    <col min="13" max="13" width="14" bestFit="1" customWidth="1"/>
  </cols>
  <sheetData>
    <row r="1" spans="1:13" ht="15.75" thickBot="1" x14ac:dyDescent="0.3">
      <c r="B1" s="102" t="s">
        <v>1037</v>
      </c>
      <c r="C1" s="102"/>
    </row>
    <row r="2" spans="1:13" ht="15.75" thickBot="1" x14ac:dyDescent="0.3">
      <c r="A2" s="38" t="s">
        <v>256</v>
      </c>
      <c r="B2" s="3" t="s">
        <v>21</v>
      </c>
      <c r="C2" s="62" t="s">
        <v>1035</v>
      </c>
      <c r="D2" s="32" t="s">
        <v>693</v>
      </c>
      <c r="E2" s="33" t="s">
        <v>1255</v>
      </c>
      <c r="F2" s="34" t="s">
        <v>1256</v>
      </c>
      <c r="H2" s="74"/>
      <c r="I2" s="71">
        <v>-0.05</v>
      </c>
      <c r="M2" t="s">
        <v>256</v>
      </c>
    </row>
    <row r="3" spans="1:13" x14ac:dyDescent="0.25">
      <c r="A3" s="16" t="str">
        <f>+M3</f>
        <v>124</v>
      </c>
      <c r="B3" s="20" t="s">
        <v>363</v>
      </c>
      <c r="C3" s="19">
        <v>14815.44</v>
      </c>
      <c r="D3" s="78">
        <v>33</v>
      </c>
      <c r="E3" s="28">
        <f t="shared" ref="E3:E34" si="0">+C3*D3%+C3</f>
        <v>19704.535200000002</v>
      </c>
      <c r="F3" s="30">
        <f>+MROUND(E3,5)</f>
        <v>19705</v>
      </c>
      <c r="G3" s="49"/>
      <c r="H3" s="75"/>
      <c r="I3" s="73" t="str">
        <f>IF(H3="","",H3-(H3*5%))</f>
        <v/>
      </c>
      <c r="J3" s="21" t="str">
        <f t="shared" ref="J3:J66" si="1">IF(H3="","",(I3-C3)/C3)</f>
        <v/>
      </c>
      <c r="M3" t="str">
        <f>+VLOOKUP(B3,EXPORTADO!$A$3:$B$736,2,FALSE)</f>
        <v>124</v>
      </c>
    </row>
    <row r="4" spans="1:13" x14ac:dyDescent="0.25">
      <c r="A4" s="16" t="str">
        <f t="shared" ref="A4:A69" si="2">+M4</f>
        <v>3182550786218</v>
      </c>
      <c r="B4" s="20" t="s">
        <v>1046</v>
      </c>
      <c r="C4" s="19">
        <v>22025.78</v>
      </c>
      <c r="D4" s="78">
        <v>33.200000000000003</v>
      </c>
      <c r="E4" s="28">
        <f t="shared" si="0"/>
        <v>29338.338960000001</v>
      </c>
      <c r="F4" s="30">
        <f t="shared" ref="F4:F67" si="3">+MROUND(E4,5)</f>
        <v>29340</v>
      </c>
      <c r="G4" s="49"/>
      <c r="H4" s="75"/>
      <c r="I4" s="73" t="str">
        <f t="shared" ref="I4:I67" si="4">IF(H4="","",H4-(H4*5%))</f>
        <v/>
      </c>
      <c r="J4" s="21" t="str">
        <f t="shared" si="1"/>
        <v/>
      </c>
      <c r="M4" t="str">
        <f>+VLOOKUP(B4,EXPORTADO!$A$3:$B$736,2,FALSE)</f>
        <v>3182550786218</v>
      </c>
    </row>
    <row r="5" spans="1:13" x14ac:dyDescent="0.25">
      <c r="A5" s="16" t="str">
        <f t="shared" si="2"/>
        <v>7790187340299</v>
      </c>
      <c r="B5" s="20" t="s">
        <v>502</v>
      </c>
      <c r="C5" s="19">
        <v>5312.14</v>
      </c>
      <c r="D5" s="78">
        <v>33.799999999999997</v>
      </c>
      <c r="E5" s="28">
        <f t="shared" si="0"/>
        <v>7107.6433200000001</v>
      </c>
      <c r="F5" s="30">
        <f t="shared" si="3"/>
        <v>7110</v>
      </c>
      <c r="G5" s="49"/>
      <c r="H5" s="75"/>
      <c r="I5" s="73" t="str">
        <f t="shared" si="4"/>
        <v/>
      </c>
      <c r="J5" s="21" t="str">
        <f t="shared" si="1"/>
        <v/>
      </c>
      <c r="M5" t="str">
        <f>+VLOOKUP(B5,EXPORTADO!$A$3:$B$736,2,FALSE)</f>
        <v>7790187340299</v>
      </c>
    </row>
    <row r="6" spans="1:13" x14ac:dyDescent="0.25">
      <c r="A6" s="16" t="str">
        <f t="shared" si="2"/>
        <v>7790187340305</v>
      </c>
      <c r="B6" s="20" t="s">
        <v>1292</v>
      </c>
      <c r="C6" s="19">
        <v>15807.38</v>
      </c>
      <c r="D6" s="78">
        <v>33.4</v>
      </c>
      <c r="E6" s="28">
        <f t="shared" si="0"/>
        <v>21087.04492</v>
      </c>
      <c r="F6" s="30">
        <f t="shared" si="3"/>
        <v>21085</v>
      </c>
      <c r="G6" s="49"/>
      <c r="H6" s="75"/>
      <c r="I6" s="73" t="str">
        <f t="shared" si="4"/>
        <v/>
      </c>
      <c r="J6" s="21" t="str">
        <f t="shared" si="1"/>
        <v/>
      </c>
      <c r="M6" t="str">
        <f>+VLOOKUP(B6,EXPORTADO!$A$3:$B$736,2,FALSE)</f>
        <v>7790187340305</v>
      </c>
    </row>
    <row r="7" spans="1:13" x14ac:dyDescent="0.25">
      <c r="A7" s="16" t="str">
        <f t="shared" si="2"/>
        <v>125</v>
      </c>
      <c r="B7" s="20" t="s">
        <v>500</v>
      </c>
      <c r="C7" s="19">
        <v>54483.040000000001</v>
      </c>
      <c r="D7" s="78">
        <v>33</v>
      </c>
      <c r="E7" s="28">
        <f t="shared" si="0"/>
        <v>72462.443200000009</v>
      </c>
      <c r="F7" s="30">
        <f t="shared" si="3"/>
        <v>72460</v>
      </c>
      <c r="G7" s="49"/>
      <c r="H7" s="75"/>
      <c r="I7" s="73" t="str">
        <f t="shared" si="4"/>
        <v/>
      </c>
      <c r="J7" s="21" t="str">
        <f t="shared" si="1"/>
        <v/>
      </c>
      <c r="M7" t="str">
        <f>+VLOOKUP(B7,EXPORTADO!$A$3:$B$736,2,FALSE)</f>
        <v>125</v>
      </c>
    </row>
    <row r="8" spans="1:13" x14ac:dyDescent="0.25">
      <c r="A8" s="16" t="str">
        <f t="shared" si="2"/>
        <v>126</v>
      </c>
      <c r="B8" s="20" t="s">
        <v>501</v>
      </c>
      <c r="C8" s="19">
        <v>60168.66</v>
      </c>
      <c r="D8" s="78">
        <v>33</v>
      </c>
      <c r="E8" s="28">
        <f t="shared" si="0"/>
        <v>80024.317800000004</v>
      </c>
      <c r="F8" s="30">
        <f t="shared" si="3"/>
        <v>80025</v>
      </c>
      <c r="G8" s="49"/>
      <c r="H8" s="75"/>
      <c r="I8" s="73" t="str">
        <f t="shared" si="4"/>
        <v/>
      </c>
      <c r="J8" s="21" t="str">
        <f t="shared" si="1"/>
        <v/>
      </c>
      <c r="M8" t="str">
        <f>+VLOOKUP(B8,EXPORTADO!$A$3:$B$736,2,FALSE)</f>
        <v>126</v>
      </c>
    </row>
    <row r="9" spans="1:13" x14ac:dyDescent="0.25">
      <c r="A9" s="16" t="str">
        <f t="shared" si="2"/>
        <v>129</v>
      </c>
      <c r="B9" s="20" t="s">
        <v>997</v>
      </c>
      <c r="C9" s="19">
        <v>54483.040000000001</v>
      </c>
      <c r="D9" s="78">
        <v>33</v>
      </c>
      <c r="E9" s="28">
        <f t="shared" si="0"/>
        <v>72462.443200000009</v>
      </c>
      <c r="F9" s="30">
        <f t="shared" si="3"/>
        <v>72460</v>
      </c>
      <c r="G9" s="49"/>
      <c r="H9" s="75"/>
      <c r="I9" s="73" t="str">
        <f t="shared" si="4"/>
        <v/>
      </c>
      <c r="J9" s="21" t="str">
        <f t="shared" si="1"/>
        <v/>
      </c>
      <c r="M9" t="str">
        <f>+VLOOKUP(B9,EXPORTADO!$A$3:$B$736,2,FALSE)</f>
        <v>129</v>
      </c>
    </row>
    <row r="10" spans="1:13" x14ac:dyDescent="0.25">
      <c r="A10" s="16" t="str">
        <f t="shared" si="2"/>
        <v>7790187338791</v>
      </c>
      <c r="B10" s="20" t="s">
        <v>357</v>
      </c>
      <c r="C10" s="19">
        <v>8147.5</v>
      </c>
      <c r="D10" s="78">
        <v>34</v>
      </c>
      <c r="E10" s="28">
        <f t="shared" si="0"/>
        <v>10917.65</v>
      </c>
      <c r="F10" s="30">
        <f t="shared" si="3"/>
        <v>10920</v>
      </c>
      <c r="G10" s="49"/>
      <c r="H10" s="75"/>
      <c r="I10" s="73" t="str">
        <f t="shared" si="4"/>
        <v/>
      </c>
      <c r="J10" s="21" t="str">
        <f t="shared" si="1"/>
        <v/>
      </c>
      <c r="M10" t="str">
        <f>+VLOOKUP(B10,EXPORTADO!$A$3:$B$736,2,FALSE)</f>
        <v>7790187338791</v>
      </c>
    </row>
    <row r="11" spans="1:13" x14ac:dyDescent="0.25">
      <c r="A11" s="16" t="str">
        <f t="shared" si="2"/>
        <v>7790187341791</v>
      </c>
      <c r="B11" s="20" t="s">
        <v>358</v>
      </c>
      <c r="C11" s="19">
        <v>21945.02</v>
      </c>
      <c r="D11" s="78">
        <v>33.4</v>
      </c>
      <c r="E11" s="28">
        <f t="shared" si="0"/>
        <v>29274.65668</v>
      </c>
      <c r="F11" s="30">
        <f t="shared" si="3"/>
        <v>29275</v>
      </c>
      <c r="G11" s="49"/>
      <c r="H11" s="75"/>
      <c r="I11" s="73" t="str">
        <f t="shared" si="4"/>
        <v/>
      </c>
      <c r="J11" s="21" t="str">
        <f t="shared" si="1"/>
        <v/>
      </c>
      <c r="M11" t="str">
        <f>+VLOOKUP(B11,EXPORTADO!$A$3:$B$736,2,FALSE)</f>
        <v>7790187341791</v>
      </c>
    </row>
    <row r="12" spans="1:13" x14ac:dyDescent="0.25">
      <c r="A12" s="16" t="str">
        <f t="shared" si="2"/>
        <v>7790187341678</v>
      </c>
      <c r="B12" s="20" t="s">
        <v>359</v>
      </c>
      <c r="C12" s="19">
        <v>20176</v>
      </c>
      <c r="D12" s="78">
        <v>33.75</v>
      </c>
      <c r="E12" s="28">
        <f t="shared" si="0"/>
        <v>26985.4</v>
      </c>
      <c r="F12" s="30">
        <f t="shared" si="3"/>
        <v>26985</v>
      </c>
      <c r="G12" s="49"/>
      <c r="H12" s="75"/>
      <c r="I12" s="73" t="str">
        <f t="shared" si="4"/>
        <v/>
      </c>
      <c r="J12" s="21" t="str">
        <f t="shared" si="1"/>
        <v/>
      </c>
      <c r="M12" t="str">
        <f>+VLOOKUP(B12,EXPORTADO!$A$3:$B$736,2,FALSE)</f>
        <v>7790187341678</v>
      </c>
    </row>
    <row r="13" spans="1:13" x14ac:dyDescent="0.25">
      <c r="A13" s="16" t="str">
        <f t="shared" si="2"/>
        <v>127</v>
      </c>
      <c r="B13" s="20" t="s">
        <v>360</v>
      </c>
      <c r="C13" s="19">
        <v>41475.49</v>
      </c>
      <c r="D13" s="78">
        <v>33.799999999999997</v>
      </c>
      <c r="E13" s="28">
        <f t="shared" si="0"/>
        <v>55494.205619999993</v>
      </c>
      <c r="F13" s="30">
        <f t="shared" si="3"/>
        <v>55495</v>
      </c>
      <c r="G13" s="49"/>
      <c r="H13" s="75"/>
      <c r="I13" s="73" t="str">
        <f t="shared" si="4"/>
        <v/>
      </c>
      <c r="J13" s="21" t="str">
        <f t="shared" si="1"/>
        <v/>
      </c>
      <c r="M13" t="str">
        <f>+VLOOKUP(B13,EXPORTADO!$A$3:$B$736,2,FALSE)</f>
        <v>127</v>
      </c>
    </row>
    <row r="14" spans="1:13" x14ac:dyDescent="0.25">
      <c r="A14" s="16" t="str">
        <f t="shared" si="2"/>
        <v>7790187342071</v>
      </c>
      <c r="B14" s="20" t="s">
        <v>364</v>
      </c>
      <c r="C14" s="19">
        <v>20203.22</v>
      </c>
      <c r="D14" s="78">
        <v>33.840000000000003</v>
      </c>
      <c r="E14" s="28">
        <f t="shared" si="0"/>
        <v>27039.989648000002</v>
      </c>
      <c r="F14" s="30">
        <f t="shared" si="3"/>
        <v>27040</v>
      </c>
      <c r="G14" s="49"/>
      <c r="H14" s="75"/>
      <c r="I14" s="73" t="str">
        <f t="shared" si="4"/>
        <v/>
      </c>
      <c r="J14" s="21" t="str">
        <f t="shared" si="1"/>
        <v/>
      </c>
      <c r="M14" t="str">
        <f>+VLOOKUP(B14,EXPORTADO!$A$3:$B$736,2,FALSE)</f>
        <v>7790187342071</v>
      </c>
    </row>
    <row r="15" spans="1:13" x14ac:dyDescent="0.25">
      <c r="A15" s="16" t="str">
        <f t="shared" si="2"/>
        <v>7790187003231</v>
      </c>
      <c r="B15" s="20" t="s">
        <v>365</v>
      </c>
      <c r="C15" s="19">
        <v>14084.62</v>
      </c>
      <c r="D15" s="78">
        <v>34.799999999999997</v>
      </c>
      <c r="E15" s="28">
        <f t="shared" si="0"/>
        <v>18986.067760000002</v>
      </c>
      <c r="F15" s="30">
        <f t="shared" si="3"/>
        <v>18985</v>
      </c>
      <c r="G15" s="49"/>
      <c r="H15" s="75"/>
      <c r="I15" s="73" t="str">
        <f t="shared" si="4"/>
        <v/>
      </c>
      <c r="J15" s="21" t="str">
        <f t="shared" si="1"/>
        <v/>
      </c>
      <c r="M15" t="str">
        <f>+VLOOKUP(B15,EXPORTADO!$A$3:$B$736,2,FALSE)</f>
        <v>7790187003231</v>
      </c>
    </row>
    <row r="16" spans="1:13" x14ac:dyDescent="0.25">
      <c r="A16" s="16" t="str">
        <f t="shared" si="2"/>
        <v>7790187341951</v>
      </c>
      <c r="B16" s="20" t="s">
        <v>367</v>
      </c>
      <c r="C16" s="19">
        <v>13841.85</v>
      </c>
      <c r="D16" s="78">
        <v>33.840000000000003</v>
      </c>
      <c r="E16" s="28">
        <f t="shared" si="0"/>
        <v>18525.93204</v>
      </c>
      <c r="F16" s="30">
        <f t="shared" si="3"/>
        <v>18525</v>
      </c>
      <c r="G16" s="49"/>
      <c r="H16" s="75"/>
      <c r="I16" s="73" t="str">
        <f t="shared" si="4"/>
        <v/>
      </c>
      <c r="J16" s="21" t="str">
        <f t="shared" si="1"/>
        <v/>
      </c>
      <c r="M16" t="str">
        <f>+VLOOKUP(B16,EXPORTADO!$A$3:$B$736,2,FALSE)</f>
        <v>7790187341951</v>
      </c>
    </row>
    <row r="17" spans="1:13" x14ac:dyDescent="0.25">
      <c r="A17" s="16" t="str">
        <f t="shared" si="2"/>
        <v>131</v>
      </c>
      <c r="B17" s="20" t="s">
        <v>366</v>
      </c>
      <c r="C17" s="19">
        <v>55552.65</v>
      </c>
      <c r="D17" s="78">
        <v>35</v>
      </c>
      <c r="E17" s="28">
        <f t="shared" si="0"/>
        <v>74996.077499999999</v>
      </c>
      <c r="F17" s="30">
        <f t="shared" si="3"/>
        <v>74995</v>
      </c>
      <c r="G17" s="49"/>
      <c r="H17" s="75"/>
      <c r="I17" s="73" t="str">
        <f t="shared" si="4"/>
        <v/>
      </c>
      <c r="J17" s="21" t="str">
        <f t="shared" si="1"/>
        <v/>
      </c>
      <c r="M17" t="str">
        <f>+VLOOKUP(B17,EXPORTADO!$A$3:$B$736,2,FALSE)</f>
        <v>131</v>
      </c>
    </row>
    <row r="18" spans="1:13" x14ac:dyDescent="0.25">
      <c r="A18" s="16" t="str">
        <f t="shared" si="2"/>
        <v>7790187005525</v>
      </c>
      <c r="B18" s="20" t="s">
        <v>368</v>
      </c>
      <c r="C18" s="19">
        <v>7417.04</v>
      </c>
      <c r="D18" s="78">
        <v>35</v>
      </c>
      <c r="E18" s="28">
        <f t="shared" si="0"/>
        <v>10013.004000000001</v>
      </c>
      <c r="F18" s="30">
        <f t="shared" si="3"/>
        <v>10015</v>
      </c>
      <c r="G18" s="49"/>
      <c r="H18" s="75"/>
      <c r="I18" s="73" t="str">
        <f t="shared" si="4"/>
        <v/>
      </c>
      <c r="J18" s="21" t="str">
        <f t="shared" si="1"/>
        <v/>
      </c>
      <c r="M18" t="str">
        <f>+VLOOKUP(B18,EXPORTADO!$A$3:$B$736,2,FALSE)</f>
        <v>7790187005525</v>
      </c>
    </row>
    <row r="19" spans="1:13" x14ac:dyDescent="0.25">
      <c r="A19" s="16" t="str">
        <f t="shared" si="2"/>
        <v>7790187341234</v>
      </c>
      <c r="B19" s="20" t="s">
        <v>369</v>
      </c>
      <c r="C19" s="19">
        <v>20176</v>
      </c>
      <c r="D19" s="78">
        <v>33.840000000000003</v>
      </c>
      <c r="E19" s="28">
        <f t="shared" si="0"/>
        <v>27003.558400000002</v>
      </c>
      <c r="F19" s="30">
        <f t="shared" si="3"/>
        <v>27005</v>
      </c>
      <c r="G19" s="49"/>
      <c r="H19" s="75"/>
      <c r="I19" s="73" t="str">
        <f t="shared" si="4"/>
        <v/>
      </c>
      <c r="J19" s="21" t="str">
        <f t="shared" si="1"/>
        <v/>
      </c>
      <c r="M19" t="str">
        <f>+VLOOKUP(B19,EXPORTADO!$A$3:$B$736,2,FALSE)</f>
        <v>7790187341234</v>
      </c>
    </row>
    <row r="20" spans="1:13" x14ac:dyDescent="0.25">
      <c r="A20" s="16" t="str">
        <f t="shared" si="2"/>
        <v>7790187341432</v>
      </c>
      <c r="B20" s="20" t="s">
        <v>370</v>
      </c>
      <c r="C20" s="19">
        <v>16945.240000000002</v>
      </c>
      <c r="D20" s="78">
        <v>34.799999999999997</v>
      </c>
      <c r="E20" s="28">
        <f t="shared" si="0"/>
        <v>22842.183520000002</v>
      </c>
      <c r="F20" s="30">
        <f t="shared" si="3"/>
        <v>22840</v>
      </c>
      <c r="G20" s="49"/>
      <c r="H20" s="75"/>
      <c r="I20" s="73" t="str">
        <f t="shared" si="4"/>
        <v/>
      </c>
      <c r="J20" s="21" t="str">
        <f t="shared" si="1"/>
        <v/>
      </c>
      <c r="M20" t="str">
        <f>+VLOOKUP(B20,EXPORTADO!$A$3:$B$736,2,FALSE)</f>
        <v>7790187341432</v>
      </c>
    </row>
    <row r="21" spans="1:13" x14ac:dyDescent="0.25">
      <c r="A21" s="16" t="str">
        <f t="shared" si="2"/>
        <v>7790187341425</v>
      </c>
      <c r="B21" s="20" t="s">
        <v>371</v>
      </c>
      <c r="C21" s="19">
        <v>55378.47</v>
      </c>
      <c r="D21" s="78">
        <v>33.880000000000003</v>
      </c>
      <c r="E21" s="28">
        <f t="shared" si="0"/>
        <v>74140.695636000004</v>
      </c>
      <c r="F21" s="30">
        <f t="shared" si="3"/>
        <v>74140</v>
      </c>
      <c r="G21" s="49"/>
      <c r="H21" s="75">
        <v>49868</v>
      </c>
      <c r="I21" s="73">
        <f t="shared" si="4"/>
        <v>47374.6</v>
      </c>
      <c r="J21" s="21">
        <f t="shared" si="1"/>
        <v>-0.1445303562918947</v>
      </c>
      <c r="M21" t="str">
        <f>+VLOOKUP(B21,EXPORTADO!$A$3:$B$736,2,FALSE)</f>
        <v>7790187341425</v>
      </c>
    </row>
    <row r="22" spans="1:13" x14ac:dyDescent="0.25">
      <c r="A22" s="16" t="str">
        <f t="shared" si="2"/>
        <v>7790187341418</v>
      </c>
      <c r="B22" s="20" t="s">
        <v>372</v>
      </c>
      <c r="C22" s="19">
        <v>13950.72</v>
      </c>
      <c r="D22" s="78">
        <v>34</v>
      </c>
      <c r="E22" s="28">
        <f t="shared" si="0"/>
        <v>18693.964800000002</v>
      </c>
      <c r="F22" s="30">
        <f t="shared" si="3"/>
        <v>18695</v>
      </c>
      <c r="G22" s="49"/>
      <c r="H22" s="75"/>
      <c r="I22" s="73" t="str">
        <f t="shared" si="4"/>
        <v/>
      </c>
      <c r="J22" s="21" t="str">
        <f t="shared" si="1"/>
        <v/>
      </c>
      <c r="M22" t="str">
        <f>+VLOOKUP(B22,EXPORTADO!$A$3:$B$736,2,FALSE)</f>
        <v>7790187341418</v>
      </c>
    </row>
    <row r="23" spans="1:13" x14ac:dyDescent="0.25">
      <c r="A23" s="16" t="str">
        <f t="shared" si="2"/>
        <v>7896181218388</v>
      </c>
      <c r="B23" s="20" t="s">
        <v>373</v>
      </c>
      <c r="C23" s="19">
        <v>16169.1</v>
      </c>
      <c r="D23" s="78">
        <v>33.299999999999997</v>
      </c>
      <c r="E23" s="28">
        <f t="shared" si="0"/>
        <v>21553.4103</v>
      </c>
      <c r="F23" s="30">
        <f t="shared" si="3"/>
        <v>21555</v>
      </c>
      <c r="G23" s="49"/>
      <c r="H23" s="75"/>
      <c r="I23" s="73" t="str">
        <f t="shared" si="4"/>
        <v/>
      </c>
      <c r="J23" s="21" t="str">
        <f t="shared" si="1"/>
        <v/>
      </c>
      <c r="M23" t="str">
        <f>+VLOOKUP(B23,EXPORTADO!$A$3:$B$736,2,FALSE)</f>
        <v>7896181218388</v>
      </c>
    </row>
    <row r="24" spans="1:13" x14ac:dyDescent="0.25">
      <c r="A24" s="16" t="str">
        <f t="shared" si="2"/>
        <v>7896181213154</v>
      </c>
      <c r="B24" s="20" t="s">
        <v>511</v>
      </c>
      <c r="C24" s="19">
        <v>14109.93</v>
      </c>
      <c r="D24" s="78">
        <v>33</v>
      </c>
      <c r="E24" s="28">
        <f t="shared" si="0"/>
        <v>18766.206900000001</v>
      </c>
      <c r="F24" s="30">
        <f t="shared" si="3"/>
        <v>18765</v>
      </c>
      <c r="G24" s="49"/>
      <c r="H24" s="75"/>
      <c r="I24" s="73" t="str">
        <f t="shared" si="4"/>
        <v/>
      </c>
      <c r="J24" s="21" t="str">
        <f t="shared" si="1"/>
        <v/>
      </c>
      <c r="M24" t="str">
        <f>+VLOOKUP(B24,EXPORTADO!$A$3:$B$736,2,FALSE)</f>
        <v>7896181213154</v>
      </c>
    </row>
    <row r="25" spans="1:13" x14ac:dyDescent="0.25">
      <c r="A25" s="16" t="e">
        <f t="shared" si="2"/>
        <v>#N/A</v>
      </c>
      <c r="B25" s="20" t="s">
        <v>361</v>
      </c>
      <c r="C25" s="19">
        <v>2861</v>
      </c>
      <c r="D25" s="78">
        <v>33</v>
      </c>
      <c r="E25" s="28">
        <f t="shared" si="0"/>
        <v>3805.13</v>
      </c>
      <c r="F25" s="30">
        <f t="shared" si="3"/>
        <v>3805</v>
      </c>
      <c r="G25" s="49"/>
      <c r="H25" s="75"/>
      <c r="I25" s="73" t="str">
        <f t="shared" si="4"/>
        <v/>
      </c>
      <c r="J25" s="21" t="str">
        <f t="shared" si="1"/>
        <v/>
      </c>
      <c r="M25" t="e">
        <f>+VLOOKUP(B25,EXPORTADO!$A$3:$B$736,2,FALSE)</f>
        <v>#N/A</v>
      </c>
    </row>
    <row r="26" spans="1:13" x14ac:dyDescent="0.25">
      <c r="A26" s="16" t="e">
        <f t="shared" si="2"/>
        <v>#N/A</v>
      </c>
      <c r="B26" s="20" t="s">
        <v>362</v>
      </c>
      <c r="C26" s="19">
        <v>5264</v>
      </c>
      <c r="D26" s="78">
        <v>40</v>
      </c>
      <c r="E26" s="28">
        <f t="shared" si="0"/>
        <v>7369.6</v>
      </c>
      <c r="F26" s="30">
        <f t="shared" si="3"/>
        <v>7370</v>
      </c>
      <c r="G26" s="49"/>
      <c r="H26" s="75"/>
      <c r="I26" s="73" t="str">
        <f t="shared" si="4"/>
        <v/>
      </c>
      <c r="J26" s="21" t="str">
        <f t="shared" si="1"/>
        <v/>
      </c>
      <c r="M26" t="e">
        <f>+VLOOKUP(B26,EXPORTADO!$A$3:$B$736,2,FALSE)</f>
        <v>#N/A</v>
      </c>
    </row>
    <row r="27" spans="1:13" x14ac:dyDescent="0.25">
      <c r="A27" s="16" t="str">
        <f t="shared" si="2"/>
        <v>7790187341579</v>
      </c>
      <c r="B27" s="20" t="s">
        <v>374</v>
      </c>
      <c r="C27" s="19">
        <v>19005.080000000002</v>
      </c>
      <c r="D27" s="78">
        <v>34.799999999999997</v>
      </c>
      <c r="E27" s="28">
        <f t="shared" si="0"/>
        <v>25618.847840000002</v>
      </c>
      <c r="F27" s="30">
        <f t="shared" si="3"/>
        <v>25620</v>
      </c>
      <c r="G27" s="49"/>
      <c r="H27" s="75"/>
      <c r="I27" s="73" t="str">
        <f t="shared" si="4"/>
        <v/>
      </c>
      <c r="J27" s="21" t="str">
        <f t="shared" si="1"/>
        <v/>
      </c>
      <c r="M27" t="str">
        <f>+VLOOKUP(B27,EXPORTADO!$A$3:$B$736,2,FALSE)</f>
        <v>7790187341579</v>
      </c>
    </row>
    <row r="28" spans="1:13" x14ac:dyDescent="0.25">
      <c r="A28" s="16" t="str">
        <f t="shared" si="2"/>
        <v>7790187339330</v>
      </c>
      <c r="B28" s="20" t="s">
        <v>375</v>
      </c>
      <c r="C28" s="19">
        <v>14110.68</v>
      </c>
      <c r="D28" s="78">
        <v>33.200000000000003</v>
      </c>
      <c r="E28" s="28">
        <f t="shared" si="0"/>
        <v>18795.425760000002</v>
      </c>
      <c r="F28" s="30">
        <f t="shared" si="3"/>
        <v>18795</v>
      </c>
      <c r="G28" s="49"/>
      <c r="H28" s="75"/>
      <c r="I28" s="73" t="str">
        <f t="shared" si="4"/>
        <v/>
      </c>
      <c r="J28" s="21" t="str">
        <f t="shared" si="1"/>
        <v/>
      </c>
      <c r="M28" t="str">
        <f>+VLOOKUP(B28,EXPORTADO!$A$3:$B$736,2,FALSE)</f>
        <v>7790187339330</v>
      </c>
    </row>
    <row r="29" spans="1:13" x14ac:dyDescent="0.25">
      <c r="A29" s="16" t="str">
        <f t="shared" si="2"/>
        <v>7790187339347</v>
      </c>
      <c r="B29" s="20" t="s">
        <v>377</v>
      </c>
      <c r="C29" s="19">
        <v>50760.67</v>
      </c>
      <c r="D29" s="78">
        <v>30.1</v>
      </c>
      <c r="E29" s="28">
        <f t="shared" si="0"/>
        <v>66039.631670000002</v>
      </c>
      <c r="F29" s="30">
        <f t="shared" si="3"/>
        <v>66040</v>
      </c>
      <c r="G29" s="49"/>
      <c r="H29" s="75"/>
      <c r="I29" s="73" t="str">
        <f t="shared" si="4"/>
        <v/>
      </c>
      <c r="J29" s="21" t="str">
        <f t="shared" si="1"/>
        <v/>
      </c>
      <c r="M29" t="str">
        <f>+VLOOKUP(B29,EXPORTADO!$A$3:$B$736,2,FALSE)</f>
        <v>7790187339347</v>
      </c>
    </row>
    <row r="30" spans="1:13" x14ac:dyDescent="0.25">
      <c r="A30" s="16" t="str">
        <f t="shared" si="2"/>
        <v>7790187339354</v>
      </c>
      <c r="B30" s="20" t="s">
        <v>376</v>
      </c>
      <c r="C30" s="19">
        <v>90019.94</v>
      </c>
      <c r="D30" s="78">
        <v>30</v>
      </c>
      <c r="E30" s="28">
        <f t="shared" si="0"/>
        <v>117025.92200000001</v>
      </c>
      <c r="F30" s="30">
        <f t="shared" si="3"/>
        <v>117025</v>
      </c>
      <c r="G30" s="49"/>
      <c r="H30" s="75"/>
      <c r="I30" s="73" t="str">
        <f t="shared" si="4"/>
        <v/>
      </c>
      <c r="J30" s="21" t="str">
        <f t="shared" si="1"/>
        <v/>
      </c>
      <c r="M30" t="str">
        <f>+VLOOKUP(B30,EXPORTADO!$A$3:$B$736,2,FALSE)</f>
        <v>7790187339354</v>
      </c>
    </row>
    <row r="31" spans="1:13" x14ac:dyDescent="0.25">
      <c r="A31" s="16" t="str">
        <f t="shared" si="2"/>
        <v>7790187341555</v>
      </c>
      <c r="B31" s="20" t="s">
        <v>378</v>
      </c>
      <c r="C31" s="19">
        <v>18678.04</v>
      </c>
      <c r="D31" s="78">
        <v>33.258000000000003</v>
      </c>
      <c r="E31" s="28">
        <f t="shared" si="0"/>
        <v>24889.9825432</v>
      </c>
      <c r="F31" s="30">
        <f t="shared" si="3"/>
        <v>24890</v>
      </c>
      <c r="G31" s="49"/>
      <c r="H31" s="75"/>
      <c r="I31" s="73" t="str">
        <f t="shared" si="4"/>
        <v/>
      </c>
      <c r="J31" s="21" t="str">
        <f t="shared" si="1"/>
        <v/>
      </c>
      <c r="M31" t="str">
        <f>+VLOOKUP(B31,EXPORTADO!$A$3:$B$736,2,FALSE)</f>
        <v>7790187341555</v>
      </c>
    </row>
    <row r="32" spans="1:13" x14ac:dyDescent="0.25">
      <c r="A32" s="16" t="str">
        <f t="shared" si="2"/>
        <v>7790187341494</v>
      </c>
      <c r="B32" s="20" t="s">
        <v>380</v>
      </c>
      <c r="C32" s="19">
        <v>12354.7</v>
      </c>
      <c r="D32" s="78">
        <v>34.799999999999997</v>
      </c>
      <c r="E32" s="28">
        <f t="shared" si="0"/>
        <v>16654.135600000001</v>
      </c>
      <c r="F32" s="30">
        <f t="shared" si="3"/>
        <v>16655</v>
      </c>
      <c r="G32" s="49"/>
      <c r="H32" s="75"/>
      <c r="I32" s="73" t="str">
        <f t="shared" si="4"/>
        <v/>
      </c>
      <c r="J32" s="21" t="str">
        <f t="shared" si="1"/>
        <v/>
      </c>
      <c r="M32" t="str">
        <f>+VLOOKUP(B32,EXPORTADO!$A$3:$B$736,2,FALSE)</f>
        <v>7790187341494</v>
      </c>
    </row>
    <row r="33" spans="1:13" x14ac:dyDescent="0.25">
      <c r="A33" s="16" t="str">
        <f t="shared" si="2"/>
        <v>7790187341500</v>
      </c>
      <c r="B33" s="20" t="s">
        <v>379</v>
      </c>
      <c r="C33" s="19">
        <v>47477.2</v>
      </c>
      <c r="D33" s="78">
        <v>32</v>
      </c>
      <c r="E33" s="28">
        <f t="shared" si="0"/>
        <v>62669.903999999995</v>
      </c>
      <c r="F33" s="30">
        <f t="shared" si="3"/>
        <v>62670</v>
      </c>
      <c r="G33" s="49"/>
      <c r="H33" s="75"/>
      <c r="I33" s="73" t="str">
        <f t="shared" si="4"/>
        <v/>
      </c>
      <c r="J33" s="21" t="str">
        <f t="shared" si="1"/>
        <v/>
      </c>
      <c r="M33" t="str">
        <f>+VLOOKUP(B33,EXPORTADO!$A$3:$B$736,2,FALSE)</f>
        <v>7790187341500</v>
      </c>
    </row>
    <row r="34" spans="1:13" x14ac:dyDescent="0.25">
      <c r="A34" s="16" t="str">
        <f t="shared" si="2"/>
        <v>139</v>
      </c>
      <c r="B34" s="20" t="s">
        <v>499</v>
      </c>
      <c r="C34" s="19">
        <v>4356</v>
      </c>
      <c r="D34" s="78">
        <v>30</v>
      </c>
      <c r="E34" s="28">
        <f t="shared" si="0"/>
        <v>5662.8</v>
      </c>
      <c r="F34" s="30">
        <f t="shared" si="3"/>
        <v>5665</v>
      </c>
      <c r="G34" s="49"/>
      <c r="H34" s="75"/>
      <c r="I34" s="73" t="str">
        <f t="shared" si="4"/>
        <v/>
      </c>
      <c r="J34" s="21" t="str">
        <f t="shared" si="1"/>
        <v/>
      </c>
      <c r="M34" t="str">
        <f>+VLOOKUP(B34,EXPORTADO!$A$3:$B$736,2,FALSE)</f>
        <v>139</v>
      </c>
    </row>
    <row r="35" spans="1:13" x14ac:dyDescent="0.25">
      <c r="A35" s="16" t="str">
        <f t="shared" si="2"/>
        <v>140</v>
      </c>
      <c r="B35" s="20" t="s">
        <v>381</v>
      </c>
      <c r="C35" s="19">
        <v>4708</v>
      </c>
      <c r="D35" s="78">
        <v>30</v>
      </c>
      <c r="E35" s="28">
        <f t="shared" ref="E35:E61" si="5">+C35*D35%+C35</f>
        <v>6120.4</v>
      </c>
      <c r="F35" s="30">
        <f t="shared" si="3"/>
        <v>6120</v>
      </c>
      <c r="G35" s="49"/>
      <c r="H35" s="75"/>
      <c r="I35" s="73" t="str">
        <f t="shared" si="4"/>
        <v/>
      </c>
      <c r="J35" s="21" t="str">
        <f t="shared" si="1"/>
        <v/>
      </c>
      <c r="M35" t="str">
        <f>+VLOOKUP(B35,EXPORTADO!$A$3:$B$736,2,FALSE)</f>
        <v>140</v>
      </c>
    </row>
    <row r="36" spans="1:13" x14ac:dyDescent="0.25">
      <c r="A36" s="16" t="str">
        <f t="shared" si="2"/>
        <v>141</v>
      </c>
      <c r="B36" s="20" t="s">
        <v>382</v>
      </c>
      <c r="C36" s="19">
        <v>59028.35</v>
      </c>
      <c r="D36" s="78">
        <v>30</v>
      </c>
      <c r="E36" s="28">
        <f t="shared" si="5"/>
        <v>76736.854999999996</v>
      </c>
      <c r="F36" s="30">
        <f t="shared" si="3"/>
        <v>76735</v>
      </c>
      <c r="G36" s="49"/>
      <c r="H36" s="75"/>
      <c r="I36" s="73" t="str">
        <f t="shared" si="4"/>
        <v/>
      </c>
      <c r="J36" s="21" t="str">
        <f t="shared" si="1"/>
        <v/>
      </c>
      <c r="M36" t="str">
        <f>+VLOOKUP(B36,EXPORTADO!$A$3:$B$736,2,FALSE)</f>
        <v>141</v>
      </c>
    </row>
    <row r="37" spans="1:13" x14ac:dyDescent="0.25">
      <c r="A37" s="16" t="str">
        <f t="shared" si="2"/>
        <v>142</v>
      </c>
      <c r="B37" s="20" t="s">
        <v>383</v>
      </c>
      <c r="C37" s="19">
        <v>65416.93</v>
      </c>
      <c r="D37" s="78">
        <v>30</v>
      </c>
      <c r="E37" s="28">
        <f t="shared" si="5"/>
        <v>85042.008999999991</v>
      </c>
      <c r="F37" s="30">
        <f t="shared" si="3"/>
        <v>85040</v>
      </c>
      <c r="G37" s="49"/>
      <c r="H37" s="75"/>
      <c r="I37" s="73" t="str">
        <f t="shared" si="4"/>
        <v/>
      </c>
      <c r="J37" s="21" t="str">
        <f t="shared" si="1"/>
        <v/>
      </c>
      <c r="M37" t="str">
        <f>+VLOOKUP(B37,EXPORTADO!$A$3:$B$736,2,FALSE)</f>
        <v>142</v>
      </c>
    </row>
    <row r="38" spans="1:13" x14ac:dyDescent="0.25">
      <c r="A38" s="16" t="str">
        <f t="shared" si="2"/>
        <v>7790187005419</v>
      </c>
      <c r="B38" s="20" t="s">
        <v>384</v>
      </c>
      <c r="C38" s="19">
        <v>54483.040000000001</v>
      </c>
      <c r="D38" s="78">
        <v>30</v>
      </c>
      <c r="E38" s="28">
        <f t="shared" si="5"/>
        <v>70827.952000000005</v>
      </c>
      <c r="F38" s="30">
        <f t="shared" si="3"/>
        <v>70830</v>
      </c>
      <c r="G38" s="49"/>
      <c r="H38" s="75"/>
      <c r="I38" s="73" t="str">
        <f t="shared" si="4"/>
        <v/>
      </c>
      <c r="J38" s="21" t="str">
        <f t="shared" si="1"/>
        <v/>
      </c>
      <c r="M38" t="str">
        <f>+VLOOKUP(B38,EXPORTADO!$A$3:$B$736,2,FALSE)</f>
        <v>7790187005419</v>
      </c>
    </row>
    <row r="39" spans="1:13" x14ac:dyDescent="0.25">
      <c r="A39" s="16" t="str">
        <f t="shared" si="2"/>
        <v>144</v>
      </c>
      <c r="B39" s="20" t="s">
        <v>385</v>
      </c>
      <c r="C39" s="19">
        <v>60168.66</v>
      </c>
      <c r="D39" s="78">
        <v>30</v>
      </c>
      <c r="E39" s="28">
        <f t="shared" si="5"/>
        <v>78219.258000000002</v>
      </c>
      <c r="F39" s="30">
        <f t="shared" si="3"/>
        <v>78220</v>
      </c>
      <c r="G39" s="49"/>
      <c r="H39" s="75"/>
      <c r="I39" s="73" t="str">
        <f t="shared" si="4"/>
        <v/>
      </c>
      <c r="J39" s="21" t="str">
        <f t="shared" si="1"/>
        <v/>
      </c>
      <c r="M39" t="str">
        <f>+VLOOKUP(B39,EXPORTADO!$A$3:$B$736,2,FALSE)</f>
        <v>144</v>
      </c>
    </row>
    <row r="40" spans="1:13" x14ac:dyDescent="0.25">
      <c r="A40" s="16" t="str">
        <f t="shared" si="2"/>
        <v>7790187340343</v>
      </c>
      <c r="B40" s="20" t="s">
        <v>386</v>
      </c>
      <c r="C40" s="19">
        <v>21556.99</v>
      </c>
      <c r="D40" s="78">
        <v>32.840000000000003</v>
      </c>
      <c r="E40" s="28">
        <f t="shared" si="5"/>
        <v>28636.305516000004</v>
      </c>
      <c r="F40" s="30">
        <f t="shared" si="3"/>
        <v>28635</v>
      </c>
      <c r="G40" s="49"/>
      <c r="H40" s="75"/>
      <c r="I40" s="73" t="str">
        <f t="shared" si="4"/>
        <v/>
      </c>
      <c r="J40" s="21" t="str">
        <f t="shared" si="1"/>
        <v/>
      </c>
      <c r="M40" t="str">
        <f>+VLOOKUP(B40,EXPORTADO!$A$3:$B$736,2,FALSE)</f>
        <v>7790187340343</v>
      </c>
    </row>
    <row r="41" spans="1:13" x14ac:dyDescent="0.25">
      <c r="A41" s="16" t="str">
        <f t="shared" si="2"/>
        <v>7790187340336</v>
      </c>
      <c r="B41" s="20" t="s">
        <v>387</v>
      </c>
      <c r="C41" s="19">
        <v>16173.27</v>
      </c>
      <c r="D41" s="78">
        <v>32.840000000000003</v>
      </c>
      <c r="E41" s="28">
        <f t="shared" si="5"/>
        <v>21484.571867999999</v>
      </c>
      <c r="F41" s="30">
        <f t="shared" si="3"/>
        <v>21485</v>
      </c>
      <c r="G41" s="49"/>
      <c r="H41" s="75"/>
      <c r="I41" s="73" t="str">
        <f t="shared" si="4"/>
        <v/>
      </c>
      <c r="J41" s="21" t="str">
        <f t="shared" si="1"/>
        <v/>
      </c>
      <c r="M41" t="str">
        <f>+VLOOKUP(B41,EXPORTADO!$A$3:$B$736,2,FALSE)</f>
        <v>7790187340336</v>
      </c>
    </row>
    <row r="42" spans="1:13" x14ac:dyDescent="0.25">
      <c r="A42" s="16" t="str">
        <f t="shared" si="2"/>
        <v>7790187341586</v>
      </c>
      <c r="B42" s="20" t="s">
        <v>388</v>
      </c>
      <c r="C42" s="19">
        <v>14061.21</v>
      </c>
      <c r="D42" s="78">
        <v>33.1</v>
      </c>
      <c r="E42" s="28">
        <f t="shared" si="5"/>
        <v>18715.470509999999</v>
      </c>
      <c r="F42" s="30">
        <f t="shared" si="3"/>
        <v>18715</v>
      </c>
      <c r="G42" s="49"/>
      <c r="H42" s="75"/>
      <c r="I42" s="73" t="str">
        <f t="shared" si="4"/>
        <v/>
      </c>
      <c r="J42" s="21" t="str">
        <f t="shared" si="1"/>
        <v/>
      </c>
      <c r="M42" t="str">
        <f>+VLOOKUP(B42,EXPORTADO!$A$3:$B$736,2,FALSE)</f>
        <v>7790187341586</v>
      </c>
    </row>
    <row r="43" spans="1:13" x14ac:dyDescent="0.25">
      <c r="A43" s="16" t="str">
        <f t="shared" si="2"/>
        <v>7790187341524</v>
      </c>
      <c r="B43" s="20" t="s">
        <v>390</v>
      </c>
      <c r="C43" s="19">
        <v>9896.58</v>
      </c>
      <c r="D43" s="78">
        <v>32.840000000000003</v>
      </c>
      <c r="E43" s="28">
        <f t="shared" si="5"/>
        <v>13146.616872000001</v>
      </c>
      <c r="F43" s="30">
        <f t="shared" si="3"/>
        <v>13145</v>
      </c>
      <c r="G43" s="49"/>
      <c r="H43" s="75"/>
      <c r="I43" s="73" t="str">
        <f t="shared" si="4"/>
        <v/>
      </c>
      <c r="J43" s="21" t="str">
        <f t="shared" si="1"/>
        <v/>
      </c>
      <c r="M43" t="str">
        <f>+VLOOKUP(B43,EXPORTADO!$A$3:$B$736,2,FALSE)</f>
        <v>7790187341524</v>
      </c>
    </row>
    <row r="44" spans="1:13" x14ac:dyDescent="0.25">
      <c r="A44" s="16" t="str">
        <f t="shared" si="2"/>
        <v>146</v>
      </c>
      <c r="B44" s="20" t="s">
        <v>389</v>
      </c>
      <c r="C44" s="19">
        <v>53366.36</v>
      </c>
      <c r="D44" s="78">
        <v>30</v>
      </c>
      <c r="E44" s="28">
        <f t="shared" si="5"/>
        <v>69376.267999999996</v>
      </c>
      <c r="F44" s="30">
        <f t="shared" si="3"/>
        <v>69375</v>
      </c>
      <c r="G44" s="49"/>
      <c r="H44" s="75"/>
      <c r="I44" s="73" t="str">
        <f t="shared" si="4"/>
        <v/>
      </c>
      <c r="J44" s="21" t="str">
        <f t="shared" si="1"/>
        <v/>
      </c>
      <c r="M44" t="str">
        <f>+VLOOKUP(B44,EXPORTADO!$A$3:$B$736,2,FALSE)</f>
        <v>146</v>
      </c>
    </row>
    <row r="45" spans="1:13" x14ac:dyDescent="0.25">
      <c r="A45" s="16" t="str">
        <f t="shared" si="2"/>
        <v>7790187341906</v>
      </c>
      <c r="B45" s="20" t="s">
        <v>445</v>
      </c>
      <c r="C45" s="19">
        <v>21759.39</v>
      </c>
      <c r="D45" s="78">
        <v>32.840000000000003</v>
      </c>
      <c r="E45" s="28">
        <f t="shared" si="5"/>
        <v>28905.173675999999</v>
      </c>
      <c r="F45" s="30">
        <f t="shared" si="3"/>
        <v>28905</v>
      </c>
      <c r="G45" s="49"/>
      <c r="H45" s="75"/>
      <c r="I45" s="73" t="str">
        <f t="shared" si="4"/>
        <v/>
      </c>
      <c r="J45" s="21" t="str">
        <f t="shared" si="1"/>
        <v/>
      </c>
      <c r="M45" t="str">
        <f>+VLOOKUP(B45,EXPORTADO!$A$3:$B$736,2,FALSE)</f>
        <v>7790187341906</v>
      </c>
    </row>
    <row r="46" spans="1:13" x14ac:dyDescent="0.25">
      <c r="A46" s="16" t="str">
        <f t="shared" si="2"/>
        <v>7790187341876</v>
      </c>
      <c r="B46" s="20" t="s">
        <v>447</v>
      </c>
      <c r="C46" s="19">
        <v>15048.14</v>
      </c>
      <c r="D46" s="78">
        <v>33</v>
      </c>
      <c r="E46" s="28">
        <f t="shared" si="5"/>
        <v>20014.0262</v>
      </c>
      <c r="F46" s="30">
        <f t="shared" si="3"/>
        <v>20015</v>
      </c>
      <c r="G46" s="49"/>
      <c r="H46" s="75"/>
      <c r="I46" s="73" t="str">
        <f t="shared" si="4"/>
        <v/>
      </c>
      <c r="J46" s="21" t="str">
        <f t="shared" si="1"/>
        <v/>
      </c>
      <c r="M46" t="str">
        <f>+VLOOKUP(B46,EXPORTADO!$A$3:$B$736,2,FALSE)</f>
        <v>7790187341876</v>
      </c>
    </row>
    <row r="47" spans="1:13" x14ac:dyDescent="0.25">
      <c r="A47" s="16" t="str">
        <f t="shared" si="2"/>
        <v>7908248301398</v>
      </c>
      <c r="B47" s="20" t="s">
        <v>446</v>
      </c>
      <c r="C47" s="19">
        <v>56479.08</v>
      </c>
      <c r="D47" s="78">
        <v>30</v>
      </c>
      <c r="E47" s="28">
        <f t="shared" si="5"/>
        <v>73422.804000000004</v>
      </c>
      <c r="F47" s="30">
        <f t="shared" si="3"/>
        <v>73425</v>
      </c>
      <c r="G47" s="49"/>
      <c r="H47" s="75"/>
      <c r="I47" s="73" t="str">
        <f t="shared" si="4"/>
        <v/>
      </c>
      <c r="J47" s="21" t="str">
        <f t="shared" si="1"/>
        <v/>
      </c>
      <c r="M47" t="str">
        <f>+VLOOKUP(B47,EXPORTADO!$A$3:$B$736,2,FALSE)</f>
        <v>7908248301398</v>
      </c>
    </row>
    <row r="48" spans="1:13" x14ac:dyDescent="0.25">
      <c r="A48" s="16" t="str">
        <f t="shared" si="2"/>
        <v>7790187341890</v>
      </c>
      <c r="B48" s="20" t="s">
        <v>448</v>
      </c>
      <c r="C48" s="19">
        <v>15576.13</v>
      </c>
      <c r="D48" s="78">
        <v>33</v>
      </c>
      <c r="E48" s="28">
        <f t="shared" si="5"/>
        <v>20716.252899999999</v>
      </c>
      <c r="F48" s="30">
        <f t="shared" si="3"/>
        <v>20715</v>
      </c>
      <c r="G48" s="49"/>
      <c r="H48" s="75"/>
      <c r="I48" s="73" t="str">
        <f t="shared" si="4"/>
        <v/>
      </c>
      <c r="J48" s="21" t="str">
        <f t="shared" si="1"/>
        <v/>
      </c>
      <c r="M48" t="str">
        <f>+VLOOKUP(B48,EXPORTADO!$A$3:$B$736,2,FALSE)</f>
        <v>7790187341890</v>
      </c>
    </row>
    <row r="49" spans="1:13" x14ac:dyDescent="0.25">
      <c r="A49" s="16" t="str">
        <f t="shared" si="2"/>
        <v>7790187338746</v>
      </c>
      <c r="B49" s="20" t="s">
        <v>391</v>
      </c>
      <c r="C49" s="19">
        <v>14817.54</v>
      </c>
      <c r="D49" s="78">
        <v>33.1</v>
      </c>
      <c r="E49" s="28">
        <f t="shared" si="5"/>
        <v>19722.14574</v>
      </c>
      <c r="F49" s="30">
        <f t="shared" si="3"/>
        <v>19720</v>
      </c>
      <c r="G49" s="49"/>
      <c r="H49" s="75"/>
      <c r="I49" s="73" t="str">
        <f t="shared" si="4"/>
        <v/>
      </c>
      <c r="J49" s="21" t="str">
        <f t="shared" si="1"/>
        <v/>
      </c>
      <c r="M49" t="str">
        <f>+VLOOKUP(B49,EXPORTADO!$A$3:$B$736,2,FALSE)</f>
        <v>7790187338746</v>
      </c>
    </row>
    <row r="50" spans="1:13" x14ac:dyDescent="0.25">
      <c r="A50" s="16" t="str">
        <f t="shared" si="2"/>
        <v>7790187338753</v>
      </c>
      <c r="B50" s="20" t="s">
        <v>392</v>
      </c>
      <c r="C50" s="19">
        <v>53320.03</v>
      </c>
      <c r="D50" s="78">
        <v>31</v>
      </c>
      <c r="E50" s="28">
        <f t="shared" si="5"/>
        <v>69849.239300000001</v>
      </c>
      <c r="F50" s="30">
        <f t="shared" si="3"/>
        <v>69850</v>
      </c>
      <c r="G50" s="49"/>
      <c r="H50" s="75"/>
      <c r="I50" s="73" t="str">
        <f t="shared" si="4"/>
        <v/>
      </c>
      <c r="J50" s="21" t="str">
        <f t="shared" si="1"/>
        <v/>
      </c>
      <c r="M50" t="str">
        <f>+VLOOKUP(B50,EXPORTADO!$A$3:$B$736,2,FALSE)</f>
        <v>7790187338753</v>
      </c>
    </row>
    <row r="51" spans="1:13" x14ac:dyDescent="0.25">
      <c r="A51" s="16" t="str">
        <f t="shared" si="2"/>
        <v>7790187338715</v>
      </c>
      <c r="B51" s="20" t="s">
        <v>393</v>
      </c>
      <c r="C51" s="19">
        <v>14106.3</v>
      </c>
      <c r="D51" s="78">
        <v>32.799999999999997</v>
      </c>
      <c r="E51" s="28">
        <f t="shared" si="5"/>
        <v>18733.166399999998</v>
      </c>
      <c r="F51" s="30">
        <f t="shared" si="3"/>
        <v>18735</v>
      </c>
      <c r="G51" s="49"/>
      <c r="H51" s="75"/>
      <c r="I51" s="73" t="str">
        <f t="shared" si="4"/>
        <v/>
      </c>
      <c r="J51" s="21" t="str">
        <f t="shared" si="1"/>
        <v/>
      </c>
      <c r="M51" t="str">
        <f>+VLOOKUP(B51,EXPORTADO!$A$3:$B$736,2,FALSE)</f>
        <v>7790187338715</v>
      </c>
    </row>
    <row r="52" spans="1:13" x14ac:dyDescent="0.25">
      <c r="A52" s="16" t="str">
        <f t="shared" si="2"/>
        <v>7790187338722</v>
      </c>
      <c r="B52" s="20" t="s">
        <v>394</v>
      </c>
      <c r="C52" s="19">
        <v>50760.67</v>
      </c>
      <c r="D52" s="78">
        <v>32</v>
      </c>
      <c r="E52" s="28">
        <f t="shared" si="5"/>
        <v>67004.084399999992</v>
      </c>
      <c r="F52" s="30">
        <f t="shared" si="3"/>
        <v>67005</v>
      </c>
      <c r="G52" s="49"/>
      <c r="H52" s="75"/>
      <c r="I52" s="73" t="str">
        <f t="shared" si="4"/>
        <v/>
      </c>
      <c r="J52" s="21" t="str">
        <f t="shared" si="1"/>
        <v/>
      </c>
      <c r="M52" t="str">
        <f>+VLOOKUP(B52,EXPORTADO!$A$3:$B$736,2,FALSE)</f>
        <v>7790187338722</v>
      </c>
    </row>
    <row r="53" spans="1:13" x14ac:dyDescent="0.25">
      <c r="A53" s="16" t="str">
        <f t="shared" si="2"/>
        <v>7790187339460</v>
      </c>
      <c r="B53" s="20" t="s">
        <v>1311</v>
      </c>
      <c r="C53" s="19">
        <v>14106.3</v>
      </c>
      <c r="D53" s="78">
        <v>33</v>
      </c>
      <c r="E53" s="28">
        <f t="shared" si="5"/>
        <v>18761.379000000001</v>
      </c>
      <c r="F53" s="30">
        <f t="shared" si="3"/>
        <v>18760</v>
      </c>
      <c r="G53" s="49"/>
      <c r="H53" s="75"/>
      <c r="I53" s="73" t="str">
        <f t="shared" si="4"/>
        <v/>
      </c>
      <c r="J53" s="21" t="str">
        <f t="shared" si="1"/>
        <v/>
      </c>
      <c r="M53" t="str">
        <f>+VLOOKUP(B53,EXPORTADO!$A$3:$B$736,2,FALSE)</f>
        <v>7790187339460</v>
      </c>
    </row>
    <row r="54" spans="1:13" x14ac:dyDescent="0.25">
      <c r="A54" s="16" t="str">
        <f t="shared" si="2"/>
        <v>7790187338678</v>
      </c>
      <c r="B54" s="20" t="s">
        <v>512</v>
      </c>
      <c r="C54" s="19">
        <v>5278.81</v>
      </c>
      <c r="D54" s="78">
        <v>33.1</v>
      </c>
      <c r="E54" s="28">
        <f t="shared" si="5"/>
        <v>7026.0961100000004</v>
      </c>
      <c r="F54" s="30">
        <f t="shared" si="3"/>
        <v>7025</v>
      </c>
      <c r="G54" s="49"/>
      <c r="H54" s="75"/>
      <c r="I54" s="73" t="str">
        <f t="shared" si="4"/>
        <v/>
      </c>
      <c r="J54" s="21" t="str">
        <f t="shared" si="1"/>
        <v/>
      </c>
      <c r="M54" t="str">
        <f>+VLOOKUP(B54,EXPORTADO!$A$3:$B$736,2,FALSE)</f>
        <v>7790187338678</v>
      </c>
    </row>
    <row r="55" spans="1:13" x14ac:dyDescent="0.25">
      <c r="A55" s="16" t="str">
        <f t="shared" si="2"/>
        <v>7790187339514</v>
      </c>
      <c r="B55" s="20" t="s">
        <v>395</v>
      </c>
      <c r="C55" s="19">
        <v>15809.61</v>
      </c>
      <c r="D55" s="78">
        <v>33</v>
      </c>
      <c r="E55" s="28">
        <f t="shared" si="5"/>
        <v>21026.781300000002</v>
      </c>
      <c r="F55" s="30">
        <f t="shared" si="3"/>
        <v>21025</v>
      </c>
      <c r="G55" s="49"/>
      <c r="H55" s="75"/>
      <c r="I55" s="73" t="str">
        <f t="shared" si="4"/>
        <v/>
      </c>
      <c r="J55" s="21" t="str">
        <f t="shared" si="1"/>
        <v/>
      </c>
      <c r="M55" t="str">
        <f>+VLOOKUP(B55,EXPORTADO!$A$3:$B$736,2,FALSE)</f>
        <v>7790187339514</v>
      </c>
    </row>
    <row r="56" spans="1:13" x14ac:dyDescent="0.25">
      <c r="A56" s="16" t="str">
        <f t="shared" si="2"/>
        <v>7790187338692</v>
      </c>
      <c r="B56" s="20" t="s">
        <v>396</v>
      </c>
      <c r="C56" s="19">
        <v>55300.02</v>
      </c>
      <c r="D56" s="78">
        <v>33.1</v>
      </c>
      <c r="E56" s="28">
        <f t="shared" si="5"/>
        <v>73604.326619999993</v>
      </c>
      <c r="F56" s="30">
        <f t="shared" si="3"/>
        <v>73605</v>
      </c>
      <c r="G56" s="49"/>
      <c r="H56" s="75"/>
      <c r="I56" s="73" t="str">
        <f t="shared" si="4"/>
        <v/>
      </c>
      <c r="J56" s="21" t="str">
        <f t="shared" si="1"/>
        <v/>
      </c>
      <c r="M56" t="str">
        <f>+VLOOKUP(B56,EXPORTADO!$A$3:$B$736,2,FALSE)</f>
        <v>7790187338692</v>
      </c>
    </row>
    <row r="57" spans="1:13" x14ac:dyDescent="0.25">
      <c r="A57" s="16" t="str">
        <f t="shared" si="2"/>
        <v>7790187341715</v>
      </c>
      <c r="B57" s="20" t="s">
        <v>397</v>
      </c>
      <c r="C57" s="19">
        <v>54483.040000000001</v>
      </c>
      <c r="D57" s="78">
        <v>32</v>
      </c>
      <c r="E57" s="28">
        <f t="shared" si="5"/>
        <v>71917.612800000003</v>
      </c>
      <c r="F57" s="30">
        <f t="shared" si="3"/>
        <v>71920</v>
      </c>
      <c r="G57" s="49"/>
      <c r="H57" s="75"/>
      <c r="I57" s="73" t="str">
        <f t="shared" si="4"/>
        <v/>
      </c>
      <c r="J57" s="21" t="str">
        <f t="shared" si="1"/>
        <v/>
      </c>
      <c r="M57" t="str">
        <f>+VLOOKUP(B57,EXPORTADO!$A$3:$B$736,2,FALSE)</f>
        <v>7790187341715</v>
      </c>
    </row>
    <row r="58" spans="1:13" x14ac:dyDescent="0.25">
      <c r="A58" s="16" t="str">
        <f t="shared" si="2"/>
        <v>152</v>
      </c>
      <c r="B58" s="20" t="s">
        <v>398</v>
      </c>
      <c r="C58" s="19">
        <v>60168.66</v>
      </c>
      <c r="D58" s="78">
        <v>30.2</v>
      </c>
      <c r="E58" s="28">
        <f t="shared" si="5"/>
        <v>78339.595320000008</v>
      </c>
      <c r="F58" s="30">
        <f t="shared" si="3"/>
        <v>78340</v>
      </c>
      <c r="G58" s="49"/>
      <c r="H58" s="75"/>
      <c r="I58" s="73" t="str">
        <f t="shared" si="4"/>
        <v/>
      </c>
      <c r="J58" s="21" t="str">
        <f t="shared" si="1"/>
        <v/>
      </c>
      <c r="M58" t="str">
        <f>+VLOOKUP(B58,EXPORTADO!$A$3:$B$736,2,FALSE)</f>
        <v>152</v>
      </c>
    </row>
    <row r="59" spans="1:13" x14ac:dyDescent="0.25">
      <c r="A59" s="16" t="str">
        <f t="shared" si="2"/>
        <v>9003579000762</v>
      </c>
      <c r="B59" s="5" t="s">
        <v>1030</v>
      </c>
      <c r="C59" s="19">
        <v>4201.93</v>
      </c>
      <c r="D59" s="78">
        <v>45</v>
      </c>
      <c r="E59" s="28">
        <f t="shared" si="5"/>
        <v>6092.7985000000008</v>
      </c>
      <c r="F59" s="30">
        <f>+MROUND(E59,10)</f>
        <v>6090</v>
      </c>
      <c r="G59" s="49"/>
      <c r="H59" s="75"/>
      <c r="I59" s="73" t="str">
        <f t="shared" si="4"/>
        <v/>
      </c>
      <c r="J59" s="21" t="str">
        <f t="shared" si="1"/>
        <v/>
      </c>
      <c r="M59" t="str">
        <f>+VLOOKUP(B59,EXPORTADO!$A$3:$B$736,2,FALSE)</f>
        <v>9003579000762</v>
      </c>
    </row>
    <row r="60" spans="1:13" x14ac:dyDescent="0.25">
      <c r="A60" s="16" t="str">
        <f t="shared" si="2"/>
        <v>9003579000595</v>
      </c>
      <c r="B60" s="5" t="s">
        <v>1031</v>
      </c>
      <c r="C60" s="19">
        <v>2513.88</v>
      </c>
      <c r="D60" s="78">
        <v>45</v>
      </c>
      <c r="E60" s="28">
        <f t="shared" si="5"/>
        <v>3645.1260000000002</v>
      </c>
      <c r="F60" s="30">
        <f t="shared" ref="F60:F63" si="6">+MROUND(E60,10)</f>
        <v>3650</v>
      </c>
      <c r="G60" s="49"/>
      <c r="H60" s="75"/>
      <c r="I60" s="73" t="str">
        <f t="shared" si="4"/>
        <v/>
      </c>
      <c r="J60" s="21" t="str">
        <f t="shared" si="1"/>
        <v/>
      </c>
      <c r="M60" t="str">
        <f>+VLOOKUP(B60,EXPORTADO!$A$3:$B$736,2,FALSE)</f>
        <v>9003579000595</v>
      </c>
    </row>
    <row r="61" spans="1:13" x14ac:dyDescent="0.25">
      <c r="A61" s="16" t="str">
        <f t="shared" si="2"/>
        <v>7896181213970</v>
      </c>
      <c r="B61" s="5" t="s">
        <v>22</v>
      </c>
      <c r="C61" s="19">
        <v>3216.28</v>
      </c>
      <c r="D61" s="78">
        <v>51.8</v>
      </c>
      <c r="E61" s="28">
        <f t="shared" si="5"/>
        <v>4882.3130400000009</v>
      </c>
      <c r="F61" s="30">
        <f t="shared" si="6"/>
        <v>4880</v>
      </c>
      <c r="G61" s="49"/>
      <c r="H61" s="75"/>
      <c r="I61" s="73" t="str">
        <f t="shared" si="4"/>
        <v/>
      </c>
      <c r="J61" s="21" t="str">
        <f t="shared" si="1"/>
        <v/>
      </c>
      <c r="M61" t="str">
        <f>+VLOOKUP(B61,EXPORTADO!$A$3:$B$736,2,FALSE)</f>
        <v>7896181213970</v>
      </c>
    </row>
    <row r="62" spans="1:13" x14ac:dyDescent="0.25">
      <c r="A62" s="16" t="str">
        <f t="shared" si="2"/>
        <v>9003579311615</v>
      </c>
      <c r="B62" s="5" t="s">
        <v>811</v>
      </c>
      <c r="C62" s="19">
        <v>2851.63</v>
      </c>
      <c r="D62" s="78">
        <v>45</v>
      </c>
      <c r="E62" s="28">
        <f t="shared" ref="E62:E63" si="7">+C62*D62%+C62</f>
        <v>4134.8635000000004</v>
      </c>
      <c r="F62" s="30">
        <f t="shared" si="6"/>
        <v>4130</v>
      </c>
      <c r="G62" s="49"/>
      <c r="H62" s="75"/>
      <c r="I62" s="73" t="str">
        <f t="shared" si="4"/>
        <v/>
      </c>
      <c r="J62" s="21" t="str">
        <f>IF(H62="","",(I62-C62)/C62)</f>
        <v/>
      </c>
      <c r="M62" t="str">
        <f>+VLOOKUP(B62,EXPORTADO!$A$3:$B$736,2,FALSE)</f>
        <v>9003579311615</v>
      </c>
    </row>
    <row r="63" spans="1:13" x14ac:dyDescent="0.25">
      <c r="A63" s="16" t="str">
        <f t="shared" si="2"/>
        <v>9003579311998</v>
      </c>
      <c r="B63" s="5" t="s">
        <v>799</v>
      </c>
      <c r="C63" s="19">
        <v>2513.88</v>
      </c>
      <c r="D63" s="78">
        <v>45</v>
      </c>
      <c r="E63" s="28">
        <f t="shared" si="7"/>
        <v>3645.1260000000002</v>
      </c>
      <c r="F63" s="30">
        <f t="shared" si="6"/>
        <v>3650</v>
      </c>
      <c r="G63" s="49"/>
      <c r="H63" s="75"/>
      <c r="I63" s="73" t="str">
        <f t="shared" si="4"/>
        <v/>
      </c>
      <c r="J63" s="21" t="str">
        <f t="shared" si="1"/>
        <v/>
      </c>
      <c r="M63" t="str">
        <f>+VLOOKUP(B63,EXPORTADO!$A$3:$B$736,2,FALSE)</f>
        <v>9003579311998</v>
      </c>
    </row>
    <row r="64" spans="1:13" x14ac:dyDescent="0.25">
      <c r="A64" s="16" t="str">
        <f t="shared" si="2"/>
        <v>7790187340527</v>
      </c>
      <c r="B64" s="20" t="s">
        <v>399</v>
      </c>
      <c r="C64" s="19">
        <v>15707.71</v>
      </c>
      <c r="D64" s="78">
        <v>32</v>
      </c>
      <c r="E64" s="28">
        <f t="shared" ref="E64:E95" si="8">+C64*D64%+C64</f>
        <v>20734.177199999998</v>
      </c>
      <c r="F64" s="30">
        <f t="shared" si="3"/>
        <v>20735</v>
      </c>
      <c r="G64" s="49"/>
      <c r="H64" s="75"/>
      <c r="I64" s="73" t="str">
        <f t="shared" si="4"/>
        <v/>
      </c>
      <c r="J64" s="21" t="str">
        <f t="shared" si="1"/>
        <v/>
      </c>
      <c r="M64" t="str">
        <f>+VLOOKUP(B64,EXPORTADO!$A$3:$B$736,2,FALSE)</f>
        <v>7790187340527</v>
      </c>
    </row>
    <row r="65" spans="1:13" x14ac:dyDescent="0.25">
      <c r="A65" s="16" t="str">
        <f t="shared" si="2"/>
        <v>7790187340534</v>
      </c>
      <c r="B65" s="20" t="s">
        <v>400</v>
      </c>
      <c r="C65" s="19">
        <v>56823.33</v>
      </c>
      <c r="D65" s="78">
        <v>33</v>
      </c>
      <c r="E65" s="28">
        <f t="shared" si="8"/>
        <v>75575.028900000005</v>
      </c>
      <c r="F65" s="30">
        <f t="shared" si="3"/>
        <v>75575</v>
      </c>
      <c r="G65" s="49"/>
      <c r="H65" s="75"/>
      <c r="I65" s="73" t="str">
        <f t="shared" si="4"/>
        <v/>
      </c>
      <c r="J65" s="21" t="str">
        <f t="shared" si="1"/>
        <v/>
      </c>
      <c r="M65" t="str">
        <f>+VLOOKUP(B65,EXPORTADO!$A$3:$B$736,2,FALSE)</f>
        <v>7790187340534</v>
      </c>
    </row>
    <row r="66" spans="1:13" x14ac:dyDescent="0.25">
      <c r="A66" s="16" t="e">
        <f t="shared" si="2"/>
        <v>#N/A</v>
      </c>
      <c r="B66" s="20" t="s">
        <v>449</v>
      </c>
      <c r="C66" s="19">
        <v>2861</v>
      </c>
      <c r="D66" s="78">
        <v>30.1</v>
      </c>
      <c r="E66" s="28">
        <f t="shared" si="8"/>
        <v>3722.1610000000001</v>
      </c>
      <c r="F66" s="30">
        <f t="shared" si="3"/>
        <v>3720</v>
      </c>
      <c r="G66" s="49"/>
      <c r="H66" s="75"/>
      <c r="I66" s="73" t="str">
        <f t="shared" si="4"/>
        <v/>
      </c>
      <c r="J66" s="21" t="str">
        <f t="shared" si="1"/>
        <v/>
      </c>
      <c r="M66" t="e">
        <f>+VLOOKUP(B66,EXPORTADO!$A$3:$B$736,2,FALSE)</f>
        <v>#N/A</v>
      </c>
    </row>
    <row r="67" spans="1:13" x14ac:dyDescent="0.25">
      <c r="A67" s="16" t="e">
        <f t="shared" si="2"/>
        <v>#N/A</v>
      </c>
      <c r="B67" s="20" t="s">
        <v>1045</v>
      </c>
      <c r="C67" s="19">
        <v>5264</v>
      </c>
      <c r="D67" s="78">
        <v>35</v>
      </c>
      <c r="E67" s="28">
        <f t="shared" si="8"/>
        <v>7106.4</v>
      </c>
      <c r="F67" s="30">
        <f t="shared" si="3"/>
        <v>7105</v>
      </c>
      <c r="G67" s="49"/>
      <c r="H67" s="75"/>
      <c r="I67" s="73" t="str">
        <f t="shared" si="4"/>
        <v/>
      </c>
      <c r="J67" s="21" t="str">
        <f t="shared" ref="J67:J131" si="9">IF(H67="","",(I67-C67)/C67)</f>
        <v/>
      </c>
      <c r="M67" t="e">
        <f>+VLOOKUP(B67,EXPORTADO!$A$3:$B$736,2,FALSE)</f>
        <v>#N/A</v>
      </c>
    </row>
    <row r="68" spans="1:13" x14ac:dyDescent="0.25">
      <c r="A68" s="16" t="str">
        <f t="shared" si="2"/>
        <v>7790187342095</v>
      </c>
      <c r="B68" s="20" t="s">
        <v>450</v>
      </c>
      <c r="C68" s="19">
        <v>13699.17</v>
      </c>
      <c r="D68" s="78">
        <v>33</v>
      </c>
      <c r="E68" s="28">
        <f t="shared" si="8"/>
        <v>18219.896099999998</v>
      </c>
      <c r="F68" s="30">
        <f t="shared" ref="F68:F132" si="10">+MROUND(E68,5)</f>
        <v>18220</v>
      </c>
      <c r="G68" s="49"/>
      <c r="H68" s="75"/>
      <c r="I68" s="73" t="str">
        <f t="shared" ref="I68:I131" si="11">IF(H68="","",H68-(H68*5%))</f>
        <v/>
      </c>
      <c r="J68" s="21" t="str">
        <f t="shared" si="9"/>
        <v/>
      </c>
      <c r="M68" t="str">
        <f>+VLOOKUP(B68,EXPORTADO!$A$3:$B$736,2,FALSE)</f>
        <v>7790187342095</v>
      </c>
    </row>
    <row r="69" spans="1:13" x14ac:dyDescent="0.25">
      <c r="A69" s="16" t="str">
        <f t="shared" si="2"/>
        <v>153</v>
      </c>
      <c r="B69" s="20" t="s">
        <v>451</v>
      </c>
      <c r="C69" s="19">
        <v>30801.38</v>
      </c>
      <c r="D69" s="78">
        <v>31</v>
      </c>
      <c r="E69" s="28">
        <f t="shared" si="8"/>
        <v>40349.807800000002</v>
      </c>
      <c r="F69" s="30">
        <f t="shared" si="10"/>
        <v>40350</v>
      </c>
      <c r="G69" s="49"/>
      <c r="H69" s="75"/>
      <c r="I69" s="73" t="str">
        <f t="shared" si="11"/>
        <v/>
      </c>
      <c r="J69" s="21" t="str">
        <f t="shared" si="9"/>
        <v/>
      </c>
      <c r="M69" t="str">
        <f>+VLOOKUP(B69,EXPORTADO!$A$3:$B$736,2,FALSE)</f>
        <v>153</v>
      </c>
    </row>
    <row r="70" spans="1:13" x14ac:dyDescent="0.25">
      <c r="A70" s="16" t="str">
        <f t="shared" ref="A70:A134" si="12">+M70</f>
        <v>154</v>
      </c>
      <c r="B70" s="20" t="s">
        <v>452</v>
      </c>
      <c r="C70" s="19">
        <v>64917.9</v>
      </c>
      <c r="D70" s="78">
        <v>30.2</v>
      </c>
      <c r="E70" s="28">
        <f t="shared" si="8"/>
        <v>84523.105800000005</v>
      </c>
      <c r="F70" s="30">
        <f t="shared" si="10"/>
        <v>84525</v>
      </c>
      <c r="G70" s="49"/>
      <c r="H70" s="75"/>
      <c r="I70" s="73" t="str">
        <f t="shared" si="11"/>
        <v/>
      </c>
      <c r="J70" s="21" t="str">
        <f t="shared" si="9"/>
        <v/>
      </c>
      <c r="M70" t="str">
        <f>+VLOOKUP(B70,EXPORTADO!$A$3:$B$736,2,FALSE)</f>
        <v>154</v>
      </c>
    </row>
    <row r="71" spans="1:13" x14ac:dyDescent="0.25">
      <c r="A71" s="16" t="str">
        <f t="shared" si="12"/>
        <v>7790187340633</v>
      </c>
      <c r="B71" s="20" t="s">
        <v>454</v>
      </c>
      <c r="C71" s="19">
        <v>17053.79</v>
      </c>
      <c r="D71" s="78">
        <v>30.2</v>
      </c>
      <c r="E71" s="28">
        <f t="shared" si="8"/>
        <v>22204.03458</v>
      </c>
      <c r="F71" s="30">
        <f t="shared" si="10"/>
        <v>22205</v>
      </c>
      <c r="G71" s="49"/>
      <c r="H71" s="75"/>
      <c r="I71" s="73" t="str">
        <f t="shared" si="11"/>
        <v/>
      </c>
      <c r="J71" s="21" t="str">
        <f t="shared" si="9"/>
        <v/>
      </c>
      <c r="M71" t="str">
        <f>+VLOOKUP(B71,EXPORTADO!$A$3:$B$736,2,FALSE)</f>
        <v>7790187340633</v>
      </c>
    </row>
    <row r="72" spans="1:13" x14ac:dyDescent="0.25">
      <c r="A72" s="16" t="str">
        <f t="shared" si="12"/>
        <v>7790187340602</v>
      </c>
      <c r="B72" s="20" t="s">
        <v>453</v>
      </c>
      <c r="C72" s="19">
        <v>59028.35</v>
      </c>
      <c r="D72" s="78">
        <v>30.8</v>
      </c>
      <c r="E72" s="28">
        <f t="shared" si="8"/>
        <v>77209.0818</v>
      </c>
      <c r="F72" s="30">
        <f t="shared" si="10"/>
        <v>77210</v>
      </c>
      <c r="G72" s="49"/>
      <c r="H72" s="75"/>
      <c r="I72" s="73" t="str">
        <f t="shared" si="11"/>
        <v/>
      </c>
      <c r="J72" s="21" t="str">
        <f t="shared" si="9"/>
        <v/>
      </c>
      <c r="M72" t="str">
        <f>+VLOOKUP(B72,EXPORTADO!$A$3:$B$736,2,FALSE)</f>
        <v>7790187340602</v>
      </c>
    </row>
    <row r="73" spans="1:13" x14ac:dyDescent="0.25">
      <c r="A73" s="16" t="str">
        <f t="shared" si="12"/>
        <v>7790187340503</v>
      </c>
      <c r="B73" s="20" t="s">
        <v>455</v>
      </c>
      <c r="C73" s="19">
        <v>64917.9</v>
      </c>
      <c r="D73" s="78">
        <v>30.2</v>
      </c>
      <c r="E73" s="28">
        <f t="shared" si="8"/>
        <v>84523.105800000005</v>
      </c>
      <c r="F73" s="30">
        <f t="shared" si="10"/>
        <v>84525</v>
      </c>
      <c r="G73" s="49"/>
      <c r="H73" s="75"/>
      <c r="I73" s="73" t="str">
        <f t="shared" si="11"/>
        <v/>
      </c>
      <c r="J73" s="21" t="str">
        <f t="shared" si="9"/>
        <v/>
      </c>
      <c r="M73" t="str">
        <f>+VLOOKUP(B73,EXPORTADO!$A$3:$B$736,2,FALSE)</f>
        <v>7790187340503</v>
      </c>
    </row>
    <row r="74" spans="1:13" x14ac:dyDescent="0.25">
      <c r="A74" s="16" t="str">
        <f t="shared" si="12"/>
        <v>156</v>
      </c>
      <c r="B74" s="20" t="s">
        <v>1050</v>
      </c>
      <c r="C74" s="19">
        <v>45723.91</v>
      </c>
      <c r="D74" s="78">
        <v>30</v>
      </c>
      <c r="E74" s="28">
        <f t="shared" si="8"/>
        <v>59441.083000000006</v>
      </c>
      <c r="F74" s="30">
        <f t="shared" si="10"/>
        <v>59440</v>
      </c>
      <c r="G74" s="49"/>
      <c r="H74" s="75"/>
      <c r="I74" s="73" t="str">
        <f t="shared" si="11"/>
        <v/>
      </c>
      <c r="J74" s="21" t="str">
        <f t="shared" si="9"/>
        <v/>
      </c>
      <c r="M74" t="str">
        <f>+VLOOKUP(B74,EXPORTADO!$A$3:$B$736,2,FALSE)</f>
        <v>156</v>
      </c>
    </row>
    <row r="75" spans="1:13" x14ac:dyDescent="0.25">
      <c r="A75" s="16" t="str">
        <f t="shared" si="12"/>
        <v>7790187339743</v>
      </c>
      <c r="B75" s="20" t="s">
        <v>456</v>
      </c>
      <c r="C75" s="19">
        <v>7086.54</v>
      </c>
      <c r="D75" s="78">
        <v>37</v>
      </c>
      <c r="E75" s="28">
        <f t="shared" si="8"/>
        <v>9708.5597999999991</v>
      </c>
      <c r="F75" s="30">
        <f t="shared" si="10"/>
        <v>9710</v>
      </c>
      <c r="G75" s="49"/>
      <c r="H75" s="75"/>
      <c r="I75" s="73" t="str">
        <f t="shared" si="11"/>
        <v/>
      </c>
      <c r="J75" s="21" t="str">
        <f t="shared" si="9"/>
        <v/>
      </c>
      <c r="M75" t="str">
        <f>+VLOOKUP(B75,EXPORTADO!$A$3:$B$736,2,FALSE)</f>
        <v>7790187339743</v>
      </c>
    </row>
    <row r="76" spans="1:13" x14ac:dyDescent="0.25">
      <c r="A76" s="16" t="str">
        <f t="shared" si="12"/>
        <v>7790187339750</v>
      </c>
      <c r="B76" s="20" t="s">
        <v>458</v>
      </c>
      <c r="C76" s="19">
        <v>19087.36</v>
      </c>
      <c r="D76" s="78">
        <v>30.25</v>
      </c>
      <c r="E76" s="28">
        <f t="shared" si="8"/>
        <v>24861.286400000001</v>
      </c>
      <c r="F76" s="30">
        <f t="shared" si="10"/>
        <v>24860</v>
      </c>
      <c r="G76" s="49"/>
      <c r="H76" s="75"/>
      <c r="I76" s="73" t="str">
        <f t="shared" si="11"/>
        <v/>
      </c>
      <c r="J76" s="21" t="str">
        <f t="shared" si="9"/>
        <v/>
      </c>
      <c r="M76" t="str">
        <f>+VLOOKUP(B76,EXPORTADO!$A$3:$B$736,2,FALSE)</f>
        <v>7790187339750</v>
      </c>
    </row>
    <row r="77" spans="1:13" x14ac:dyDescent="0.25">
      <c r="A77" s="16" t="str">
        <f t="shared" si="12"/>
        <v>7790187339767</v>
      </c>
      <c r="B77" s="20" t="s">
        <v>457</v>
      </c>
      <c r="C77" s="19">
        <v>65416.93</v>
      </c>
      <c r="D77" s="78">
        <v>30.1</v>
      </c>
      <c r="E77" s="28">
        <f t="shared" si="8"/>
        <v>85107.425929999998</v>
      </c>
      <c r="F77" s="30">
        <f t="shared" si="10"/>
        <v>85105</v>
      </c>
      <c r="G77" s="49"/>
      <c r="H77" s="75"/>
      <c r="I77" s="73" t="str">
        <f t="shared" si="11"/>
        <v/>
      </c>
      <c r="J77" s="21" t="str">
        <f t="shared" si="9"/>
        <v/>
      </c>
      <c r="M77" t="str">
        <f>+VLOOKUP(B77,EXPORTADO!$A$3:$B$736,2,FALSE)</f>
        <v>7790187339767</v>
      </c>
    </row>
    <row r="78" spans="1:13" x14ac:dyDescent="0.25">
      <c r="A78" s="16" t="str">
        <f t="shared" si="12"/>
        <v>158</v>
      </c>
      <c r="B78" s="20" t="s">
        <v>1052</v>
      </c>
      <c r="C78" s="19">
        <v>45723.91</v>
      </c>
      <c r="D78" s="78">
        <v>30</v>
      </c>
      <c r="E78" s="28">
        <f t="shared" si="8"/>
        <v>59441.083000000006</v>
      </c>
      <c r="F78" s="30">
        <f t="shared" si="10"/>
        <v>59440</v>
      </c>
      <c r="G78" s="49"/>
      <c r="H78" s="75"/>
      <c r="I78" s="73" t="str">
        <f t="shared" si="11"/>
        <v/>
      </c>
      <c r="J78" s="21" t="str">
        <f t="shared" si="9"/>
        <v/>
      </c>
      <c r="M78" t="str">
        <f>+VLOOKUP(B78,EXPORTADO!$A$3:$B$736,2,FALSE)</f>
        <v>158</v>
      </c>
    </row>
    <row r="79" spans="1:13" x14ac:dyDescent="0.25">
      <c r="A79" s="16" t="str">
        <f t="shared" si="12"/>
        <v>7790187340497</v>
      </c>
      <c r="B79" s="20" t="s">
        <v>489</v>
      </c>
      <c r="C79" s="19">
        <v>65190.68</v>
      </c>
      <c r="D79" s="78">
        <v>30</v>
      </c>
      <c r="E79" s="28">
        <f t="shared" si="8"/>
        <v>84747.883999999991</v>
      </c>
      <c r="F79" s="30">
        <f t="shared" si="10"/>
        <v>84750</v>
      </c>
      <c r="G79" s="49"/>
      <c r="H79" s="75"/>
      <c r="I79" s="73" t="str">
        <f t="shared" si="11"/>
        <v/>
      </c>
      <c r="J79" s="21" t="str">
        <f t="shared" si="9"/>
        <v/>
      </c>
      <c r="M79" t="str">
        <f>+VLOOKUP(B79,EXPORTADO!$A$3:$B$736,2,FALSE)</f>
        <v>7790187340497</v>
      </c>
    </row>
    <row r="80" spans="1:13" x14ac:dyDescent="0.25">
      <c r="A80" s="16" t="str">
        <f t="shared" si="12"/>
        <v>7790187340459</v>
      </c>
      <c r="B80" s="20" t="s">
        <v>490</v>
      </c>
      <c r="C80" s="19">
        <v>18762.2</v>
      </c>
      <c r="D80" s="78">
        <v>32.799999999999997</v>
      </c>
      <c r="E80" s="28">
        <f t="shared" si="8"/>
        <v>24916.2016</v>
      </c>
      <c r="F80" s="30">
        <f t="shared" si="10"/>
        <v>24915</v>
      </c>
      <c r="G80" s="49"/>
      <c r="H80" s="75"/>
      <c r="I80" s="73" t="str">
        <f t="shared" si="11"/>
        <v/>
      </c>
      <c r="J80" s="21" t="str">
        <f t="shared" si="9"/>
        <v/>
      </c>
      <c r="M80" t="str">
        <f>+VLOOKUP(B80,EXPORTADO!$A$3:$B$736,2,FALSE)</f>
        <v>7790187340459</v>
      </c>
    </row>
    <row r="81" spans="1:13" x14ac:dyDescent="0.25">
      <c r="A81" s="16" t="str">
        <f t="shared" si="12"/>
        <v>7790187340640</v>
      </c>
      <c r="B81" s="20" t="s">
        <v>491</v>
      </c>
      <c r="C81" s="19">
        <v>17145.25</v>
      </c>
      <c r="D81" s="78">
        <v>32.200000000000003</v>
      </c>
      <c r="E81" s="28">
        <f t="shared" si="8"/>
        <v>22666.020499999999</v>
      </c>
      <c r="F81" s="30">
        <f t="shared" si="10"/>
        <v>22665</v>
      </c>
      <c r="G81" s="49"/>
      <c r="H81" s="75"/>
      <c r="I81" s="73" t="str">
        <f t="shared" si="11"/>
        <v/>
      </c>
      <c r="J81" s="21" t="str">
        <f t="shared" si="9"/>
        <v/>
      </c>
      <c r="M81" t="str">
        <f>+VLOOKUP(B81,EXPORTADO!$A$3:$B$736,2,FALSE)</f>
        <v>7790187340640</v>
      </c>
    </row>
    <row r="82" spans="1:13" x14ac:dyDescent="0.25">
      <c r="A82" s="16" t="str">
        <f t="shared" si="12"/>
        <v>RCMA</v>
      </c>
      <c r="B82" s="20" t="s">
        <v>1118</v>
      </c>
      <c r="C82" s="19">
        <v>36105</v>
      </c>
      <c r="D82" s="78">
        <v>31</v>
      </c>
      <c r="E82" s="28">
        <f t="shared" si="8"/>
        <v>47297.55</v>
      </c>
      <c r="F82" s="30">
        <f t="shared" si="10"/>
        <v>47300</v>
      </c>
      <c r="G82" s="49"/>
      <c r="H82" s="75"/>
      <c r="I82" s="73" t="str">
        <f t="shared" si="11"/>
        <v/>
      </c>
      <c r="J82" s="21" t="str">
        <f t="shared" si="9"/>
        <v/>
      </c>
      <c r="M82" t="str">
        <f>+VLOOKUP(B82,EXPORTADO!$A$3:$B$736,2,FALSE)</f>
        <v>RCMA</v>
      </c>
    </row>
    <row r="83" spans="1:13" x14ac:dyDescent="0.25">
      <c r="A83" s="16" t="str">
        <f t="shared" si="12"/>
        <v>7790187340596</v>
      </c>
      <c r="B83" s="20" t="s">
        <v>492</v>
      </c>
      <c r="C83" s="19">
        <v>59276.37</v>
      </c>
      <c r="D83" s="78">
        <v>30</v>
      </c>
      <c r="E83" s="28">
        <f t="shared" si="8"/>
        <v>77059.281000000003</v>
      </c>
      <c r="F83" s="30">
        <f t="shared" si="10"/>
        <v>77060</v>
      </c>
      <c r="G83" s="49"/>
      <c r="H83" s="75"/>
      <c r="I83" s="73" t="str">
        <f t="shared" si="11"/>
        <v/>
      </c>
      <c r="J83" s="21" t="str">
        <f t="shared" si="9"/>
        <v/>
      </c>
      <c r="M83" t="str">
        <f>+VLOOKUP(B83,EXPORTADO!$A$3:$B$736,2,FALSE)</f>
        <v>7790187340596</v>
      </c>
    </row>
    <row r="84" spans="1:13" x14ac:dyDescent="0.25">
      <c r="A84" s="16" t="str">
        <f t="shared" si="12"/>
        <v>162</v>
      </c>
      <c r="B84" s="20" t="s">
        <v>493</v>
      </c>
      <c r="C84" s="19">
        <v>65190.68</v>
      </c>
      <c r="D84" s="78">
        <v>30</v>
      </c>
      <c r="E84" s="28">
        <f t="shared" si="8"/>
        <v>84747.883999999991</v>
      </c>
      <c r="F84" s="30">
        <f t="shared" si="10"/>
        <v>84750</v>
      </c>
      <c r="G84" s="49"/>
      <c r="H84" s="75"/>
      <c r="I84" s="73" t="str">
        <f t="shared" si="11"/>
        <v/>
      </c>
      <c r="J84" s="21" t="str">
        <f t="shared" si="9"/>
        <v/>
      </c>
      <c r="M84" t="str">
        <f>+VLOOKUP(B84,EXPORTADO!$A$3:$B$736,2,FALSE)</f>
        <v>162</v>
      </c>
    </row>
    <row r="85" spans="1:13" x14ac:dyDescent="0.25">
      <c r="A85" s="16" t="str">
        <f t="shared" si="12"/>
        <v>7790187340787</v>
      </c>
      <c r="B85" s="20" t="s">
        <v>494</v>
      </c>
      <c r="C85" s="19">
        <v>19814.46</v>
      </c>
      <c r="D85" s="78">
        <v>30.2</v>
      </c>
      <c r="E85" s="28">
        <f t="shared" si="8"/>
        <v>25798.426919999998</v>
      </c>
      <c r="F85" s="30">
        <f t="shared" si="10"/>
        <v>25800</v>
      </c>
      <c r="G85" s="49"/>
      <c r="H85" s="75"/>
      <c r="I85" s="73" t="str">
        <f t="shared" si="11"/>
        <v/>
      </c>
      <c r="J85" s="21" t="str">
        <f t="shared" si="9"/>
        <v/>
      </c>
      <c r="M85" t="str">
        <f>+VLOOKUP(B85,EXPORTADO!$A$3:$B$736,2,FALSE)</f>
        <v>7790187340787</v>
      </c>
    </row>
    <row r="86" spans="1:13" x14ac:dyDescent="0.25">
      <c r="A86" s="16" t="str">
        <f t="shared" si="12"/>
        <v>163</v>
      </c>
      <c r="B86" s="20" t="s">
        <v>1053</v>
      </c>
      <c r="C86" s="19">
        <v>45723.91</v>
      </c>
      <c r="D86" s="78">
        <v>30.24</v>
      </c>
      <c r="E86" s="28">
        <f t="shared" si="8"/>
        <v>59550.820384000006</v>
      </c>
      <c r="F86" s="30">
        <f t="shared" si="10"/>
        <v>59550</v>
      </c>
      <c r="G86" s="49"/>
      <c r="H86" s="75"/>
      <c r="I86" s="73" t="str">
        <f t="shared" si="11"/>
        <v/>
      </c>
      <c r="J86" s="21" t="str">
        <f t="shared" si="9"/>
        <v/>
      </c>
      <c r="M86" t="str">
        <f>+VLOOKUP(B86,EXPORTADO!$A$3:$B$736,2,FALSE)</f>
        <v>163</v>
      </c>
    </row>
    <row r="87" spans="1:13" x14ac:dyDescent="0.25">
      <c r="A87" s="16" t="str">
        <f t="shared" si="12"/>
        <v>7790187339682</v>
      </c>
      <c r="B87" s="20" t="s">
        <v>495</v>
      </c>
      <c r="C87" s="19">
        <v>7086.54</v>
      </c>
      <c r="D87" s="78">
        <v>37</v>
      </c>
      <c r="E87" s="28">
        <f t="shared" si="8"/>
        <v>9708.5597999999991</v>
      </c>
      <c r="F87" s="30">
        <f t="shared" si="10"/>
        <v>9710</v>
      </c>
      <c r="G87" s="49"/>
      <c r="H87" s="75"/>
      <c r="I87" s="73" t="str">
        <f t="shared" si="11"/>
        <v/>
      </c>
      <c r="J87" s="21" t="str">
        <f t="shared" si="9"/>
        <v/>
      </c>
      <c r="M87" t="str">
        <f>+VLOOKUP(B87,EXPORTADO!$A$3:$B$736,2,FALSE)</f>
        <v>7790187339682</v>
      </c>
    </row>
    <row r="88" spans="1:13" x14ac:dyDescent="0.25">
      <c r="A88" s="16" t="str">
        <f t="shared" si="12"/>
        <v>7790187339699</v>
      </c>
      <c r="B88" s="20" t="s">
        <v>496</v>
      </c>
      <c r="C88" s="19">
        <v>19087.36</v>
      </c>
      <c r="D88" s="78">
        <v>32.15</v>
      </c>
      <c r="E88" s="28">
        <f t="shared" si="8"/>
        <v>25223.946240000001</v>
      </c>
      <c r="F88" s="30">
        <f t="shared" si="10"/>
        <v>25225</v>
      </c>
      <c r="G88" s="49"/>
      <c r="H88" s="75"/>
      <c r="I88" s="73" t="str">
        <f t="shared" si="11"/>
        <v/>
      </c>
      <c r="J88" s="21" t="str">
        <f t="shared" si="9"/>
        <v/>
      </c>
      <c r="M88" t="str">
        <f>+VLOOKUP(B88,EXPORTADO!$A$3:$B$736,2,FALSE)</f>
        <v>7790187339699</v>
      </c>
    </row>
    <row r="89" spans="1:13" x14ac:dyDescent="0.25">
      <c r="A89" s="16" t="str">
        <f t="shared" si="12"/>
        <v>7790187339705</v>
      </c>
      <c r="B89" s="20" t="s">
        <v>497</v>
      </c>
      <c r="C89" s="19">
        <v>65416.93</v>
      </c>
      <c r="D89" s="78">
        <v>30.15</v>
      </c>
      <c r="E89" s="28">
        <f t="shared" si="8"/>
        <v>85140.134395000001</v>
      </c>
      <c r="F89" s="30">
        <f t="shared" si="10"/>
        <v>85140</v>
      </c>
      <c r="G89" s="49"/>
      <c r="H89" s="75"/>
      <c r="I89" s="73" t="str">
        <f t="shared" si="11"/>
        <v/>
      </c>
      <c r="J89" s="21" t="str">
        <f t="shared" si="9"/>
        <v/>
      </c>
      <c r="M89" t="str">
        <f>+VLOOKUP(B89,EXPORTADO!$A$3:$B$736,2,FALSE)</f>
        <v>7790187339705</v>
      </c>
    </row>
    <row r="90" spans="1:13" x14ac:dyDescent="0.25">
      <c r="A90" s="16" t="str">
        <f t="shared" si="12"/>
        <v>7790187340848</v>
      </c>
      <c r="B90" s="20" t="s">
        <v>1056</v>
      </c>
      <c r="C90" s="19">
        <v>45723.91</v>
      </c>
      <c r="D90" s="78">
        <v>30.3</v>
      </c>
      <c r="E90" s="28">
        <f t="shared" si="8"/>
        <v>59578.254730000001</v>
      </c>
      <c r="F90" s="30">
        <f t="shared" si="10"/>
        <v>59580</v>
      </c>
      <c r="G90" s="49"/>
      <c r="H90" s="75"/>
      <c r="I90" s="73" t="str">
        <f t="shared" si="11"/>
        <v/>
      </c>
      <c r="J90" s="21" t="str">
        <f t="shared" si="9"/>
        <v/>
      </c>
      <c r="M90" t="str">
        <f>+VLOOKUP(B90,EXPORTADO!$A$3:$B$736,2,FALSE)</f>
        <v>7790187340848</v>
      </c>
    </row>
    <row r="91" spans="1:13" x14ac:dyDescent="0.25">
      <c r="A91" s="16" t="str">
        <f t="shared" si="12"/>
        <v>7790187340831</v>
      </c>
      <c r="B91" s="20" t="s">
        <v>498</v>
      </c>
      <c r="C91" s="19">
        <v>19814.46</v>
      </c>
      <c r="D91" s="78">
        <v>30</v>
      </c>
      <c r="E91" s="28">
        <f t="shared" si="8"/>
        <v>25758.797999999999</v>
      </c>
      <c r="F91" s="30">
        <f t="shared" si="10"/>
        <v>25760</v>
      </c>
      <c r="G91" s="49"/>
      <c r="H91" s="75"/>
      <c r="I91" s="73" t="str">
        <f t="shared" si="11"/>
        <v/>
      </c>
      <c r="J91" s="21" t="str">
        <f t="shared" si="9"/>
        <v/>
      </c>
      <c r="M91" t="str">
        <f>+VLOOKUP(B91,EXPORTADO!$A$3:$B$736,2,FALSE)</f>
        <v>7790187340831</v>
      </c>
    </row>
    <row r="92" spans="1:13" x14ac:dyDescent="0.25">
      <c r="A92" s="16" t="str">
        <f t="shared" si="12"/>
        <v>7790187340435</v>
      </c>
      <c r="B92" s="20" t="s">
        <v>401</v>
      </c>
      <c r="C92" s="19">
        <v>6628.59</v>
      </c>
      <c r="D92" s="78">
        <v>32.5</v>
      </c>
      <c r="E92" s="28">
        <f t="shared" si="8"/>
        <v>8782.8817500000005</v>
      </c>
      <c r="F92" s="30">
        <f t="shared" si="10"/>
        <v>8785</v>
      </c>
      <c r="G92" s="49"/>
      <c r="H92" s="75"/>
      <c r="I92" s="73" t="str">
        <f t="shared" si="11"/>
        <v/>
      </c>
      <c r="J92" s="21" t="str">
        <f t="shared" si="9"/>
        <v/>
      </c>
      <c r="M92" t="str">
        <f>+VLOOKUP(B92,EXPORTADO!$A$3:$B$736,2,FALSE)</f>
        <v>7790187340435</v>
      </c>
    </row>
    <row r="93" spans="1:13" x14ac:dyDescent="0.25">
      <c r="A93" s="16" t="str">
        <f t="shared" si="12"/>
        <v>7790187340428</v>
      </c>
      <c r="B93" s="20" t="s">
        <v>402</v>
      </c>
      <c r="C93" s="19">
        <v>18031.22</v>
      </c>
      <c r="D93" s="78">
        <v>33</v>
      </c>
      <c r="E93" s="28">
        <f t="shared" si="8"/>
        <v>23981.522600000004</v>
      </c>
      <c r="F93" s="30">
        <f t="shared" si="10"/>
        <v>23980</v>
      </c>
      <c r="G93" s="49"/>
      <c r="H93" s="75"/>
      <c r="I93" s="73" t="str">
        <f t="shared" si="11"/>
        <v/>
      </c>
      <c r="J93" s="21" t="str">
        <f t="shared" si="9"/>
        <v/>
      </c>
      <c r="M93" t="str">
        <f>+VLOOKUP(B93,EXPORTADO!$A$3:$B$736,2,FALSE)</f>
        <v>7790187340428</v>
      </c>
    </row>
    <row r="94" spans="1:13" x14ac:dyDescent="0.25">
      <c r="A94" s="16" t="str">
        <f t="shared" si="12"/>
        <v>7790187340473</v>
      </c>
      <c r="B94" s="20" t="s">
        <v>403</v>
      </c>
      <c r="C94" s="19">
        <v>38008.78</v>
      </c>
      <c r="D94" s="78">
        <v>33</v>
      </c>
      <c r="E94" s="28">
        <f t="shared" si="8"/>
        <v>50551.6774</v>
      </c>
      <c r="F94" s="30">
        <f t="shared" si="10"/>
        <v>50550</v>
      </c>
      <c r="G94" s="49"/>
      <c r="H94" s="75"/>
      <c r="I94" s="73" t="str">
        <f t="shared" si="11"/>
        <v/>
      </c>
      <c r="J94" s="21" t="str">
        <f t="shared" si="9"/>
        <v/>
      </c>
      <c r="M94" t="str">
        <f>+VLOOKUP(B94,EXPORTADO!$A$3:$B$736,2,FALSE)</f>
        <v>7790187340473</v>
      </c>
    </row>
    <row r="95" spans="1:13" x14ac:dyDescent="0.25">
      <c r="A95" s="16" t="str">
        <f t="shared" si="12"/>
        <v>7790187340572</v>
      </c>
      <c r="B95" s="20" t="s">
        <v>404</v>
      </c>
      <c r="C95" s="19">
        <v>7078</v>
      </c>
      <c r="D95" s="78">
        <v>31.12</v>
      </c>
      <c r="E95" s="28">
        <f t="shared" si="8"/>
        <v>9280.6736000000001</v>
      </c>
      <c r="F95" s="30">
        <f t="shared" si="10"/>
        <v>9280</v>
      </c>
      <c r="G95" s="49"/>
      <c r="H95" s="75"/>
      <c r="I95" s="73" t="str">
        <f t="shared" si="11"/>
        <v/>
      </c>
      <c r="J95" s="21" t="str">
        <f t="shared" si="9"/>
        <v/>
      </c>
      <c r="M95" t="str">
        <f>+VLOOKUP(B95,EXPORTADO!$A$3:$B$736,2,FALSE)</f>
        <v>7790187340572</v>
      </c>
    </row>
    <row r="96" spans="1:13" x14ac:dyDescent="0.25">
      <c r="A96" s="16" t="str">
        <f t="shared" si="12"/>
        <v>7790187340510</v>
      </c>
      <c r="B96" s="20" t="s">
        <v>405</v>
      </c>
      <c r="C96" s="19">
        <v>19235</v>
      </c>
      <c r="D96" s="78">
        <v>34.9</v>
      </c>
      <c r="E96" s="28">
        <f t="shared" ref="E96:E128" si="13">+C96*D96%+C96</f>
        <v>25948.014999999999</v>
      </c>
      <c r="F96" s="30">
        <f t="shared" si="10"/>
        <v>25950</v>
      </c>
      <c r="G96" s="49"/>
      <c r="H96" s="75"/>
      <c r="I96" s="73" t="str">
        <f t="shared" si="11"/>
        <v/>
      </c>
      <c r="J96" s="21" t="str">
        <f t="shared" si="9"/>
        <v/>
      </c>
      <c r="M96" t="str">
        <f>+VLOOKUP(B96,EXPORTADO!$A$3:$B$736,2,FALSE)</f>
        <v>7790187340510</v>
      </c>
    </row>
    <row r="97" spans="1:13" x14ac:dyDescent="0.25">
      <c r="A97" s="16" t="str">
        <f t="shared" si="12"/>
        <v>7790187340480</v>
      </c>
      <c r="B97" s="20" t="s">
        <v>406</v>
      </c>
      <c r="C97" s="19">
        <v>7078</v>
      </c>
      <c r="D97" s="78">
        <v>31.12</v>
      </c>
      <c r="E97" s="28">
        <f t="shared" si="13"/>
        <v>9280.6736000000001</v>
      </c>
      <c r="F97" s="30">
        <f t="shared" si="10"/>
        <v>9280</v>
      </c>
      <c r="G97" s="49"/>
      <c r="H97" s="75"/>
      <c r="I97" s="73" t="str">
        <f t="shared" si="11"/>
        <v/>
      </c>
      <c r="J97" s="21" t="str">
        <f t="shared" si="9"/>
        <v/>
      </c>
      <c r="M97" t="str">
        <f>+VLOOKUP(B97,EXPORTADO!$A$3:$B$736,2,FALSE)</f>
        <v>7790187340480</v>
      </c>
    </row>
    <row r="98" spans="1:13" x14ac:dyDescent="0.25">
      <c r="A98" s="16" t="str">
        <f t="shared" si="12"/>
        <v>7790187340442</v>
      </c>
      <c r="B98" s="20" t="s">
        <v>407</v>
      </c>
      <c r="C98" s="19">
        <v>19235</v>
      </c>
      <c r="D98" s="78">
        <v>34.9</v>
      </c>
      <c r="E98" s="28">
        <f t="shared" si="13"/>
        <v>25948.014999999999</v>
      </c>
      <c r="F98" s="30">
        <f t="shared" si="10"/>
        <v>25950</v>
      </c>
      <c r="G98" s="49"/>
      <c r="H98" s="75"/>
      <c r="I98" s="73" t="str">
        <f t="shared" si="11"/>
        <v/>
      </c>
      <c r="J98" s="21" t="str">
        <f t="shared" si="9"/>
        <v/>
      </c>
      <c r="M98" t="str">
        <f>+VLOOKUP(B98,EXPORTADO!$A$3:$B$736,2,FALSE)</f>
        <v>7790187340442</v>
      </c>
    </row>
    <row r="99" spans="1:13" x14ac:dyDescent="0.25">
      <c r="A99" s="16" t="str">
        <f t="shared" si="12"/>
        <v>7790187340763</v>
      </c>
      <c r="B99" s="20" t="s">
        <v>460</v>
      </c>
      <c r="C99" s="19">
        <v>7469.32</v>
      </c>
      <c r="D99" s="78">
        <v>35</v>
      </c>
      <c r="E99" s="28">
        <f t="shared" si="13"/>
        <v>10083.581999999999</v>
      </c>
      <c r="F99" s="30">
        <f t="shared" si="10"/>
        <v>10085</v>
      </c>
      <c r="G99" s="49"/>
      <c r="H99" s="75"/>
      <c r="I99" s="73" t="str">
        <f t="shared" si="11"/>
        <v/>
      </c>
      <c r="J99" s="21" t="str">
        <f t="shared" si="9"/>
        <v/>
      </c>
      <c r="M99" t="str">
        <f>+VLOOKUP(B99,EXPORTADO!$A$3:$B$736,2,FALSE)</f>
        <v>7790187340763</v>
      </c>
    </row>
    <row r="100" spans="1:13" x14ac:dyDescent="0.25">
      <c r="A100" s="16" t="str">
        <f t="shared" si="12"/>
        <v>7790187340770</v>
      </c>
      <c r="B100" s="20" t="s">
        <v>461</v>
      </c>
      <c r="C100" s="19">
        <v>20318.22</v>
      </c>
      <c r="D100" s="78">
        <v>30.1</v>
      </c>
      <c r="E100" s="28">
        <f t="shared" si="13"/>
        <v>26434.004220000003</v>
      </c>
      <c r="F100" s="30">
        <f t="shared" si="10"/>
        <v>26435</v>
      </c>
      <c r="G100" s="49"/>
      <c r="H100" s="75"/>
      <c r="I100" s="73" t="str">
        <f t="shared" si="11"/>
        <v/>
      </c>
      <c r="J100" s="21" t="str">
        <f t="shared" si="9"/>
        <v/>
      </c>
      <c r="M100" t="str">
        <f>+VLOOKUP(B100,EXPORTADO!$A$3:$B$736,2,FALSE)</f>
        <v>7790187340770</v>
      </c>
    </row>
    <row r="101" spans="1:13" x14ac:dyDescent="0.25">
      <c r="A101" s="16" t="str">
        <f t="shared" si="12"/>
        <v>166</v>
      </c>
      <c r="B101" s="20" t="s">
        <v>408</v>
      </c>
      <c r="C101" s="19">
        <v>6674.25</v>
      </c>
      <c r="D101" s="78">
        <v>30</v>
      </c>
      <c r="E101" s="28">
        <f t="shared" si="13"/>
        <v>8676.5249999999996</v>
      </c>
      <c r="F101" s="30">
        <f t="shared" si="10"/>
        <v>8675</v>
      </c>
      <c r="G101" s="49"/>
      <c r="H101" s="75"/>
      <c r="I101" s="73" t="str">
        <f t="shared" si="11"/>
        <v/>
      </c>
      <c r="J101" s="21" t="str">
        <f t="shared" si="9"/>
        <v/>
      </c>
      <c r="M101" t="str">
        <f>+VLOOKUP(B101,EXPORTADO!$A$3:$B$736,2,FALSE)</f>
        <v>166</v>
      </c>
    </row>
    <row r="102" spans="1:13" x14ac:dyDescent="0.25">
      <c r="A102" s="16" t="str">
        <f t="shared" si="12"/>
        <v>7790187340558</v>
      </c>
      <c r="B102" s="20" t="s">
        <v>409</v>
      </c>
      <c r="C102" s="19">
        <v>18031.02</v>
      </c>
      <c r="D102" s="78">
        <v>34</v>
      </c>
      <c r="E102" s="28">
        <f t="shared" si="13"/>
        <v>24161.566800000001</v>
      </c>
      <c r="F102" s="30">
        <f t="shared" si="10"/>
        <v>24160</v>
      </c>
      <c r="G102" s="49"/>
      <c r="H102" s="75"/>
      <c r="I102" s="73" t="str">
        <f t="shared" si="11"/>
        <v/>
      </c>
      <c r="J102" s="21" t="str">
        <f t="shared" si="9"/>
        <v/>
      </c>
      <c r="M102" t="str">
        <f>+VLOOKUP(B102,EXPORTADO!$A$3:$B$736,2,FALSE)</f>
        <v>7790187340558</v>
      </c>
    </row>
    <row r="103" spans="1:13" x14ac:dyDescent="0.25">
      <c r="A103" s="16" t="str">
        <f t="shared" si="12"/>
        <v>7790187339613</v>
      </c>
      <c r="B103" s="20" t="s">
        <v>410</v>
      </c>
      <c r="C103" s="19">
        <v>7276.36</v>
      </c>
      <c r="D103" s="78">
        <v>33</v>
      </c>
      <c r="E103" s="28">
        <f t="shared" si="13"/>
        <v>9677.5587999999989</v>
      </c>
      <c r="F103" s="30">
        <f t="shared" si="10"/>
        <v>9680</v>
      </c>
      <c r="G103" s="49"/>
      <c r="H103" s="75"/>
      <c r="I103" s="73" t="str">
        <f t="shared" si="11"/>
        <v/>
      </c>
      <c r="J103" s="21" t="str">
        <f t="shared" si="9"/>
        <v/>
      </c>
      <c r="M103" t="str">
        <f>+VLOOKUP(B103,EXPORTADO!$A$3:$B$736,2,FALSE)</f>
        <v>7790187339613</v>
      </c>
    </row>
    <row r="104" spans="1:13" x14ac:dyDescent="0.25">
      <c r="A104" s="16" t="str">
        <f t="shared" si="12"/>
        <v>7790187339620</v>
      </c>
      <c r="B104" s="20" t="s">
        <v>412</v>
      </c>
      <c r="C104" s="19">
        <v>19598.63</v>
      </c>
      <c r="D104" s="78">
        <v>34.5</v>
      </c>
      <c r="E104" s="28">
        <f t="shared" si="13"/>
        <v>26360.157350000001</v>
      </c>
      <c r="F104" s="30">
        <f t="shared" si="10"/>
        <v>26360</v>
      </c>
      <c r="G104" s="49"/>
      <c r="H104" s="75"/>
      <c r="I104" s="73" t="str">
        <f t="shared" si="11"/>
        <v/>
      </c>
      <c r="J104" s="21" t="str">
        <f t="shared" si="9"/>
        <v/>
      </c>
      <c r="M104" t="str">
        <f>+VLOOKUP(B104,EXPORTADO!$A$3:$B$736,2,FALSE)</f>
        <v>7790187339620</v>
      </c>
    </row>
    <row r="105" spans="1:13" x14ac:dyDescent="0.25">
      <c r="A105" s="16" t="str">
        <f t="shared" si="12"/>
        <v>7790187339637</v>
      </c>
      <c r="B105" s="20" t="s">
        <v>413</v>
      </c>
      <c r="C105" s="19">
        <v>37844.46</v>
      </c>
      <c r="D105" s="78">
        <v>33.85</v>
      </c>
      <c r="E105" s="28">
        <f t="shared" si="13"/>
        <v>50654.809710000001</v>
      </c>
      <c r="F105" s="30">
        <f t="shared" si="10"/>
        <v>50655</v>
      </c>
      <c r="G105" s="49"/>
      <c r="H105" s="75"/>
      <c r="I105" s="73" t="str">
        <f t="shared" si="11"/>
        <v/>
      </c>
      <c r="J105" s="21" t="str">
        <f t="shared" si="9"/>
        <v/>
      </c>
      <c r="M105" t="str">
        <f>+VLOOKUP(B105,EXPORTADO!$A$3:$B$736,2,FALSE)</f>
        <v>7790187339637</v>
      </c>
    </row>
    <row r="106" spans="1:13" x14ac:dyDescent="0.25">
      <c r="A106" s="16" t="str">
        <f t="shared" si="12"/>
        <v>168</v>
      </c>
      <c r="B106" s="20" t="s">
        <v>411</v>
      </c>
      <c r="C106" s="19">
        <v>67164.05</v>
      </c>
      <c r="D106" s="78">
        <v>30</v>
      </c>
      <c r="E106" s="28">
        <f t="shared" si="13"/>
        <v>87313.264999999999</v>
      </c>
      <c r="F106" s="30">
        <f t="shared" si="10"/>
        <v>87315</v>
      </c>
      <c r="G106" s="49"/>
      <c r="H106" s="75"/>
      <c r="I106" s="73" t="str">
        <f t="shared" si="11"/>
        <v/>
      </c>
      <c r="J106" s="21" t="str">
        <f t="shared" si="9"/>
        <v/>
      </c>
      <c r="M106" t="str">
        <f>+VLOOKUP(B106,EXPORTADO!$A$3:$B$736,2,FALSE)</f>
        <v>168</v>
      </c>
    </row>
    <row r="107" spans="1:13" x14ac:dyDescent="0.25">
      <c r="A107" s="16" t="str">
        <f t="shared" si="12"/>
        <v>7790187005433</v>
      </c>
      <c r="B107" s="20" t="s">
        <v>414</v>
      </c>
      <c r="C107" s="19">
        <v>20176</v>
      </c>
      <c r="D107" s="78">
        <v>30</v>
      </c>
      <c r="E107" s="28">
        <f t="shared" si="13"/>
        <v>26228.799999999999</v>
      </c>
      <c r="F107" s="30">
        <f t="shared" si="10"/>
        <v>26230</v>
      </c>
      <c r="G107" s="49"/>
      <c r="H107" s="75"/>
      <c r="I107" s="73" t="str">
        <f t="shared" si="11"/>
        <v/>
      </c>
      <c r="J107" s="21" t="str">
        <f t="shared" si="9"/>
        <v/>
      </c>
      <c r="M107" t="str">
        <f>+VLOOKUP(B107,EXPORTADO!$A$3:$B$736,2,FALSE)</f>
        <v>7790187005433</v>
      </c>
    </row>
    <row r="108" spans="1:13" x14ac:dyDescent="0.25">
      <c r="A108" s="16" t="str">
        <f t="shared" si="12"/>
        <v>7790187340817</v>
      </c>
      <c r="B108" s="20" t="s">
        <v>415</v>
      </c>
      <c r="C108" s="19">
        <v>7469.32</v>
      </c>
      <c r="D108" s="78">
        <v>32.840000000000003</v>
      </c>
      <c r="E108" s="28">
        <f t="shared" si="13"/>
        <v>9922.2446879999989</v>
      </c>
      <c r="F108" s="30">
        <f t="shared" si="10"/>
        <v>9920</v>
      </c>
      <c r="G108" s="49"/>
      <c r="H108" s="75"/>
      <c r="I108" s="73" t="str">
        <f t="shared" si="11"/>
        <v/>
      </c>
      <c r="J108" s="21" t="str">
        <f t="shared" si="9"/>
        <v/>
      </c>
      <c r="M108" t="str">
        <f>+VLOOKUP(B108,EXPORTADO!$A$3:$B$736,2,FALSE)</f>
        <v>7790187340817</v>
      </c>
    </row>
    <row r="109" spans="1:13" x14ac:dyDescent="0.25">
      <c r="A109" s="16" t="str">
        <f t="shared" si="12"/>
        <v>7790187340824</v>
      </c>
      <c r="B109" s="20" t="s">
        <v>416</v>
      </c>
      <c r="C109" s="19">
        <v>20318.22</v>
      </c>
      <c r="D109" s="78">
        <v>33.200000000000003</v>
      </c>
      <c r="E109" s="28">
        <f t="shared" si="13"/>
        <v>27063.869040000001</v>
      </c>
      <c r="F109" s="30">
        <f t="shared" si="10"/>
        <v>27065</v>
      </c>
      <c r="G109" s="49"/>
      <c r="H109" s="75"/>
      <c r="I109" s="73" t="str">
        <f t="shared" si="11"/>
        <v/>
      </c>
      <c r="J109" s="21" t="str">
        <f t="shared" si="9"/>
        <v/>
      </c>
      <c r="M109" t="str">
        <f>+VLOOKUP(B109,EXPORTADO!$A$3:$B$736,2,FALSE)</f>
        <v>7790187340824</v>
      </c>
    </row>
    <row r="110" spans="1:13" x14ac:dyDescent="0.25">
      <c r="A110" s="16" t="str">
        <f t="shared" si="12"/>
        <v>171</v>
      </c>
      <c r="B110" s="20" t="s">
        <v>417</v>
      </c>
      <c r="C110" s="19">
        <v>74209.88</v>
      </c>
      <c r="D110" s="78">
        <v>30</v>
      </c>
      <c r="E110" s="28">
        <f t="shared" si="13"/>
        <v>96472.844000000012</v>
      </c>
      <c r="F110" s="30">
        <f t="shared" si="10"/>
        <v>96475</v>
      </c>
      <c r="G110" s="49"/>
      <c r="H110" s="75"/>
      <c r="I110" s="73" t="str">
        <f t="shared" si="11"/>
        <v/>
      </c>
      <c r="J110" s="21" t="str">
        <f t="shared" si="9"/>
        <v/>
      </c>
      <c r="M110" t="str">
        <f>+VLOOKUP(B110,EXPORTADO!$A$3:$B$736,2,FALSE)</f>
        <v>171</v>
      </c>
    </row>
    <row r="111" spans="1:13" x14ac:dyDescent="0.25">
      <c r="A111" s="16" t="str">
        <f t="shared" si="12"/>
        <v>172</v>
      </c>
      <c r="B111" s="20" t="s">
        <v>418</v>
      </c>
      <c r="C111" s="19">
        <v>56070.96</v>
      </c>
      <c r="D111" s="78">
        <v>30.1</v>
      </c>
      <c r="E111" s="28">
        <f t="shared" si="13"/>
        <v>72948.318960000004</v>
      </c>
      <c r="F111" s="30">
        <f t="shared" si="10"/>
        <v>72950</v>
      </c>
      <c r="G111" s="49"/>
      <c r="H111" s="75"/>
      <c r="I111" s="73" t="str">
        <f t="shared" si="11"/>
        <v/>
      </c>
      <c r="J111" s="21" t="str">
        <f t="shared" si="9"/>
        <v/>
      </c>
      <c r="M111" t="str">
        <f>+VLOOKUP(B111,EXPORTADO!$A$3:$B$736,2,FALSE)</f>
        <v>172</v>
      </c>
    </row>
    <row r="112" spans="1:13" x14ac:dyDescent="0.25">
      <c r="A112" s="16" t="str">
        <f t="shared" si="12"/>
        <v>7790187339200</v>
      </c>
      <c r="B112" s="20" t="s">
        <v>419</v>
      </c>
      <c r="C112" s="19">
        <v>13893.28</v>
      </c>
      <c r="D112" s="78">
        <v>31</v>
      </c>
      <c r="E112" s="28">
        <f t="shared" si="13"/>
        <v>18200.196800000002</v>
      </c>
      <c r="F112" s="30">
        <f t="shared" si="10"/>
        <v>18200</v>
      </c>
      <c r="G112" s="49"/>
      <c r="H112" s="75"/>
      <c r="I112" s="73" t="str">
        <f t="shared" si="11"/>
        <v/>
      </c>
      <c r="J112" s="21" t="str">
        <f t="shared" si="9"/>
        <v/>
      </c>
      <c r="M112" t="str">
        <f>+VLOOKUP(B112,EXPORTADO!$A$3:$B$736,2,FALSE)</f>
        <v>7790187339200</v>
      </c>
    </row>
    <row r="113" spans="1:13" x14ac:dyDescent="0.25">
      <c r="A113" s="16" t="str">
        <f t="shared" si="12"/>
        <v>7790187339422</v>
      </c>
      <c r="B113" s="20" t="s">
        <v>420</v>
      </c>
      <c r="C113" s="19">
        <v>16363.64</v>
      </c>
      <c r="D113" s="78">
        <v>32.799999999999997</v>
      </c>
      <c r="E113" s="28">
        <f t="shared" si="13"/>
        <v>21730.913919999999</v>
      </c>
      <c r="F113" s="30">
        <f t="shared" si="10"/>
        <v>21730</v>
      </c>
      <c r="G113" s="49"/>
      <c r="H113" s="75"/>
      <c r="I113" s="73" t="str">
        <f t="shared" si="11"/>
        <v/>
      </c>
      <c r="J113" s="21" t="str">
        <f t="shared" si="9"/>
        <v/>
      </c>
      <c r="M113" t="str">
        <f>+VLOOKUP(B113,EXPORTADO!$A$3:$B$736,2,FALSE)</f>
        <v>7790187339422</v>
      </c>
    </row>
    <row r="114" spans="1:13" x14ac:dyDescent="0.25">
      <c r="A114" s="16" t="str">
        <f t="shared" si="12"/>
        <v>175</v>
      </c>
      <c r="B114" s="20" t="s">
        <v>421</v>
      </c>
      <c r="C114" s="19">
        <v>59869.69</v>
      </c>
      <c r="D114" s="78">
        <v>34.799999999999997</v>
      </c>
      <c r="E114" s="28">
        <f t="shared" si="13"/>
        <v>80704.342120000001</v>
      </c>
      <c r="F114" s="30">
        <f t="shared" si="10"/>
        <v>80705</v>
      </c>
      <c r="G114" s="49"/>
      <c r="H114" s="75"/>
      <c r="I114" s="73" t="str">
        <f t="shared" si="11"/>
        <v/>
      </c>
      <c r="J114" s="21" t="str">
        <f t="shared" si="9"/>
        <v/>
      </c>
      <c r="M114" t="str">
        <f>+VLOOKUP(B114,EXPORTADO!$A$3:$B$736,2,FALSE)</f>
        <v>175</v>
      </c>
    </row>
    <row r="115" spans="1:13" x14ac:dyDescent="0.25">
      <c r="A115" s="16" t="str">
        <f t="shared" si="12"/>
        <v>7790187341722</v>
      </c>
      <c r="B115" s="20" t="s">
        <v>422</v>
      </c>
      <c r="C115" s="19">
        <v>7417.04</v>
      </c>
      <c r="D115" s="78">
        <v>32.4</v>
      </c>
      <c r="E115" s="28">
        <f t="shared" si="13"/>
        <v>9820.1609600000011</v>
      </c>
      <c r="F115" s="30">
        <f t="shared" si="10"/>
        <v>9820</v>
      </c>
      <c r="G115" s="49"/>
      <c r="H115" s="75"/>
      <c r="I115" s="73" t="str">
        <f t="shared" si="11"/>
        <v/>
      </c>
      <c r="J115" s="21" t="str">
        <f t="shared" si="9"/>
        <v/>
      </c>
      <c r="M115" t="str">
        <f>+VLOOKUP(B115,EXPORTADO!$A$3:$B$736,2,FALSE)</f>
        <v>7790187341722</v>
      </c>
    </row>
    <row r="116" spans="1:13" x14ac:dyDescent="0.25">
      <c r="A116" s="16" t="str">
        <f t="shared" si="12"/>
        <v>7790187341739</v>
      </c>
      <c r="B116" s="20" t="s">
        <v>423</v>
      </c>
      <c r="C116" s="19">
        <v>20176</v>
      </c>
      <c r="D116" s="78">
        <v>32</v>
      </c>
      <c r="E116" s="28">
        <f t="shared" si="13"/>
        <v>26632.32</v>
      </c>
      <c r="F116" s="30">
        <f t="shared" si="10"/>
        <v>26630</v>
      </c>
      <c r="G116" s="49"/>
      <c r="H116" s="75"/>
      <c r="I116" s="73" t="str">
        <f t="shared" si="11"/>
        <v/>
      </c>
      <c r="J116" s="21" t="str">
        <f t="shared" si="9"/>
        <v/>
      </c>
      <c r="M116" t="str">
        <f>+VLOOKUP(B116,EXPORTADO!$A$3:$B$736,2,FALSE)</f>
        <v>7790187341739</v>
      </c>
    </row>
    <row r="117" spans="1:13" x14ac:dyDescent="0.25">
      <c r="A117" s="16" t="str">
        <f t="shared" si="12"/>
        <v>7790187341746</v>
      </c>
      <c r="B117" s="20" t="s">
        <v>424</v>
      </c>
      <c r="C117" s="19">
        <v>41477.42</v>
      </c>
      <c r="D117" s="78">
        <v>33.200000000000003</v>
      </c>
      <c r="E117" s="28">
        <f t="shared" si="13"/>
        <v>55247.923439999999</v>
      </c>
      <c r="F117" s="30">
        <f t="shared" si="10"/>
        <v>55250</v>
      </c>
      <c r="G117" s="49"/>
      <c r="H117" s="75"/>
      <c r="I117" s="73" t="str">
        <f t="shared" si="11"/>
        <v/>
      </c>
      <c r="J117" s="21" t="str">
        <f t="shared" si="9"/>
        <v/>
      </c>
      <c r="M117" t="str">
        <f>+VLOOKUP(B117,EXPORTADO!$A$3:$B$736,2,FALSE)</f>
        <v>7790187341746</v>
      </c>
    </row>
    <row r="118" spans="1:13" x14ac:dyDescent="0.25">
      <c r="A118" s="16" t="str">
        <f t="shared" si="12"/>
        <v>7790187341838</v>
      </c>
      <c r="B118" s="20" t="s">
        <v>425</v>
      </c>
      <c r="C118" s="19">
        <v>8147.5</v>
      </c>
      <c r="D118" s="78">
        <v>30.5</v>
      </c>
      <c r="E118" s="28">
        <f t="shared" si="13"/>
        <v>10632.487499999999</v>
      </c>
      <c r="F118" s="30">
        <f t="shared" si="10"/>
        <v>10630</v>
      </c>
      <c r="G118" s="49"/>
      <c r="H118" s="75"/>
      <c r="I118" s="73" t="str">
        <f t="shared" si="11"/>
        <v/>
      </c>
      <c r="J118" s="21" t="str">
        <f t="shared" si="9"/>
        <v/>
      </c>
      <c r="M118" t="str">
        <f>+VLOOKUP(B118,EXPORTADO!$A$3:$B$736,2,FALSE)</f>
        <v>7790187341838</v>
      </c>
    </row>
    <row r="119" spans="1:13" x14ac:dyDescent="0.25">
      <c r="A119" s="16" t="str">
        <f t="shared" si="12"/>
        <v>7790187005501</v>
      </c>
      <c r="B119" s="20" t="s">
        <v>426</v>
      </c>
      <c r="C119" s="19">
        <v>21945.02</v>
      </c>
      <c r="D119" s="78">
        <v>30</v>
      </c>
      <c r="E119" s="28">
        <f t="shared" si="13"/>
        <v>28528.526000000002</v>
      </c>
      <c r="F119" s="30">
        <f t="shared" si="10"/>
        <v>28530</v>
      </c>
      <c r="G119" s="49"/>
      <c r="H119" s="75"/>
      <c r="I119" s="73" t="str">
        <f t="shared" si="11"/>
        <v/>
      </c>
      <c r="J119" s="21" t="str">
        <f t="shared" si="9"/>
        <v/>
      </c>
      <c r="M119" t="str">
        <f>+VLOOKUP(B119,EXPORTADO!$A$3:$B$736,2,FALSE)</f>
        <v>7790187005501</v>
      </c>
    </row>
    <row r="120" spans="1:13" x14ac:dyDescent="0.25">
      <c r="A120" s="16" t="str">
        <f t="shared" si="12"/>
        <v>9003579310151</v>
      </c>
      <c r="B120" s="5" t="s">
        <v>1283</v>
      </c>
      <c r="C120" s="19">
        <v>1338.81</v>
      </c>
      <c r="D120" s="78">
        <v>46.44</v>
      </c>
      <c r="E120" s="28">
        <f t="shared" ref="E120" si="14">+C120*D120%+C120</f>
        <v>1960.5533639999999</v>
      </c>
      <c r="F120" s="30">
        <f t="shared" ref="F120" si="15">+MROUND(E120,5)</f>
        <v>1960</v>
      </c>
      <c r="G120" s="49"/>
      <c r="H120" s="75"/>
      <c r="I120" s="73" t="str">
        <f t="shared" si="11"/>
        <v/>
      </c>
      <c r="J120" s="21" t="str">
        <f t="shared" ref="J120" si="16">IF(H120="","",(I120-C120)/C120)</f>
        <v/>
      </c>
      <c r="M120" t="str">
        <f>+VLOOKUP(B120,EXPORTADO!$A$3:$B$736,2,FALSE)</f>
        <v>9003579310151</v>
      </c>
    </row>
    <row r="121" spans="1:13" x14ac:dyDescent="0.25">
      <c r="A121" s="16" t="str">
        <f t="shared" si="12"/>
        <v>7790187341456</v>
      </c>
      <c r="B121" s="5" t="s">
        <v>706</v>
      </c>
      <c r="C121" s="19">
        <v>1570.64</v>
      </c>
      <c r="D121" s="78">
        <v>46.4</v>
      </c>
      <c r="E121" s="28">
        <f t="shared" si="13"/>
        <v>2299.41696</v>
      </c>
      <c r="F121" s="30">
        <f>+MROUND(E121,5)</f>
        <v>2300</v>
      </c>
      <c r="G121" s="49"/>
      <c r="H121" s="75"/>
      <c r="I121" s="73" t="str">
        <f t="shared" si="11"/>
        <v/>
      </c>
      <c r="J121" s="21" t="str">
        <f t="shared" si="9"/>
        <v/>
      </c>
      <c r="M121" t="str">
        <f>+VLOOKUP(B121,EXPORTADO!$A$3:$B$736,2,FALSE)</f>
        <v>7790187341456</v>
      </c>
    </row>
    <row r="122" spans="1:13" x14ac:dyDescent="0.25">
      <c r="A122" s="16" t="str">
        <f t="shared" si="12"/>
        <v>9003579308936</v>
      </c>
      <c r="B122" s="5" t="s">
        <v>705</v>
      </c>
      <c r="C122" s="19">
        <v>1338.81</v>
      </c>
      <c r="D122" s="78">
        <v>46.44</v>
      </c>
      <c r="E122" s="28">
        <f t="shared" si="13"/>
        <v>1960.5533639999999</v>
      </c>
      <c r="F122" s="30">
        <f t="shared" ref="F122:F129" si="17">+MROUND(E122,5)</f>
        <v>1960</v>
      </c>
      <c r="G122" s="49"/>
      <c r="H122" s="75"/>
      <c r="I122" s="73" t="str">
        <f t="shared" si="11"/>
        <v/>
      </c>
      <c r="J122" s="21" t="str">
        <f t="shared" si="9"/>
        <v/>
      </c>
      <c r="M122" t="str">
        <f>+VLOOKUP(B122,EXPORTADO!$A$3:$B$736,2,FALSE)</f>
        <v>9003579308936</v>
      </c>
    </row>
    <row r="123" spans="1:13" x14ac:dyDescent="0.25">
      <c r="A123" s="16" t="str">
        <f t="shared" si="12"/>
        <v>9003579310168</v>
      </c>
      <c r="B123" s="5" t="s">
        <v>985</v>
      </c>
      <c r="C123" s="19">
        <v>1338.81</v>
      </c>
      <c r="D123" s="78">
        <v>46.44</v>
      </c>
      <c r="E123" s="28">
        <f t="shared" si="13"/>
        <v>1960.5533639999999</v>
      </c>
      <c r="F123" s="30">
        <f t="shared" si="17"/>
        <v>1960</v>
      </c>
      <c r="G123" s="49"/>
      <c r="H123" s="75"/>
      <c r="I123" s="73" t="str">
        <f t="shared" si="11"/>
        <v/>
      </c>
      <c r="J123" s="21" t="str">
        <f t="shared" si="9"/>
        <v/>
      </c>
      <c r="M123" t="str">
        <f>+VLOOKUP(B123,EXPORTADO!$A$3:$B$736,2,FALSE)</f>
        <v>9003579310168</v>
      </c>
    </row>
    <row r="124" spans="1:13" x14ac:dyDescent="0.25">
      <c r="A124" s="16" t="str">
        <f t="shared" si="12"/>
        <v>9003579308929</v>
      </c>
      <c r="B124" s="5" t="s">
        <v>704</v>
      </c>
      <c r="C124" s="19">
        <v>1338.81</v>
      </c>
      <c r="D124" s="78">
        <v>46.44</v>
      </c>
      <c r="E124" s="28">
        <f t="shared" si="13"/>
        <v>1960.5533639999999</v>
      </c>
      <c r="F124" s="30">
        <f t="shared" si="17"/>
        <v>1960</v>
      </c>
      <c r="G124" s="49"/>
      <c r="H124" s="75">
        <v>1279</v>
      </c>
      <c r="I124" s="73">
        <f t="shared" si="11"/>
        <v>1215.05</v>
      </c>
      <c r="J124" s="21">
        <f t="shared" si="9"/>
        <v>-9.244030146174588E-2</v>
      </c>
      <c r="M124" t="str">
        <f>+VLOOKUP(B124,EXPORTADO!$A$3:$B$736,2,FALSE)</f>
        <v>9003579308929</v>
      </c>
    </row>
    <row r="125" spans="1:13" x14ac:dyDescent="0.25">
      <c r="A125" s="16" t="str">
        <f t="shared" si="12"/>
        <v>9003579308943</v>
      </c>
      <c r="B125" s="5" t="s">
        <v>1022</v>
      </c>
      <c r="C125" s="19">
        <v>1338.81</v>
      </c>
      <c r="D125" s="78">
        <v>46.44</v>
      </c>
      <c r="E125" s="28">
        <f t="shared" si="13"/>
        <v>1960.5533639999999</v>
      </c>
      <c r="F125" s="30">
        <f t="shared" si="17"/>
        <v>1960</v>
      </c>
      <c r="G125" s="49"/>
      <c r="H125" s="75"/>
      <c r="I125" s="73" t="str">
        <f t="shared" si="11"/>
        <v/>
      </c>
      <c r="J125" s="21" t="str">
        <f t="shared" si="9"/>
        <v/>
      </c>
      <c r="M125" t="str">
        <f>+VLOOKUP(B125,EXPORTADO!$A$3:$B$736,2,FALSE)</f>
        <v>9003579308943</v>
      </c>
    </row>
    <row r="126" spans="1:13" x14ac:dyDescent="0.25">
      <c r="A126" s="16" t="str">
        <f t="shared" si="12"/>
        <v>9003579308769</v>
      </c>
      <c r="B126" s="5" t="s">
        <v>703</v>
      </c>
      <c r="C126" s="19">
        <v>1338.81</v>
      </c>
      <c r="D126" s="78">
        <v>46.44</v>
      </c>
      <c r="E126" s="28">
        <f t="shared" si="13"/>
        <v>1960.5533639999999</v>
      </c>
      <c r="F126" s="30">
        <f t="shared" si="17"/>
        <v>1960</v>
      </c>
      <c r="G126" s="49"/>
      <c r="H126" s="75"/>
      <c r="I126" s="73" t="str">
        <f t="shared" si="11"/>
        <v/>
      </c>
      <c r="J126" s="21" t="str">
        <f t="shared" si="9"/>
        <v/>
      </c>
      <c r="M126" t="str">
        <f>+VLOOKUP(B126,EXPORTADO!$A$3:$B$736,2,FALSE)</f>
        <v>9003579308769</v>
      </c>
    </row>
    <row r="127" spans="1:13" x14ac:dyDescent="0.25">
      <c r="A127" s="16" t="str">
        <f t="shared" si="12"/>
        <v>7790187340749</v>
      </c>
      <c r="B127" s="5" t="s">
        <v>702</v>
      </c>
      <c r="C127" s="19">
        <v>1570.64</v>
      </c>
      <c r="D127" s="78">
        <v>46.5</v>
      </c>
      <c r="E127" s="28">
        <f t="shared" si="13"/>
        <v>2300.9876000000004</v>
      </c>
      <c r="F127" s="30">
        <f t="shared" si="17"/>
        <v>2300</v>
      </c>
      <c r="G127" s="49"/>
      <c r="H127" s="75"/>
      <c r="I127" s="73" t="str">
        <f t="shared" si="11"/>
        <v/>
      </c>
      <c r="J127" s="21" t="str">
        <f t="shared" si="9"/>
        <v/>
      </c>
      <c r="M127" t="str">
        <f>+VLOOKUP(B127,EXPORTADO!$A$3:$B$736,2,FALSE)</f>
        <v>7790187340749</v>
      </c>
    </row>
    <row r="128" spans="1:13" x14ac:dyDescent="0.25">
      <c r="A128" s="16" t="str">
        <f t="shared" si="12"/>
        <v>9003579008331</v>
      </c>
      <c r="B128" s="5" t="s">
        <v>25</v>
      </c>
      <c r="C128" s="19">
        <v>1574.07</v>
      </c>
      <c r="D128" s="78">
        <v>46</v>
      </c>
      <c r="E128" s="28">
        <f t="shared" si="13"/>
        <v>2298.1421999999998</v>
      </c>
      <c r="F128" s="30">
        <f t="shared" si="17"/>
        <v>2300</v>
      </c>
      <c r="G128" s="49"/>
      <c r="H128" s="75"/>
      <c r="I128" s="73" t="str">
        <f t="shared" si="11"/>
        <v/>
      </c>
      <c r="J128" s="21" t="str">
        <f t="shared" si="9"/>
        <v/>
      </c>
      <c r="M128" t="str">
        <f>+VLOOKUP(B128,EXPORTADO!$A$3:$B$736,2,FALSE)</f>
        <v>9003579008331</v>
      </c>
    </row>
    <row r="129" spans="1:13" x14ac:dyDescent="0.25">
      <c r="A129" s="16" t="str">
        <f t="shared" si="12"/>
        <v>7790187338906</v>
      </c>
      <c r="B129" s="5" t="s">
        <v>707</v>
      </c>
      <c r="C129" s="19">
        <v>1570.64</v>
      </c>
      <c r="D129" s="78">
        <v>46.4</v>
      </c>
      <c r="E129" s="28">
        <f t="shared" ref="E129:E160" si="18">+C129*D129%+C129</f>
        <v>2299.41696</v>
      </c>
      <c r="F129" s="30">
        <f t="shared" si="17"/>
        <v>2300</v>
      </c>
      <c r="G129" s="49"/>
      <c r="H129" s="75"/>
      <c r="I129" s="73" t="str">
        <f t="shared" si="11"/>
        <v/>
      </c>
      <c r="J129" s="21" t="str">
        <f t="shared" si="9"/>
        <v/>
      </c>
      <c r="M129" t="str">
        <f>+VLOOKUP(B129,EXPORTADO!$A$3:$B$736,2,FALSE)</f>
        <v>7790187338906</v>
      </c>
    </row>
    <row r="130" spans="1:13" x14ac:dyDescent="0.25">
      <c r="A130" s="16" t="str">
        <f t="shared" si="12"/>
        <v>7790187341975</v>
      </c>
      <c r="B130" s="20" t="s">
        <v>427</v>
      </c>
      <c r="C130" s="19">
        <v>16597.78</v>
      </c>
      <c r="D130" s="78">
        <v>32</v>
      </c>
      <c r="E130" s="28">
        <f t="shared" si="18"/>
        <v>21909.069599999999</v>
      </c>
      <c r="F130" s="30">
        <f>+MROUND(E130,10)</f>
        <v>21910</v>
      </c>
      <c r="G130" s="49"/>
      <c r="H130" s="75"/>
      <c r="I130" s="73" t="str">
        <f t="shared" si="11"/>
        <v/>
      </c>
      <c r="J130" s="21" t="str">
        <f t="shared" si="9"/>
        <v/>
      </c>
      <c r="M130" t="str">
        <f>+VLOOKUP(B130,EXPORTADO!$A$3:$B$736,2,FALSE)</f>
        <v>7790187341975</v>
      </c>
    </row>
    <row r="131" spans="1:13" x14ac:dyDescent="0.25">
      <c r="A131" s="16" t="str">
        <f t="shared" si="12"/>
        <v>7790187341982</v>
      </c>
      <c r="B131" s="20" t="s">
        <v>428</v>
      </c>
      <c r="C131" s="19">
        <v>8946.27</v>
      </c>
      <c r="D131" s="78">
        <v>34</v>
      </c>
      <c r="E131" s="28">
        <f t="shared" si="18"/>
        <v>11988.001800000002</v>
      </c>
      <c r="F131" s="30">
        <f>+MROUND(E131,10)</f>
        <v>11990</v>
      </c>
      <c r="G131" s="49"/>
      <c r="H131" s="75"/>
      <c r="I131" s="73" t="str">
        <f t="shared" si="11"/>
        <v/>
      </c>
      <c r="J131" s="21" t="str">
        <f t="shared" si="9"/>
        <v/>
      </c>
      <c r="M131" t="str">
        <f>+VLOOKUP(B131,EXPORTADO!$A$3:$B$736,2,FALSE)</f>
        <v>7790187341982</v>
      </c>
    </row>
    <row r="132" spans="1:13" x14ac:dyDescent="0.25">
      <c r="A132" s="16" t="str">
        <f t="shared" si="12"/>
        <v>7790187342019</v>
      </c>
      <c r="B132" s="20" t="s">
        <v>429</v>
      </c>
      <c r="C132" s="19">
        <v>48300.04</v>
      </c>
      <c r="D132" s="78">
        <v>30.14</v>
      </c>
      <c r="E132" s="28">
        <f t="shared" si="18"/>
        <v>62857.672056000003</v>
      </c>
      <c r="F132" s="30">
        <f t="shared" si="10"/>
        <v>62860</v>
      </c>
      <c r="G132" s="49"/>
      <c r="H132" s="75"/>
      <c r="I132" s="73" t="str">
        <f t="shared" ref="I132:I184" si="19">IF(H132="","",H132-(H132*5%))</f>
        <v/>
      </c>
      <c r="J132" s="21" t="str">
        <f t="shared" ref="J132:J184" si="20">IF(H132="","",(I132-C132)/C132)</f>
        <v/>
      </c>
      <c r="M132" t="str">
        <f>+VLOOKUP(B132,EXPORTADO!$A$3:$B$736,2,FALSE)</f>
        <v>7790187342019</v>
      </c>
    </row>
    <row r="133" spans="1:13" x14ac:dyDescent="0.25">
      <c r="A133" s="16" t="str">
        <f t="shared" si="12"/>
        <v>7790187341401</v>
      </c>
      <c r="B133" s="20" t="s">
        <v>430</v>
      </c>
      <c r="C133" s="19">
        <v>12705</v>
      </c>
      <c r="D133" s="78">
        <v>32</v>
      </c>
      <c r="E133" s="28">
        <f t="shared" si="18"/>
        <v>16770.599999999999</v>
      </c>
      <c r="F133" s="30">
        <f t="shared" ref="F133:F185" si="21">+MROUND(E133,5)</f>
        <v>16770</v>
      </c>
      <c r="G133" s="49"/>
      <c r="H133" s="75"/>
      <c r="I133" s="73" t="str">
        <f t="shared" si="19"/>
        <v/>
      </c>
      <c r="J133" s="21" t="str">
        <f t="shared" si="20"/>
        <v/>
      </c>
      <c r="M133" t="str">
        <f>+VLOOKUP(B133,EXPORTADO!$A$3:$B$736,2,FALSE)</f>
        <v>7790187341401</v>
      </c>
    </row>
    <row r="134" spans="1:13" x14ac:dyDescent="0.25">
      <c r="A134" s="16" t="str">
        <f t="shared" si="12"/>
        <v>7790187341371</v>
      </c>
      <c r="B134" s="20" t="s">
        <v>462</v>
      </c>
      <c r="C134" s="19">
        <v>9267.35</v>
      </c>
      <c r="D134" s="78">
        <v>33</v>
      </c>
      <c r="E134" s="28">
        <f t="shared" si="18"/>
        <v>12325.575500000001</v>
      </c>
      <c r="F134" s="30">
        <f t="shared" si="21"/>
        <v>12325</v>
      </c>
      <c r="G134" s="49"/>
      <c r="H134" s="75">
        <v>5041</v>
      </c>
      <c r="I134" s="73">
        <f t="shared" si="19"/>
        <v>4788.95</v>
      </c>
      <c r="J134" s="21">
        <f t="shared" si="20"/>
        <v>-0.48324494057092915</v>
      </c>
      <c r="M134" t="str">
        <f>+VLOOKUP(B134,EXPORTADO!$A$3:$B$736,2,FALSE)</f>
        <v>7790187341371</v>
      </c>
    </row>
    <row r="135" spans="1:13" x14ac:dyDescent="0.25">
      <c r="A135" s="16" t="str">
        <f t="shared" ref="A135:A185" si="22">+M135</f>
        <v>7790187341388</v>
      </c>
      <c r="B135" s="20" t="s">
        <v>464</v>
      </c>
      <c r="C135" s="19">
        <v>37417.18</v>
      </c>
      <c r="D135" s="78">
        <v>34.5</v>
      </c>
      <c r="E135" s="28">
        <f t="shared" si="18"/>
        <v>50326.107100000001</v>
      </c>
      <c r="F135" s="30">
        <f t="shared" si="21"/>
        <v>50325</v>
      </c>
      <c r="G135" s="49"/>
      <c r="H135" s="75">
        <v>19393</v>
      </c>
      <c r="I135" s="73">
        <f t="shared" si="19"/>
        <v>18423.349999999999</v>
      </c>
      <c r="J135" s="21">
        <f t="shared" si="20"/>
        <v>-0.50762323617119198</v>
      </c>
      <c r="M135" t="str">
        <f>+VLOOKUP(B135,EXPORTADO!$A$3:$B$736,2,FALSE)</f>
        <v>7790187341388</v>
      </c>
    </row>
    <row r="136" spans="1:13" x14ac:dyDescent="0.25">
      <c r="A136" s="16" t="str">
        <f t="shared" si="22"/>
        <v>7790187339125</v>
      </c>
      <c r="B136" s="20" t="s">
        <v>463</v>
      </c>
      <c r="C136" s="19">
        <v>66774.47</v>
      </c>
      <c r="D136" s="78">
        <v>30</v>
      </c>
      <c r="E136" s="28">
        <f t="shared" si="18"/>
        <v>86806.811000000002</v>
      </c>
      <c r="F136" s="30">
        <f t="shared" si="21"/>
        <v>86805</v>
      </c>
      <c r="G136" s="49"/>
      <c r="H136" s="75"/>
      <c r="I136" s="73" t="str">
        <f t="shared" si="19"/>
        <v/>
      </c>
      <c r="J136" s="21" t="str">
        <f t="shared" si="20"/>
        <v/>
      </c>
      <c r="M136" t="str">
        <f>+VLOOKUP(B136,EXPORTADO!$A$3:$B$736,2,FALSE)</f>
        <v>7790187339125</v>
      </c>
    </row>
    <row r="137" spans="1:13" x14ac:dyDescent="0.25">
      <c r="A137" s="16" t="str">
        <f t="shared" si="22"/>
        <v>7790187341968</v>
      </c>
      <c r="B137" s="13" t="s">
        <v>1444</v>
      </c>
      <c r="C137" s="19">
        <v>13228.35</v>
      </c>
      <c r="D137" s="78">
        <v>32.4</v>
      </c>
      <c r="E137" s="28">
        <f t="shared" si="18"/>
        <v>17514.3354</v>
      </c>
      <c r="F137" s="30">
        <f t="shared" si="21"/>
        <v>17515</v>
      </c>
      <c r="G137" s="49"/>
      <c r="H137" s="75"/>
      <c r="I137" s="73" t="str">
        <f t="shared" si="19"/>
        <v/>
      </c>
      <c r="J137" s="21" t="str">
        <f t="shared" si="20"/>
        <v/>
      </c>
      <c r="M137" t="str">
        <f>+VLOOKUP(B137,EXPORTADO!$A$3:$B$736,2,FALSE)</f>
        <v>7790187341968</v>
      </c>
    </row>
    <row r="138" spans="1:13" x14ac:dyDescent="0.25">
      <c r="A138" s="16" t="str">
        <f t="shared" si="22"/>
        <v>7790187003200</v>
      </c>
      <c r="B138" s="20" t="s">
        <v>465</v>
      </c>
      <c r="C138" s="19">
        <v>3872</v>
      </c>
      <c r="D138" s="78">
        <v>30</v>
      </c>
      <c r="E138" s="28">
        <f t="shared" si="18"/>
        <v>5033.6000000000004</v>
      </c>
      <c r="F138" s="30">
        <f t="shared" si="21"/>
        <v>5035</v>
      </c>
      <c r="G138" s="49"/>
      <c r="H138" s="75"/>
      <c r="I138" s="73" t="str">
        <f t="shared" si="19"/>
        <v/>
      </c>
      <c r="J138" s="21" t="str">
        <f t="shared" si="20"/>
        <v/>
      </c>
      <c r="M138" t="str">
        <f>+VLOOKUP(B138,EXPORTADO!$A$3:$B$736,2,FALSE)</f>
        <v>7790187003200</v>
      </c>
    </row>
    <row r="139" spans="1:13" x14ac:dyDescent="0.25">
      <c r="A139" s="16" t="str">
        <f t="shared" si="22"/>
        <v>7790187339484</v>
      </c>
      <c r="B139" s="20" t="s">
        <v>1044</v>
      </c>
      <c r="C139" s="19">
        <v>14110.67</v>
      </c>
      <c r="D139" s="78">
        <v>34.4</v>
      </c>
      <c r="E139" s="28">
        <f t="shared" si="18"/>
        <v>18964.74048</v>
      </c>
      <c r="F139" s="30">
        <f t="shared" si="21"/>
        <v>18965</v>
      </c>
      <c r="G139" s="49"/>
      <c r="H139" s="75"/>
      <c r="I139" s="73" t="str">
        <f t="shared" si="19"/>
        <v/>
      </c>
      <c r="J139" s="21" t="str">
        <f t="shared" si="20"/>
        <v/>
      </c>
      <c r="M139" t="str">
        <f>+VLOOKUP(B139,EXPORTADO!$A$3:$B$736,2,FALSE)</f>
        <v>7790187339484</v>
      </c>
    </row>
    <row r="140" spans="1:13" x14ac:dyDescent="0.25">
      <c r="A140" s="16" t="str">
        <f t="shared" si="22"/>
        <v>184</v>
      </c>
      <c r="B140" s="20" t="s">
        <v>431</v>
      </c>
      <c r="C140" s="19">
        <v>50761.57</v>
      </c>
      <c r="D140" s="78">
        <v>35</v>
      </c>
      <c r="E140" s="28">
        <f t="shared" si="18"/>
        <v>68528.119500000001</v>
      </c>
      <c r="F140" s="30">
        <f t="shared" si="21"/>
        <v>68530</v>
      </c>
      <c r="G140" s="49"/>
      <c r="H140" s="75"/>
      <c r="I140" s="73" t="str">
        <f t="shared" si="19"/>
        <v/>
      </c>
      <c r="J140" s="21" t="str">
        <f t="shared" si="20"/>
        <v/>
      </c>
      <c r="M140" t="str">
        <f>+VLOOKUP(B140,EXPORTADO!$A$3:$B$736,2,FALSE)</f>
        <v>184</v>
      </c>
    </row>
    <row r="141" spans="1:13" x14ac:dyDescent="0.25">
      <c r="A141" s="16" t="str">
        <f t="shared" si="22"/>
        <v>7790187339446</v>
      </c>
      <c r="B141" s="20" t="s">
        <v>432</v>
      </c>
      <c r="C141" s="19">
        <v>16363.64</v>
      </c>
      <c r="D141" s="78">
        <v>30.15</v>
      </c>
      <c r="E141" s="28">
        <f t="shared" si="18"/>
        <v>21297.277459999998</v>
      </c>
      <c r="F141" s="30">
        <f t="shared" si="21"/>
        <v>21295</v>
      </c>
      <c r="G141" s="49"/>
      <c r="H141" s="75">
        <v>8893.0400000000009</v>
      </c>
      <c r="I141" s="73">
        <f t="shared" si="19"/>
        <v>8448.3880000000008</v>
      </c>
      <c r="J141" s="21">
        <f t="shared" si="20"/>
        <v>-0.4837097369533917</v>
      </c>
      <c r="M141" t="str">
        <f>+VLOOKUP(B141,EXPORTADO!$A$3:$B$736,2,FALSE)</f>
        <v>7790187339446</v>
      </c>
    </row>
    <row r="142" spans="1:13" x14ac:dyDescent="0.25">
      <c r="A142" s="16" t="str">
        <f t="shared" si="22"/>
        <v>185</v>
      </c>
      <c r="B142" s="20" t="s">
        <v>433</v>
      </c>
      <c r="C142" s="19">
        <v>58869.69</v>
      </c>
      <c r="D142" s="78">
        <v>34.44</v>
      </c>
      <c r="E142" s="28">
        <f t="shared" si="18"/>
        <v>79144.411236</v>
      </c>
      <c r="F142" s="30">
        <f t="shared" si="21"/>
        <v>79145</v>
      </c>
      <c r="G142" s="49"/>
      <c r="H142" s="75"/>
      <c r="I142" s="73" t="str">
        <f t="shared" si="19"/>
        <v/>
      </c>
      <c r="J142" s="21" t="str">
        <f t="shared" si="20"/>
        <v/>
      </c>
      <c r="M142" t="str">
        <f>+VLOOKUP(B142,EXPORTADO!$A$3:$B$736,2,FALSE)</f>
        <v>185</v>
      </c>
    </row>
    <row r="143" spans="1:13" x14ac:dyDescent="0.25">
      <c r="A143" s="16" t="str">
        <f t="shared" si="22"/>
        <v>188</v>
      </c>
      <c r="B143" s="20" t="s">
        <v>436</v>
      </c>
      <c r="C143" s="19">
        <v>45076.959999999999</v>
      </c>
      <c r="D143" s="78">
        <v>30</v>
      </c>
      <c r="E143" s="28">
        <f t="shared" si="18"/>
        <v>58600.047999999995</v>
      </c>
      <c r="F143" s="30">
        <f t="shared" si="21"/>
        <v>58600</v>
      </c>
      <c r="G143" s="49"/>
      <c r="H143" s="75"/>
      <c r="I143" s="73" t="str">
        <f t="shared" si="19"/>
        <v/>
      </c>
      <c r="J143" s="21" t="str">
        <f t="shared" si="20"/>
        <v/>
      </c>
      <c r="M143" t="str">
        <f>+VLOOKUP(B143,EXPORTADO!$A$3:$B$736,2,FALSE)</f>
        <v>188</v>
      </c>
    </row>
    <row r="144" spans="1:13" x14ac:dyDescent="0.25">
      <c r="A144" s="16" t="str">
        <f t="shared" si="22"/>
        <v>189</v>
      </c>
      <c r="B144" s="20" t="s">
        <v>513</v>
      </c>
      <c r="C144" s="19">
        <v>45079.7</v>
      </c>
      <c r="D144" s="78">
        <v>30</v>
      </c>
      <c r="E144" s="28">
        <f t="shared" si="18"/>
        <v>58603.609999999993</v>
      </c>
      <c r="F144" s="30">
        <f t="shared" si="21"/>
        <v>58605</v>
      </c>
      <c r="G144" s="49"/>
      <c r="H144" s="75"/>
      <c r="I144" s="73" t="str">
        <f t="shared" si="19"/>
        <v/>
      </c>
      <c r="J144" s="21" t="str">
        <f t="shared" si="20"/>
        <v/>
      </c>
      <c r="M144" t="str">
        <f>+VLOOKUP(B144,EXPORTADO!$A$3:$B$736,2,FALSE)</f>
        <v>189</v>
      </c>
    </row>
    <row r="145" spans="1:13" x14ac:dyDescent="0.25">
      <c r="A145" s="16" t="str">
        <f t="shared" si="22"/>
        <v>190</v>
      </c>
      <c r="B145" s="20" t="s">
        <v>437</v>
      </c>
      <c r="C145" s="19">
        <v>20183.45</v>
      </c>
      <c r="D145" s="78">
        <v>30.1</v>
      </c>
      <c r="E145" s="28">
        <f t="shared" si="18"/>
        <v>26258.668450000001</v>
      </c>
      <c r="F145" s="30">
        <f t="shared" si="21"/>
        <v>26260</v>
      </c>
      <c r="G145" s="49"/>
      <c r="H145" s="75"/>
      <c r="I145" s="73" t="str">
        <f t="shared" si="19"/>
        <v/>
      </c>
      <c r="J145" s="21" t="str">
        <f t="shared" si="20"/>
        <v/>
      </c>
      <c r="M145" t="str">
        <f>+VLOOKUP(B145,EXPORTADO!$A$3:$B$736,2,FALSE)</f>
        <v>190</v>
      </c>
    </row>
    <row r="146" spans="1:13" x14ac:dyDescent="0.25">
      <c r="A146" s="16" t="str">
        <f t="shared" si="22"/>
        <v>7790187339576</v>
      </c>
      <c r="B146" s="20" t="s">
        <v>438</v>
      </c>
      <c r="C146" s="19">
        <v>7493.48</v>
      </c>
      <c r="D146" s="78">
        <v>32.200000000000003</v>
      </c>
      <c r="E146" s="28">
        <f t="shared" si="18"/>
        <v>9906.3805599999996</v>
      </c>
      <c r="F146" s="30">
        <f t="shared" si="21"/>
        <v>9905</v>
      </c>
      <c r="G146" s="49"/>
      <c r="H146" s="75"/>
      <c r="I146" s="73" t="str">
        <f t="shared" si="19"/>
        <v/>
      </c>
      <c r="J146" s="21" t="str">
        <f t="shared" si="20"/>
        <v/>
      </c>
      <c r="M146" t="str">
        <f>+VLOOKUP(B146,EXPORTADO!$A$3:$B$736,2,FALSE)</f>
        <v>7790187339576</v>
      </c>
    </row>
    <row r="147" spans="1:13" x14ac:dyDescent="0.25">
      <c r="A147" s="16" t="str">
        <f t="shared" si="22"/>
        <v>7790187339583</v>
      </c>
      <c r="B147" s="20" t="s">
        <v>439</v>
      </c>
      <c r="C147" s="19">
        <v>20183.45</v>
      </c>
      <c r="D147" s="78">
        <v>32</v>
      </c>
      <c r="E147" s="28">
        <f t="shared" si="18"/>
        <v>26642.154000000002</v>
      </c>
      <c r="F147" s="30">
        <f t="shared" si="21"/>
        <v>26640</v>
      </c>
      <c r="G147" s="49"/>
      <c r="H147" s="75"/>
      <c r="I147" s="73" t="str">
        <f t="shared" si="19"/>
        <v/>
      </c>
      <c r="J147" s="21" t="str">
        <f t="shared" si="20"/>
        <v/>
      </c>
      <c r="M147" t="str">
        <f>+VLOOKUP(B147,EXPORTADO!$A$3:$B$736,2,FALSE)</f>
        <v>7790187339583</v>
      </c>
    </row>
    <row r="148" spans="1:13" x14ac:dyDescent="0.25">
      <c r="A148" s="16" t="str">
        <f t="shared" si="22"/>
        <v>7790187340350</v>
      </c>
      <c r="B148" s="20" t="s">
        <v>440</v>
      </c>
      <c r="C148" s="19">
        <v>16169.1</v>
      </c>
      <c r="D148" s="78">
        <v>31.1</v>
      </c>
      <c r="E148" s="28">
        <f t="shared" si="18"/>
        <v>21197.6901</v>
      </c>
      <c r="F148" s="30">
        <f t="shared" si="21"/>
        <v>21200</v>
      </c>
      <c r="G148" s="49"/>
      <c r="H148" s="75"/>
      <c r="I148" s="73" t="str">
        <f t="shared" si="19"/>
        <v/>
      </c>
      <c r="J148" s="21" t="str">
        <f t="shared" si="20"/>
        <v/>
      </c>
      <c r="M148" t="str">
        <f>+VLOOKUP(B148,EXPORTADO!$A$3:$B$736,2,FALSE)</f>
        <v>7790187340350</v>
      </c>
    </row>
    <row r="149" spans="1:13" x14ac:dyDescent="0.25">
      <c r="A149" s="16" t="str">
        <f t="shared" si="22"/>
        <v>193</v>
      </c>
      <c r="B149" s="20" t="s">
        <v>441</v>
      </c>
      <c r="C149" s="19">
        <v>58514.84</v>
      </c>
      <c r="D149" s="78">
        <v>35</v>
      </c>
      <c r="E149" s="28">
        <f t="shared" si="18"/>
        <v>78995.033999999985</v>
      </c>
      <c r="F149" s="30">
        <f t="shared" si="21"/>
        <v>78995</v>
      </c>
      <c r="G149" s="49"/>
      <c r="H149" s="75"/>
      <c r="I149" s="73" t="str">
        <f t="shared" si="19"/>
        <v/>
      </c>
      <c r="J149" s="21" t="str">
        <f t="shared" si="20"/>
        <v/>
      </c>
      <c r="M149" t="str">
        <f>+VLOOKUP(B149,EXPORTADO!$A$3:$B$736,2,FALSE)</f>
        <v>193</v>
      </c>
    </row>
    <row r="150" spans="1:13" x14ac:dyDescent="0.25">
      <c r="A150" s="16" t="str">
        <f t="shared" si="22"/>
        <v>7790187340244</v>
      </c>
      <c r="B150" s="20" t="s">
        <v>442</v>
      </c>
      <c r="C150" s="19">
        <v>14692.4</v>
      </c>
      <c r="D150" s="78">
        <v>32.299999999999997</v>
      </c>
      <c r="E150" s="28">
        <f t="shared" si="18"/>
        <v>19438.0452</v>
      </c>
      <c r="F150" s="30">
        <f t="shared" si="21"/>
        <v>19440</v>
      </c>
      <c r="G150" s="49"/>
      <c r="H150" s="75"/>
      <c r="I150" s="73" t="str">
        <f t="shared" si="19"/>
        <v/>
      </c>
      <c r="J150" s="21" t="str">
        <f t="shared" si="20"/>
        <v/>
      </c>
      <c r="M150" t="str">
        <f>+VLOOKUP(B150,EXPORTADO!$A$3:$B$736,2,FALSE)</f>
        <v>7790187340244</v>
      </c>
    </row>
    <row r="151" spans="1:13" x14ac:dyDescent="0.25">
      <c r="A151" s="16" t="str">
        <f t="shared" si="22"/>
        <v>194</v>
      </c>
      <c r="B151" s="20" t="s">
        <v>443</v>
      </c>
      <c r="C151" s="19">
        <v>53986.17</v>
      </c>
      <c r="D151" s="78">
        <v>34.200000000000003</v>
      </c>
      <c r="E151" s="28">
        <f t="shared" si="18"/>
        <v>72449.440139999992</v>
      </c>
      <c r="F151" s="30">
        <f t="shared" si="21"/>
        <v>72450</v>
      </c>
      <c r="G151" s="49"/>
      <c r="H151" s="75"/>
      <c r="I151" s="73" t="str">
        <f t="shared" si="19"/>
        <v/>
      </c>
      <c r="J151" s="21" t="str">
        <f t="shared" si="20"/>
        <v/>
      </c>
      <c r="M151" t="str">
        <f>+VLOOKUP(B151,EXPORTADO!$A$3:$B$736,2,FALSE)</f>
        <v>194</v>
      </c>
    </row>
    <row r="152" spans="1:13" x14ac:dyDescent="0.25">
      <c r="A152" s="16" t="str">
        <f t="shared" si="22"/>
        <v>7790187340268</v>
      </c>
      <c r="B152" s="20" t="s">
        <v>1000</v>
      </c>
      <c r="C152" s="19">
        <v>10149.11</v>
      </c>
      <c r="D152" s="78">
        <v>32</v>
      </c>
      <c r="E152" s="28">
        <f t="shared" si="18"/>
        <v>13396.825200000001</v>
      </c>
      <c r="F152" s="30">
        <f t="shared" si="21"/>
        <v>13395</v>
      </c>
      <c r="G152" s="49"/>
      <c r="H152" s="75"/>
      <c r="I152" s="73" t="str">
        <f t="shared" si="19"/>
        <v/>
      </c>
      <c r="J152" s="21" t="str">
        <f t="shared" si="20"/>
        <v/>
      </c>
      <c r="M152" t="str">
        <f>+VLOOKUP(B152,EXPORTADO!$A$3:$B$736,2,FALSE)</f>
        <v>7790187340268</v>
      </c>
    </row>
    <row r="153" spans="1:13" x14ac:dyDescent="0.25">
      <c r="A153" s="16" t="str">
        <f t="shared" si="22"/>
        <v>7790187340275</v>
      </c>
      <c r="B153" s="20" t="s">
        <v>444</v>
      </c>
      <c r="C153" s="19">
        <v>54682.64</v>
      </c>
      <c r="D153" s="78">
        <v>30</v>
      </c>
      <c r="E153" s="28">
        <f t="shared" si="18"/>
        <v>71087.432000000001</v>
      </c>
      <c r="F153" s="30">
        <f t="shared" si="21"/>
        <v>71085</v>
      </c>
      <c r="G153" s="49"/>
      <c r="H153" s="75"/>
      <c r="I153" s="73" t="str">
        <f t="shared" si="19"/>
        <v/>
      </c>
      <c r="J153" s="21" t="str">
        <f t="shared" si="20"/>
        <v/>
      </c>
      <c r="M153" t="str">
        <f>+VLOOKUP(B153,EXPORTADO!$A$3:$B$736,2,FALSE)</f>
        <v>7790187340275</v>
      </c>
    </row>
    <row r="154" spans="1:13" x14ac:dyDescent="0.25">
      <c r="A154" s="16" t="str">
        <f t="shared" si="22"/>
        <v>7790187342125</v>
      </c>
      <c r="B154" s="20" t="s">
        <v>466</v>
      </c>
      <c r="C154" s="19">
        <v>12956.63</v>
      </c>
      <c r="D154" s="78">
        <v>32.299999999999997</v>
      </c>
      <c r="E154" s="28">
        <f t="shared" si="18"/>
        <v>17141.621489999998</v>
      </c>
      <c r="F154" s="30">
        <f t="shared" si="21"/>
        <v>17140</v>
      </c>
      <c r="G154" s="49"/>
      <c r="H154" s="75"/>
      <c r="I154" s="73" t="str">
        <f t="shared" si="19"/>
        <v/>
      </c>
      <c r="J154" s="21" t="str">
        <f t="shared" si="20"/>
        <v/>
      </c>
      <c r="M154" t="str">
        <f>+VLOOKUP(B154,EXPORTADO!$A$3:$B$736,2,FALSE)</f>
        <v>7790187342125</v>
      </c>
    </row>
    <row r="155" spans="1:13" x14ac:dyDescent="0.25">
      <c r="A155" s="16" t="str">
        <f t="shared" si="22"/>
        <v>7790187342132</v>
      </c>
      <c r="B155" s="20" t="s">
        <v>468</v>
      </c>
      <c r="C155" s="19">
        <v>25142.9</v>
      </c>
      <c r="D155" s="78">
        <v>32</v>
      </c>
      <c r="E155" s="28">
        <f t="shared" si="18"/>
        <v>33188.628000000004</v>
      </c>
      <c r="F155" s="30">
        <f t="shared" si="21"/>
        <v>33190</v>
      </c>
      <c r="G155" s="49"/>
      <c r="H155" s="75"/>
      <c r="I155" s="73" t="str">
        <f t="shared" si="19"/>
        <v/>
      </c>
      <c r="J155" s="21" t="str">
        <f t="shared" si="20"/>
        <v/>
      </c>
      <c r="M155" t="str">
        <f>+VLOOKUP(B155,EXPORTADO!$A$3:$B$736,2,FALSE)</f>
        <v>7790187342132</v>
      </c>
    </row>
    <row r="156" spans="1:13" x14ac:dyDescent="0.25">
      <c r="A156" s="16" t="str">
        <f t="shared" si="22"/>
        <v>7790187342149</v>
      </c>
      <c r="B156" s="20" t="s">
        <v>469</v>
      </c>
      <c r="C156" s="19">
        <v>50249.16</v>
      </c>
      <c r="D156" s="78">
        <v>31.84</v>
      </c>
      <c r="E156" s="28">
        <f t="shared" si="18"/>
        <v>66248.492544000008</v>
      </c>
      <c r="F156" s="30">
        <f t="shared" si="21"/>
        <v>66250</v>
      </c>
      <c r="G156" s="49"/>
      <c r="H156" s="75"/>
      <c r="I156" s="73" t="str">
        <f t="shared" si="19"/>
        <v/>
      </c>
      <c r="J156" s="21" t="str">
        <f t="shared" si="20"/>
        <v/>
      </c>
      <c r="M156" t="str">
        <f>+VLOOKUP(B156,EXPORTADO!$A$3:$B$736,2,FALSE)</f>
        <v>7790187342149</v>
      </c>
    </row>
    <row r="157" spans="1:13" x14ac:dyDescent="0.25">
      <c r="A157" s="16" t="str">
        <f t="shared" si="22"/>
        <v>7790187342156</v>
      </c>
      <c r="B157" s="20" t="s">
        <v>467</v>
      </c>
      <c r="C157" s="19">
        <v>72844.240000000005</v>
      </c>
      <c r="D157" s="78">
        <v>31.1</v>
      </c>
      <c r="E157" s="28">
        <f t="shared" si="18"/>
        <v>95498.798640000008</v>
      </c>
      <c r="F157" s="30">
        <f t="shared" si="21"/>
        <v>95500</v>
      </c>
      <c r="G157" s="49"/>
      <c r="H157" s="75"/>
      <c r="I157" s="73" t="str">
        <f t="shared" si="19"/>
        <v/>
      </c>
      <c r="J157" s="21" t="str">
        <f t="shared" si="20"/>
        <v/>
      </c>
      <c r="M157" t="str">
        <f>+VLOOKUP(B157,EXPORTADO!$A$3:$B$736,2,FALSE)</f>
        <v>7790187342156</v>
      </c>
    </row>
    <row r="158" spans="1:13" x14ac:dyDescent="0.25">
      <c r="A158" s="16" t="str">
        <f t="shared" si="22"/>
        <v>7790187341760</v>
      </c>
      <c r="B158" s="20" t="s">
        <v>473</v>
      </c>
      <c r="C158" s="19">
        <v>7417.04</v>
      </c>
      <c r="D158" s="78">
        <v>35</v>
      </c>
      <c r="E158" s="28">
        <f t="shared" si="18"/>
        <v>10013.004000000001</v>
      </c>
      <c r="F158" s="30">
        <f t="shared" si="21"/>
        <v>10015</v>
      </c>
      <c r="G158" s="49"/>
      <c r="H158" s="75"/>
      <c r="I158" s="73" t="str">
        <f t="shared" si="19"/>
        <v/>
      </c>
      <c r="J158" s="21" t="str">
        <f t="shared" si="20"/>
        <v/>
      </c>
      <c r="M158" t="str">
        <f>+VLOOKUP(B158,EXPORTADO!$A$3:$B$736,2,FALSE)</f>
        <v>7790187341760</v>
      </c>
    </row>
    <row r="159" spans="1:13" x14ac:dyDescent="0.25">
      <c r="A159" s="16" t="str">
        <f t="shared" si="22"/>
        <v>7790187341777</v>
      </c>
      <c r="B159" s="20" t="s">
        <v>472</v>
      </c>
      <c r="C159" s="19">
        <v>20176</v>
      </c>
      <c r="D159" s="78">
        <v>32.1</v>
      </c>
      <c r="E159" s="28">
        <f t="shared" si="18"/>
        <v>26652.495999999999</v>
      </c>
      <c r="F159" s="30">
        <f t="shared" si="21"/>
        <v>26650</v>
      </c>
      <c r="G159" s="49"/>
      <c r="H159" s="75"/>
      <c r="I159" s="73" t="str">
        <f t="shared" si="19"/>
        <v/>
      </c>
      <c r="J159" s="21" t="str">
        <f t="shared" si="20"/>
        <v/>
      </c>
      <c r="M159" t="str">
        <f>+VLOOKUP(B159,EXPORTADO!$A$3:$B$736,2,FALSE)</f>
        <v>7790187341777</v>
      </c>
    </row>
    <row r="160" spans="1:13" x14ac:dyDescent="0.25">
      <c r="A160" s="16" t="str">
        <f t="shared" si="22"/>
        <v>7790187341852</v>
      </c>
      <c r="B160" s="20" t="s">
        <v>470</v>
      </c>
      <c r="C160" s="19">
        <v>8147.5</v>
      </c>
      <c r="D160" s="78">
        <v>30.5</v>
      </c>
      <c r="E160" s="28">
        <f t="shared" si="18"/>
        <v>10632.487499999999</v>
      </c>
      <c r="F160" s="30">
        <f t="shared" si="21"/>
        <v>10630</v>
      </c>
      <c r="G160" s="49"/>
      <c r="H160" s="75"/>
      <c r="I160" s="73" t="str">
        <f t="shared" si="19"/>
        <v/>
      </c>
      <c r="J160" s="21" t="str">
        <f t="shared" si="20"/>
        <v/>
      </c>
      <c r="M160" t="str">
        <f>+VLOOKUP(B160,EXPORTADO!$A$3:$B$736,2,FALSE)</f>
        <v>7790187341852</v>
      </c>
    </row>
    <row r="161" spans="1:13" x14ac:dyDescent="0.25">
      <c r="A161" s="16" t="str">
        <f t="shared" si="22"/>
        <v>7790187341869</v>
      </c>
      <c r="B161" s="20" t="s">
        <v>471</v>
      </c>
      <c r="C161" s="19">
        <v>21945.02</v>
      </c>
      <c r="D161" s="78">
        <v>35</v>
      </c>
      <c r="E161" s="28">
        <f t="shared" ref="E161:E185" si="23">+C161*D161%+C161</f>
        <v>29625.777000000002</v>
      </c>
      <c r="F161" s="30">
        <f t="shared" si="21"/>
        <v>29625</v>
      </c>
      <c r="G161" s="49"/>
      <c r="H161" s="75"/>
      <c r="I161" s="73" t="str">
        <f t="shared" si="19"/>
        <v/>
      </c>
      <c r="J161" s="21" t="str">
        <f t="shared" si="20"/>
        <v/>
      </c>
      <c r="M161" t="str">
        <f>+VLOOKUP(B161,EXPORTADO!$A$3:$B$736,2,FALSE)</f>
        <v>7790187341869</v>
      </c>
    </row>
    <row r="162" spans="1:13" x14ac:dyDescent="0.25">
      <c r="A162" s="16" t="str">
        <f t="shared" si="22"/>
        <v>87</v>
      </c>
      <c r="B162" s="20" t="s">
        <v>482</v>
      </c>
      <c r="C162" s="19">
        <v>767</v>
      </c>
      <c r="D162" s="78">
        <v>40</v>
      </c>
      <c r="E162" s="28">
        <f t="shared" si="23"/>
        <v>1073.8</v>
      </c>
      <c r="F162" s="30">
        <f t="shared" si="21"/>
        <v>1075</v>
      </c>
      <c r="G162" s="49"/>
      <c r="H162" s="75"/>
      <c r="I162" s="73" t="str">
        <f t="shared" si="19"/>
        <v/>
      </c>
      <c r="J162" s="21" t="str">
        <f t="shared" si="20"/>
        <v/>
      </c>
      <c r="M162" t="str">
        <f>+VLOOKUP(B162,EXPORTADO!$A$3:$B$736,2,FALSE)</f>
        <v>87</v>
      </c>
    </row>
    <row r="163" spans="1:13" x14ac:dyDescent="0.25">
      <c r="A163" s="16" t="str">
        <f t="shared" si="22"/>
        <v>7790187340930</v>
      </c>
      <c r="B163" s="20" t="s">
        <v>485</v>
      </c>
      <c r="C163" s="19">
        <v>36709.43</v>
      </c>
      <c r="D163" s="78">
        <v>33</v>
      </c>
      <c r="E163" s="28">
        <f t="shared" si="23"/>
        <v>48823.541899999997</v>
      </c>
      <c r="F163" s="30">
        <f t="shared" si="21"/>
        <v>48825</v>
      </c>
      <c r="G163" s="49"/>
      <c r="H163" s="75"/>
      <c r="I163" s="73" t="str">
        <f t="shared" si="19"/>
        <v/>
      </c>
      <c r="J163" s="21" t="str">
        <f t="shared" si="20"/>
        <v/>
      </c>
      <c r="M163" t="str">
        <f>+VLOOKUP(B163,EXPORTADO!$A$3:$B$736,2,FALSE)</f>
        <v>7790187340930</v>
      </c>
    </row>
    <row r="164" spans="1:13" x14ac:dyDescent="0.25">
      <c r="A164" s="16" t="str">
        <f t="shared" si="22"/>
        <v>7790187341081</v>
      </c>
      <c r="B164" s="20" t="s">
        <v>483</v>
      </c>
      <c r="C164" s="19">
        <v>46992.59</v>
      </c>
      <c r="D164" s="78">
        <v>33</v>
      </c>
      <c r="E164" s="28">
        <f t="shared" si="23"/>
        <v>62500.144699999997</v>
      </c>
      <c r="F164" s="30">
        <f t="shared" si="21"/>
        <v>62500</v>
      </c>
      <c r="G164" s="49"/>
      <c r="H164" s="75">
        <v>50312.5</v>
      </c>
      <c r="I164" s="73">
        <f t="shared" si="19"/>
        <v>47796.875</v>
      </c>
      <c r="J164" s="21">
        <f t="shared" si="20"/>
        <v>1.7115145175015965E-2</v>
      </c>
      <c r="M164" t="str">
        <f>+VLOOKUP(B164,EXPORTADO!$A$3:$B$736,2,FALSE)</f>
        <v>7790187341081</v>
      </c>
    </row>
    <row r="165" spans="1:13" x14ac:dyDescent="0.25">
      <c r="A165" s="16" t="str">
        <f t="shared" si="22"/>
        <v>88</v>
      </c>
      <c r="B165" s="20" t="s">
        <v>484</v>
      </c>
      <c r="C165" s="19">
        <v>41132.639999999999</v>
      </c>
      <c r="D165" s="78">
        <v>33</v>
      </c>
      <c r="E165" s="28">
        <f t="shared" si="23"/>
        <v>54706.411200000002</v>
      </c>
      <c r="F165" s="30">
        <f t="shared" si="21"/>
        <v>54705</v>
      </c>
      <c r="G165" s="49"/>
      <c r="H165" s="75"/>
      <c r="I165" s="73" t="str">
        <f t="shared" si="19"/>
        <v/>
      </c>
      <c r="J165" s="21" t="str">
        <f t="shared" si="20"/>
        <v/>
      </c>
      <c r="M165" t="str">
        <f>+VLOOKUP(B165,EXPORTADO!$A$3:$B$736,2,FALSE)</f>
        <v>88</v>
      </c>
    </row>
    <row r="166" spans="1:13" x14ac:dyDescent="0.25">
      <c r="A166" s="16" t="str">
        <f t="shared" si="22"/>
        <v>7790187340954</v>
      </c>
      <c r="B166" s="20" t="s">
        <v>488</v>
      </c>
      <c r="C166" s="19">
        <v>36709.43</v>
      </c>
      <c r="D166" s="78">
        <v>33</v>
      </c>
      <c r="E166" s="28">
        <f t="shared" si="23"/>
        <v>48823.541899999997</v>
      </c>
      <c r="F166" s="30">
        <f t="shared" si="21"/>
        <v>48825</v>
      </c>
      <c r="G166" s="49"/>
      <c r="H166" s="75"/>
      <c r="I166" s="73" t="str">
        <f t="shared" si="19"/>
        <v/>
      </c>
      <c r="J166" s="21" t="str">
        <f t="shared" si="20"/>
        <v/>
      </c>
      <c r="M166" t="str">
        <f>+VLOOKUP(B166,EXPORTADO!$A$3:$B$736,2,FALSE)</f>
        <v>7790187340954</v>
      </c>
    </row>
    <row r="167" spans="1:13" x14ac:dyDescent="0.25">
      <c r="A167" s="16" t="str">
        <f t="shared" si="22"/>
        <v>7790187003903</v>
      </c>
      <c r="B167" s="20" t="s">
        <v>486</v>
      </c>
      <c r="C167" s="19">
        <v>33815.26</v>
      </c>
      <c r="D167" s="78">
        <v>33</v>
      </c>
      <c r="E167" s="28">
        <f t="shared" si="23"/>
        <v>44974.295800000007</v>
      </c>
      <c r="F167" s="30">
        <f t="shared" si="21"/>
        <v>44975</v>
      </c>
      <c r="G167" s="49"/>
      <c r="H167" s="75"/>
      <c r="I167" s="73" t="str">
        <f t="shared" si="19"/>
        <v/>
      </c>
      <c r="J167" s="21" t="str">
        <f t="shared" si="20"/>
        <v/>
      </c>
      <c r="M167" t="str">
        <f>+VLOOKUP(B167,EXPORTADO!$A$3:$B$736,2,FALSE)</f>
        <v>7790187003903</v>
      </c>
    </row>
    <row r="168" spans="1:13" x14ac:dyDescent="0.25">
      <c r="A168" s="16" t="str">
        <f t="shared" si="22"/>
        <v>7790187341128</v>
      </c>
      <c r="B168" s="20" t="s">
        <v>487</v>
      </c>
      <c r="C168" s="19">
        <v>30569.08</v>
      </c>
      <c r="D168" s="78">
        <v>33</v>
      </c>
      <c r="E168" s="28">
        <f t="shared" si="23"/>
        <v>40656.876400000001</v>
      </c>
      <c r="F168" s="30">
        <f t="shared" si="21"/>
        <v>40655</v>
      </c>
      <c r="G168" s="49"/>
      <c r="H168" s="75"/>
      <c r="I168" s="73" t="str">
        <f t="shared" si="19"/>
        <v/>
      </c>
      <c r="J168" s="21" t="str">
        <f t="shared" si="20"/>
        <v/>
      </c>
      <c r="M168" t="str">
        <f>+VLOOKUP(B168,EXPORTADO!$A$3:$B$736,2,FALSE)</f>
        <v>7790187341128</v>
      </c>
    </row>
    <row r="169" spans="1:13" x14ac:dyDescent="0.25">
      <c r="A169" s="16" t="str">
        <f t="shared" si="22"/>
        <v>9003579008256</v>
      </c>
      <c r="B169" s="13" t="s">
        <v>1358</v>
      </c>
      <c r="C169" s="2">
        <v>955.34</v>
      </c>
      <c r="D169" s="78">
        <v>46.4</v>
      </c>
      <c r="E169" s="28">
        <f t="shared" si="23"/>
        <v>1398.6177600000001</v>
      </c>
      <c r="F169" s="30">
        <f t="shared" si="21"/>
        <v>1400</v>
      </c>
      <c r="I169" s="73" t="str">
        <f t="shared" si="19"/>
        <v/>
      </c>
      <c r="J169" s="21" t="str">
        <f t="shared" si="20"/>
        <v/>
      </c>
      <c r="M169" t="str">
        <f>+VLOOKUP(B169,EXPORTADO!$A$3:$B$736,2,FALSE)</f>
        <v>9003579008256</v>
      </c>
    </row>
    <row r="170" spans="1:13" x14ac:dyDescent="0.25">
      <c r="A170" s="16" t="str">
        <f t="shared" si="22"/>
        <v>9003579008218</v>
      </c>
      <c r="B170" s="20" t="s">
        <v>1337</v>
      </c>
      <c r="C170" s="2">
        <v>955.34</v>
      </c>
      <c r="D170" s="78">
        <v>46.4</v>
      </c>
      <c r="E170" s="28">
        <f t="shared" si="23"/>
        <v>1398.6177600000001</v>
      </c>
      <c r="F170" s="30">
        <f t="shared" si="21"/>
        <v>1400</v>
      </c>
      <c r="I170" s="73" t="str">
        <f t="shared" si="19"/>
        <v/>
      </c>
      <c r="J170" s="21" t="str">
        <f t="shared" si="20"/>
        <v/>
      </c>
      <c r="M170" t="str">
        <f>+VLOOKUP(B170,EXPORTADO!$A$3:$B$736,2,FALSE)</f>
        <v>9003579008218</v>
      </c>
    </row>
    <row r="171" spans="1:13" x14ac:dyDescent="0.25">
      <c r="A171" s="16" t="str">
        <f t="shared" si="22"/>
        <v>9003579008379</v>
      </c>
      <c r="B171" s="20" t="s">
        <v>1338</v>
      </c>
      <c r="C171" s="2">
        <v>1574.07</v>
      </c>
      <c r="D171" s="78">
        <v>46</v>
      </c>
      <c r="E171" s="28">
        <f t="shared" si="23"/>
        <v>2298.1421999999998</v>
      </c>
      <c r="F171" s="30">
        <f t="shared" si="21"/>
        <v>2300</v>
      </c>
      <c r="I171" s="73" t="str">
        <f t="shared" si="19"/>
        <v/>
      </c>
      <c r="J171" s="21" t="str">
        <f t="shared" si="20"/>
        <v/>
      </c>
      <c r="M171" t="str">
        <f>+VLOOKUP(B171,EXPORTADO!$A$3:$B$736,2,FALSE)</f>
        <v>9003579008379</v>
      </c>
    </row>
    <row r="172" spans="1:13" x14ac:dyDescent="0.25">
      <c r="A172" s="16" t="str">
        <f t="shared" si="22"/>
        <v>9003579001653</v>
      </c>
      <c r="B172" s="20" t="s">
        <v>1374</v>
      </c>
      <c r="C172" s="2">
        <v>1150.0899999999999</v>
      </c>
      <c r="D172" s="78">
        <v>46</v>
      </c>
      <c r="E172" s="28">
        <f t="shared" si="23"/>
        <v>1679.1313999999998</v>
      </c>
      <c r="F172" s="30">
        <f t="shared" si="21"/>
        <v>1680</v>
      </c>
      <c r="I172" s="73" t="str">
        <f t="shared" si="19"/>
        <v/>
      </c>
      <c r="J172" s="21" t="str">
        <f t="shared" si="20"/>
        <v/>
      </c>
      <c r="M172" t="str">
        <f>+VLOOKUP(B172,EXPORTADO!$A$3:$B$736,2,FALSE)</f>
        <v>9003579001653</v>
      </c>
    </row>
    <row r="173" spans="1:13" x14ac:dyDescent="0.25">
      <c r="A173" s="16" t="str">
        <f t="shared" si="22"/>
        <v>7790187341937</v>
      </c>
      <c r="B173" s="20" t="s">
        <v>1389</v>
      </c>
      <c r="C173" s="2">
        <v>16173.27</v>
      </c>
      <c r="D173" s="78">
        <v>32.799999999999997</v>
      </c>
      <c r="E173" s="28">
        <f t="shared" si="23"/>
        <v>21478.102559999999</v>
      </c>
      <c r="F173" s="30">
        <f t="shared" si="21"/>
        <v>21480</v>
      </c>
      <c r="I173" s="73" t="str">
        <f t="shared" si="19"/>
        <v/>
      </c>
      <c r="J173" s="21" t="str">
        <f t="shared" si="20"/>
        <v/>
      </c>
      <c r="M173" t="str">
        <f>+VLOOKUP(B173,EXPORTADO!$A$3:$B$736,2,FALSE)</f>
        <v>7790187341937</v>
      </c>
    </row>
    <row r="174" spans="1:13" x14ac:dyDescent="0.25">
      <c r="A174" s="16" t="str">
        <f t="shared" si="22"/>
        <v>9003579014905</v>
      </c>
      <c r="B174" s="20" t="s">
        <v>1391</v>
      </c>
      <c r="C174" s="2">
        <v>1338.81</v>
      </c>
      <c r="D174" s="78">
        <v>46.44</v>
      </c>
      <c r="E174" s="28">
        <f t="shared" si="23"/>
        <v>1960.5533639999999</v>
      </c>
      <c r="F174" s="30">
        <f t="shared" si="21"/>
        <v>1960</v>
      </c>
      <c r="I174" s="73" t="str">
        <f t="shared" si="19"/>
        <v/>
      </c>
      <c r="J174" s="21" t="str">
        <f t="shared" si="20"/>
        <v/>
      </c>
      <c r="M174" t="str">
        <f>+VLOOKUP(B174,EXPORTADO!$A$3:$B$736,2,FALSE)</f>
        <v>9003579014905</v>
      </c>
    </row>
    <row r="175" spans="1:13" x14ac:dyDescent="0.25">
      <c r="A175" s="16" t="str">
        <f t="shared" si="22"/>
        <v>9003579309537</v>
      </c>
      <c r="B175" s="20" t="s">
        <v>1435</v>
      </c>
      <c r="C175" s="2">
        <v>1338.81</v>
      </c>
      <c r="D175" s="78">
        <v>46.44</v>
      </c>
      <c r="E175" s="28">
        <f t="shared" si="23"/>
        <v>1960.5533639999999</v>
      </c>
      <c r="F175" s="30">
        <f t="shared" si="21"/>
        <v>1960</v>
      </c>
      <c r="I175" s="73" t="str">
        <f t="shared" si="19"/>
        <v/>
      </c>
      <c r="J175" s="21" t="str">
        <f t="shared" si="20"/>
        <v/>
      </c>
      <c r="M175" t="str">
        <f>+VLOOKUP(B175,EXPORTADO!$A$3:$B$736,2,FALSE)</f>
        <v>9003579309537</v>
      </c>
    </row>
    <row r="176" spans="1:13" x14ac:dyDescent="0.25">
      <c r="A176" s="16" t="str">
        <f t="shared" si="22"/>
        <v>7790187340411</v>
      </c>
      <c r="B176" s="13" t="s">
        <v>1361</v>
      </c>
      <c r="C176" s="2">
        <v>1570.64</v>
      </c>
      <c r="D176" s="78">
        <v>46.5</v>
      </c>
      <c r="E176" s="28">
        <f t="shared" si="23"/>
        <v>2300.9876000000004</v>
      </c>
      <c r="F176" s="30">
        <f t="shared" si="21"/>
        <v>2300</v>
      </c>
      <c r="I176" s="73" t="str">
        <f t="shared" si="19"/>
        <v/>
      </c>
      <c r="J176" s="21" t="str">
        <f t="shared" si="20"/>
        <v/>
      </c>
      <c r="M176" t="str">
        <f>+VLOOKUP(B176,EXPORTADO!$A$3:$B$736,2,FALSE)</f>
        <v>7790187340411</v>
      </c>
    </row>
    <row r="177" spans="1:13" x14ac:dyDescent="0.25">
      <c r="A177" s="16" t="str">
        <f t="shared" si="22"/>
        <v>7790187341562</v>
      </c>
      <c r="B177" s="13" t="s">
        <v>1352</v>
      </c>
      <c r="C177" s="2">
        <v>18758.259999999998</v>
      </c>
      <c r="D177" s="78">
        <v>32.799999999999997</v>
      </c>
      <c r="E177" s="28">
        <f t="shared" si="23"/>
        <v>24910.969279999998</v>
      </c>
      <c r="F177" s="30">
        <f t="shared" si="21"/>
        <v>24910</v>
      </c>
      <c r="I177" s="73" t="str">
        <f t="shared" si="19"/>
        <v/>
      </c>
      <c r="J177" s="21" t="str">
        <f t="shared" si="20"/>
        <v/>
      </c>
      <c r="M177" t="str">
        <f>+VLOOKUP(B177,EXPORTADO!$A$3:$B$736,2,FALSE)</f>
        <v>7790187341562</v>
      </c>
    </row>
    <row r="178" spans="1:13" x14ac:dyDescent="0.25">
      <c r="A178" s="16" t="str">
        <f t="shared" si="22"/>
        <v>7790187341517</v>
      </c>
      <c r="B178" s="13" t="s">
        <v>1421</v>
      </c>
      <c r="C178" s="2">
        <v>12911.1</v>
      </c>
      <c r="D178" s="78">
        <v>32.28</v>
      </c>
      <c r="E178" s="28">
        <f t="shared" si="23"/>
        <v>17078.803080000002</v>
      </c>
      <c r="F178" s="30">
        <f t="shared" si="21"/>
        <v>17080</v>
      </c>
      <c r="I178" s="73" t="str">
        <f t="shared" si="19"/>
        <v/>
      </c>
      <c r="J178" s="21" t="str">
        <f t="shared" si="20"/>
        <v/>
      </c>
      <c r="M178" t="str">
        <f>+VLOOKUP(B178,EXPORTADO!$A$3:$B$736,2,FALSE)</f>
        <v>7790187341517</v>
      </c>
    </row>
    <row r="179" spans="1:13" x14ac:dyDescent="0.25">
      <c r="A179" s="16" t="str">
        <f t="shared" si="22"/>
        <v>7896181298731</v>
      </c>
      <c r="B179" s="13" t="s">
        <v>1474</v>
      </c>
      <c r="C179" s="2">
        <v>12086.62</v>
      </c>
      <c r="D179" s="78">
        <v>33</v>
      </c>
      <c r="E179" s="28">
        <f t="shared" si="23"/>
        <v>16075.204600000001</v>
      </c>
      <c r="F179" s="30">
        <f t="shared" si="21"/>
        <v>16075</v>
      </c>
      <c r="I179" s="73" t="str">
        <f t="shared" si="19"/>
        <v/>
      </c>
      <c r="J179" s="21" t="str">
        <f t="shared" si="20"/>
        <v/>
      </c>
      <c r="M179" t="str">
        <f>+VLOOKUP(B179,EXPORTADO!$A$3:$B$736,2,FALSE)</f>
        <v>7896181298731</v>
      </c>
    </row>
    <row r="180" spans="1:13" x14ac:dyDescent="0.25">
      <c r="A180" s="16" t="str">
        <f t="shared" si="22"/>
        <v>7896181297857</v>
      </c>
      <c r="B180" s="13" t="s">
        <v>1480</v>
      </c>
      <c r="C180" s="2">
        <v>3251</v>
      </c>
      <c r="D180" s="78">
        <v>33</v>
      </c>
      <c r="E180" s="28">
        <f t="shared" si="23"/>
        <v>4323.83</v>
      </c>
      <c r="F180" s="30">
        <f t="shared" si="21"/>
        <v>4325</v>
      </c>
      <c r="I180" s="73" t="str">
        <f t="shared" si="19"/>
        <v/>
      </c>
      <c r="J180" s="21" t="str">
        <f t="shared" si="20"/>
        <v/>
      </c>
      <c r="M180" t="str">
        <f>+VLOOKUP(B180,EXPORTADO!$A$3:$B$736,2,FALSE)</f>
        <v>7896181297857</v>
      </c>
    </row>
    <row r="181" spans="1:13" x14ac:dyDescent="0.25">
      <c r="A181" s="16" t="str">
        <f t="shared" si="22"/>
        <v>7896181218364</v>
      </c>
      <c r="B181" s="13" t="s">
        <v>1484</v>
      </c>
      <c r="C181" s="2">
        <v>9707.2999999999993</v>
      </c>
      <c r="D181" s="78">
        <v>33.299999999999997</v>
      </c>
      <c r="E181" s="28">
        <f t="shared" si="23"/>
        <v>12939.830899999999</v>
      </c>
      <c r="F181" s="30">
        <f t="shared" si="21"/>
        <v>12940</v>
      </c>
      <c r="I181" s="73" t="str">
        <f t="shared" si="19"/>
        <v/>
      </c>
      <c r="J181" s="21" t="str">
        <f t="shared" si="20"/>
        <v/>
      </c>
      <c r="M181" t="str">
        <f>+VLOOKUP(B181,EXPORTADO!$A$3:$B$736,2,FALSE)</f>
        <v>7896181218364</v>
      </c>
    </row>
    <row r="182" spans="1:13" x14ac:dyDescent="0.25">
      <c r="A182" s="16" t="str">
        <f t="shared" si="22"/>
        <v>7790187342163</v>
      </c>
      <c r="B182" s="13" t="s">
        <v>1502</v>
      </c>
      <c r="C182" s="2">
        <v>1570.64</v>
      </c>
      <c r="D182" s="78">
        <v>46.8</v>
      </c>
      <c r="E182" s="28">
        <f t="shared" si="23"/>
        <v>2305.6995200000001</v>
      </c>
      <c r="F182" s="30">
        <f t="shared" si="21"/>
        <v>2305</v>
      </c>
      <c r="I182" s="73" t="str">
        <f t="shared" si="19"/>
        <v/>
      </c>
      <c r="J182" s="21" t="str">
        <f t="shared" si="20"/>
        <v/>
      </c>
      <c r="M182" t="str">
        <f>+VLOOKUP(B182,EXPORTADO!$A$3:$B$736,2,FALSE)</f>
        <v>7790187342163</v>
      </c>
    </row>
    <row r="183" spans="1:13" x14ac:dyDescent="0.25">
      <c r="A183" s="16" t="e">
        <f t="shared" si="22"/>
        <v>#N/A</v>
      </c>
      <c r="B183" s="13" t="s">
        <v>1515</v>
      </c>
      <c r="C183" s="2">
        <v>4716.7299999999996</v>
      </c>
      <c r="D183" s="78">
        <v>32</v>
      </c>
      <c r="E183" s="28">
        <f t="shared" si="23"/>
        <v>6226.0835999999999</v>
      </c>
      <c r="F183" s="30">
        <f t="shared" si="21"/>
        <v>6225</v>
      </c>
      <c r="I183" s="73" t="str">
        <f t="shared" si="19"/>
        <v/>
      </c>
      <c r="J183" s="21" t="str">
        <f t="shared" si="20"/>
        <v/>
      </c>
      <c r="M183" t="e">
        <f>+VLOOKUP(B183,EXPORTADO!$A$3:$B$736,2,FALSE)</f>
        <v>#N/A</v>
      </c>
    </row>
    <row r="184" spans="1:13" x14ac:dyDescent="0.25">
      <c r="A184" s="16" t="str">
        <f t="shared" si="22"/>
        <v>7790187342170</v>
      </c>
      <c r="B184" s="13" t="s">
        <v>1496</v>
      </c>
      <c r="C184" s="2">
        <v>1570.64</v>
      </c>
      <c r="D184" s="78">
        <v>46.8</v>
      </c>
      <c r="E184" s="28">
        <f t="shared" si="23"/>
        <v>2305.6995200000001</v>
      </c>
      <c r="F184" s="30">
        <f t="shared" si="21"/>
        <v>2305</v>
      </c>
      <c r="I184" s="73" t="str">
        <f t="shared" si="19"/>
        <v/>
      </c>
      <c r="J184" s="21" t="str">
        <f t="shared" si="20"/>
        <v/>
      </c>
      <c r="M184" t="str">
        <f>+VLOOKUP(B184,EXPORTADO!$A$3:$B$736,2,FALSE)</f>
        <v>7790187342170</v>
      </c>
    </row>
    <row r="185" spans="1:13" x14ac:dyDescent="0.25">
      <c r="A185" s="16" t="str">
        <f t="shared" si="22"/>
        <v>7790187341265</v>
      </c>
      <c r="B185" s="13" t="s">
        <v>1598</v>
      </c>
      <c r="C185" s="2">
        <v>20176</v>
      </c>
      <c r="D185" s="78">
        <v>33</v>
      </c>
      <c r="E185" s="28">
        <f t="shared" si="23"/>
        <v>26834.080000000002</v>
      </c>
      <c r="F185" s="30">
        <f t="shared" si="21"/>
        <v>26835</v>
      </c>
      <c r="M185" t="str">
        <f>+VLOOKUP(B185,EXPORTADO!$A$3:$B$736,2,FALSE)</f>
        <v>7790187341265</v>
      </c>
    </row>
    <row r="186" spans="1:13" x14ac:dyDescent="0.25">
      <c r="M186" t="e">
        <f>+VLOOKUP(B186,EXPORTADO!$A$3:$B$736,2,FALSE)</f>
        <v>#N/A</v>
      </c>
    </row>
    <row r="187" spans="1:13" x14ac:dyDescent="0.25">
      <c r="M187" t="e">
        <f>+VLOOKUP(B187,EXPORTADO!$A$3:$B$736,2,FALSE)</f>
        <v>#N/A</v>
      </c>
    </row>
    <row r="188" spans="1:13" x14ac:dyDescent="0.25">
      <c r="M188" t="e">
        <f>+VLOOKUP(B188,EXPORTADO!$A$3:$B$736,2,FALSE)</f>
        <v>#N/A</v>
      </c>
    </row>
    <row r="189" spans="1:13" x14ac:dyDescent="0.25">
      <c r="M189" t="e">
        <f>+VLOOKUP(B189,EXPORTADO!$A$3:$B$736,2,FALSE)</f>
        <v>#N/A</v>
      </c>
    </row>
    <row r="190" spans="1:13" x14ac:dyDescent="0.25">
      <c r="M190" t="e">
        <f>+VLOOKUP(B190,EXPORTADO!$A$3:$B$736,2,FALSE)</f>
        <v>#N/A</v>
      </c>
    </row>
  </sheetData>
  <autoFilter ref="A2:M168" xr:uid="{00000000-0009-0000-0000-000007000000}"/>
  <mergeCells count="1">
    <mergeCell ref="B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N156"/>
  <sheetViews>
    <sheetView workbookViewId="0">
      <pane ySplit="2" topLeftCell="A56" activePane="bottomLeft" state="frozen"/>
      <selection pane="bottomLeft" activeCell="E56" sqref="E56"/>
    </sheetView>
  </sheetViews>
  <sheetFormatPr baseColWidth="10" defaultRowHeight="15" x14ac:dyDescent="0.25"/>
  <cols>
    <col min="1" max="1" width="14" style="16" bestFit="1" customWidth="1"/>
    <col min="2" max="2" width="45" bestFit="1" customWidth="1"/>
    <col min="6" max="6" width="7.7109375" bestFit="1" customWidth="1"/>
    <col min="7" max="7" width="15.28515625" bestFit="1" customWidth="1"/>
    <col min="8" max="8" width="13.5703125" customWidth="1"/>
    <col min="9" max="9" width="15.42578125" customWidth="1"/>
    <col min="14" max="14" width="13.85546875" customWidth="1"/>
  </cols>
  <sheetData>
    <row r="1" spans="1:14" ht="15.75" thickBot="1" x14ac:dyDescent="0.3">
      <c r="B1" s="102" t="s">
        <v>1037</v>
      </c>
      <c r="C1" s="102"/>
    </row>
    <row r="2" spans="1:14" ht="15.75" thickBot="1" x14ac:dyDescent="0.3">
      <c r="A2" s="3" t="s">
        <v>256</v>
      </c>
      <c r="B2" s="3" t="s">
        <v>21</v>
      </c>
      <c r="C2" s="25" t="s">
        <v>1271</v>
      </c>
      <c r="D2" s="63" t="s">
        <v>1257</v>
      </c>
      <c r="E2" s="32" t="s">
        <v>693</v>
      </c>
      <c r="F2" s="33" t="s">
        <v>1255</v>
      </c>
      <c r="G2" s="34" t="s">
        <v>1256</v>
      </c>
      <c r="H2" t="s">
        <v>1265</v>
      </c>
      <c r="I2" s="61">
        <v>0</v>
      </c>
    </row>
    <row r="3" spans="1:14" x14ac:dyDescent="0.25">
      <c r="A3" s="16" t="str">
        <f>+N3</f>
        <v>7798098844158</v>
      </c>
      <c r="B3" s="20" t="s">
        <v>519</v>
      </c>
      <c r="C3" s="19">
        <v>3671.88</v>
      </c>
      <c r="D3" s="29">
        <f>+C3-(+C3*17.2%)</f>
        <v>3040.31664</v>
      </c>
      <c r="E3" s="27">
        <v>33</v>
      </c>
      <c r="F3" s="28">
        <f t="shared" ref="F3" si="0">+D3*E3%+D3</f>
        <v>4043.6211312</v>
      </c>
      <c r="G3" s="30">
        <f>+MROUND(F3,5)</f>
        <v>4045</v>
      </c>
      <c r="H3" t="str">
        <f>IF($I$2=0,"",+C3+C3*$I$2)</f>
        <v/>
      </c>
      <c r="N3" t="str">
        <f>+VLOOKUP(B3,EXPORTADO!$A$2:$B$678,2,FALSE)</f>
        <v>7798098844158</v>
      </c>
    </row>
    <row r="4" spans="1:14" x14ac:dyDescent="0.25">
      <c r="A4" s="16" t="str">
        <f t="shared" ref="A4:A67" si="1">+N4</f>
        <v>7798098844165</v>
      </c>
      <c r="B4" s="20" t="s">
        <v>520</v>
      </c>
      <c r="C4" s="19">
        <v>10460.94</v>
      </c>
      <c r="D4" s="29">
        <f t="shared" ref="D4:D67" si="2">+C4-(+C4*17.2%)</f>
        <v>8661.6583200000005</v>
      </c>
      <c r="E4" s="27">
        <v>33</v>
      </c>
      <c r="F4" s="28">
        <f t="shared" ref="F4:F67" si="3">+D4*E4%+D4</f>
        <v>11520.0055656</v>
      </c>
      <c r="G4" s="30">
        <f t="shared" ref="G4:G67" si="4">+MROUND(F4,5)</f>
        <v>11520</v>
      </c>
      <c r="H4" t="str">
        <f>IF($I$2=0,"",+C4+C4*$I$2)</f>
        <v/>
      </c>
      <c r="N4" t="str">
        <f>+VLOOKUP(B4,EXPORTADO!$A$2:$B$678,2,FALSE)</f>
        <v>7798098844165</v>
      </c>
    </row>
    <row r="5" spans="1:14" x14ac:dyDescent="0.25">
      <c r="A5" s="16" t="str">
        <f t="shared" si="1"/>
        <v>242</v>
      </c>
      <c r="B5" s="20" t="s">
        <v>521</v>
      </c>
      <c r="C5" s="19">
        <v>24976.560000000001</v>
      </c>
      <c r="D5" s="29">
        <f t="shared" si="2"/>
        <v>20680.591680000001</v>
      </c>
      <c r="E5" s="27">
        <v>33</v>
      </c>
      <c r="F5" s="28">
        <f t="shared" si="3"/>
        <v>27505.186934400001</v>
      </c>
      <c r="G5" s="30">
        <f t="shared" si="4"/>
        <v>27505</v>
      </c>
      <c r="H5" t="str">
        <f t="shared" ref="H5:H68" si="5">IF($I$2=0,"",+C5+C5*$I$2)</f>
        <v/>
      </c>
      <c r="N5" t="str">
        <f>+VLOOKUP(B5,EXPORTADO!$A$2:$B$678,2,FALSE)</f>
        <v>242</v>
      </c>
    </row>
    <row r="6" spans="1:14" x14ac:dyDescent="0.25">
      <c r="A6" s="16" t="str">
        <f t="shared" si="1"/>
        <v>238</v>
      </c>
      <c r="B6" s="20" t="s">
        <v>523</v>
      </c>
      <c r="C6" s="19">
        <v>3671.88</v>
      </c>
      <c r="D6" s="29">
        <f t="shared" si="2"/>
        <v>3040.31664</v>
      </c>
      <c r="E6" s="27">
        <v>33</v>
      </c>
      <c r="F6" s="28">
        <f t="shared" si="3"/>
        <v>4043.6211312</v>
      </c>
      <c r="G6" s="30">
        <f t="shared" si="4"/>
        <v>4045</v>
      </c>
      <c r="H6" t="str">
        <f t="shared" si="5"/>
        <v/>
      </c>
      <c r="N6" t="str">
        <f>+VLOOKUP(B6,EXPORTADO!$A$2:$B$678,2,FALSE)</f>
        <v>238</v>
      </c>
    </row>
    <row r="7" spans="1:14" x14ac:dyDescent="0.25">
      <c r="A7" s="16" t="str">
        <f t="shared" si="1"/>
        <v>240</v>
      </c>
      <c r="B7" s="20" t="s">
        <v>524</v>
      </c>
      <c r="C7" s="19">
        <v>10078.129999999999</v>
      </c>
      <c r="D7" s="29">
        <f t="shared" si="2"/>
        <v>8344.6916399999991</v>
      </c>
      <c r="E7" s="27">
        <v>33</v>
      </c>
      <c r="F7" s="28">
        <f t="shared" si="3"/>
        <v>11098.4398812</v>
      </c>
      <c r="G7" s="30">
        <f t="shared" si="4"/>
        <v>11100</v>
      </c>
      <c r="H7" t="str">
        <f t="shared" si="5"/>
        <v/>
      </c>
      <c r="N7" t="str">
        <f>+VLOOKUP(B7,EXPORTADO!$A$2:$B$678,2,FALSE)</f>
        <v>240</v>
      </c>
    </row>
    <row r="8" spans="1:14" x14ac:dyDescent="0.25">
      <c r="A8" s="16" t="str">
        <f t="shared" si="1"/>
        <v>7798098844134</v>
      </c>
      <c r="B8" s="20" t="s">
        <v>522</v>
      </c>
      <c r="C8" s="19">
        <v>33031.75</v>
      </c>
      <c r="D8" s="29">
        <f t="shared" si="2"/>
        <v>27350.289000000001</v>
      </c>
      <c r="E8" s="27">
        <v>33</v>
      </c>
      <c r="F8" s="28">
        <f t="shared" si="3"/>
        <v>36375.88437</v>
      </c>
      <c r="G8" s="30">
        <f t="shared" si="4"/>
        <v>36375</v>
      </c>
      <c r="H8" t="str">
        <f t="shared" si="5"/>
        <v/>
      </c>
      <c r="N8" t="str">
        <f>+VLOOKUP(B8,EXPORTADO!$A$2:$B$678,2,FALSE)</f>
        <v>7798098844134</v>
      </c>
    </row>
    <row r="9" spans="1:14" x14ac:dyDescent="0.25">
      <c r="A9" s="16" t="str">
        <f t="shared" si="1"/>
        <v>7798098844141</v>
      </c>
      <c r="B9" s="20" t="s">
        <v>525</v>
      </c>
      <c r="C9" s="19">
        <v>52992</v>
      </c>
      <c r="D9" s="29">
        <f t="shared" si="2"/>
        <v>43877.376000000004</v>
      </c>
      <c r="E9" s="27">
        <v>33</v>
      </c>
      <c r="F9" s="28">
        <f t="shared" si="3"/>
        <v>58356.910080000001</v>
      </c>
      <c r="G9" s="30">
        <f t="shared" si="4"/>
        <v>58355</v>
      </c>
      <c r="H9" t="str">
        <f t="shared" si="5"/>
        <v/>
      </c>
      <c r="N9" t="str">
        <f>+VLOOKUP(B9,EXPORTADO!$A$2:$B$678,2,FALSE)</f>
        <v>7798098844141</v>
      </c>
    </row>
    <row r="10" spans="1:14" x14ac:dyDescent="0.25">
      <c r="A10" s="16" t="str">
        <f t="shared" si="1"/>
        <v>234</v>
      </c>
      <c r="B10" s="20" t="s">
        <v>526</v>
      </c>
      <c r="C10" s="19">
        <v>3671.88</v>
      </c>
      <c r="D10" s="29">
        <f t="shared" si="2"/>
        <v>3040.31664</v>
      </c>
      <c r="E10" s="27">
        <v>33</v>
      </c>
      <c r="F10" s="28">
        <f t="shared" si="3"/>
        <v>4043.6211312</v>
      </c>
      <c r="G10" s="30">
        <f t="shared" si="4"/>
        <v>4045</v>
      </c>
      <c r="H10" t="str">
        <f t="shared" si="5"/>
        <v/>
      </c>
      <c r="N10" t="str">
        <f>+VLOOKUP(B10,EXPORTADO!$A$2:$B$678,2,FALSE)</f>
        <v>234</v>
      </c>
    </row>
    <row r="11" spans="1:14" x14ac:dyDescent="0.25">
      <c r="A11" s="16" t="str">
        <f t="shared" si="1"/>
        <v>237</v>
      </c>
      <c r="B11" s="20" t="s">
        <v>527</v>
      </c>
      <c r="C11" s="19">
        <v>10078.129999999999</v>
      </c>
      <c r="D11" s="29">
        <f t="shared" si="2"/>
        <v>8344.6916399999991</v>
      </c>
      <c r="E11" s="27">
        <v>33</v>
      </c>
      <c r="F11" s="28">
        <f t="shared" si="3"/>
        <v>11098.4398812</v>
      </c>
      <c r="G11" s="30">
        <f t="shared" si="4"/>
        <v>11100</v>
      </c>
      <c r="H11" t="str">
        <f t="shared" si="5"/>
        <v/>
      </c>
      <c r="N11" t="str">
        <f>+VLOOKUP(B11,EXPORTADO!$A$2:$B$678,2,FALSE)</f>
        <v>237</v>
      </c>
    </row>
    <row r="12" spans="1:14" x14ac:dyDescent="0.25">
      <c r="A12" s="16" t="str">
        <f t="shared" si="1"/>
        <v>235</v>
      </c>
      <c r="B12" s="20" t="s">
        <v>528</v>
      </c>
      <c r="C12" s="19">
        <v>41000</v>
      </c>
      <c r="D12" s="29">
        <f t="shared" si="2"/>
        <v>33948</v>
      </c>
      <c r="E12" s="27">
        <v>33</v>
      </c>
      <c r="F12" s="28">
        <f t="shared" si="3"/>
        <v>45150.84</v>
      </c>
      <c r="G12" s="30">
        <f t="shared" si="4"/>
        <v>45150</v>
      </c>
      <c r="H12" t="str">
        <f t="shared" si="5"/>
        <v/>
      </c>
      <c r="N12" t="str">
        <f>+VLOOKUP(B12,EXPORTADO!$A$2:$B$678,2,FALSE)</f>
        <v>235</v>
      </c>
    </row>
    <row r="13" spans="1:14" x14ac:dyDescent="0.25">
      <c r="A13" s="16" t="str">
        <f t="shared" si="1"/>
        <v>7798098844103</v>
      </c>
      <c r="B13" s="20" t="s">
        <v>529</v>
      </c>
      <c r="C13" s="19">
        <v>52992</v>
      </c>
      <c r="D13" s="29">
        <f t="shared" si="2"/>
        <v>43877.376000000004</v>
      </c>
      <c r="E13" s="27">
        <v>33</v>
      </c>
      <c r="F13" s="28">
        <f t="shared" si="3"/>
        <v>58356.910080000001</v>
      </c>
      <c r="G13" s="30">
        <f t="shared" si="4"/>
        <v>58355</v>
      </c>
      <c r="H13" t="str">
        <f t="shared" si="5"/>
        <v/>
      </c>
      <c r="N13" t="str">
        <f>+VLOOKUP(B13,EXPORTADO!$A$2:$B$678,2,FALSE)</f>
        <v>7798098844103</v>
      </c>
    </row>
    <row r="14" spans="1:14" x14ac:dyDescent="0.25">
      <c r="A14" s="16" t="str">
        <f t="shared" si="1"/>
        <v>7798098844059</v>
      </c>
      <c r="B14" s="20" t="s">
        <v>530</v>
      </c>
      <c r="C14" s="19">
        <v>9703.1299999999992</v>
      </c>
      <c r="D14" s="29">
        <f t="shared" si="2"/>
        <v>8034.1916399999991</v>
      </c>
      <c r="E14" s="27">
        <v>33</v>
      </c>
      <c r="F14" s="28">
        <f t="shared" si="3"/>
        <v>10685.4748812</v>
      </c>
      <c r="G14" s="30">
        <f t="shared" si="4"/>
        <v>10685</v>
      </c>
      <c r="H14" t="str">
        <f t="shared" si="5"/>
        <v/>
      </c>
      <c r="N14" t="str">
        <f>+VLOOKUP(B14,EXPORTADO!$A$2:$B$678,2,FALSE)</f>
        <v>7798098844059</v>
      </c>
    </row>
    <row r="15" spans="1:14" x14ac:dyDescent="0.25">
      <c r="A15" s="16" t="str">
        <f t="shared" si="1"/>
        <v>7798098844066</v>
      </c>
      <c r="B15" s="20" t="s">
        <v>531</v>
      </c>
      <c r="C15" s="19">
        <v>20914.060000000001</v>
      </c>
      <c r="D15" s="29">
        <f t="shared" si="2"/>
        <v>17316.841680000001</v>
      </c>
      <c r="E15" s="27">
        <v>33.4</v>
      </c>
      <c r="F15" s="28">
        <f t="shared" si="3"/>
        <v>23100.666801120002</v>
      </c>
      <c r="G15" s="30">
        <f t="shared" si="4"/>
        <v>23100</v>
      </c>
      <c r="H15" t="str">
        <f t="shared" si="5"/>
        <v/>
      </c>
      <c r="N15" t="str">
        <f>+VLOOKUP(B15,EXPORTADO!$A$2:$B$678,2,FALSE)</f>
        <v>7798098844066</v>
      </c>
    </row>
    <row r="16" spans="1:14" x14ac:dyDescent="0.25">
      <c r="A16" s="16" t="str">
        <f t="shared" si="1"/>
        <v>7798098844028</v>
      </c>
      <c r="B16" s="20" t="s">
        <v>532</v>
      </c>
      <c r="C16" s="19">
        <v>9445.31</v>
      </c>
      <c r="D16" s="29">
        <f t="shared" si="2"/>
        <v>7820.7166799999995</v>
      </c>
      <c r="E16" s="27">
        <v>33</v>
      </c>
      <c r="F16" s="28">
        <f t="shared" si="3"/>
        <v>10401.5531844</v>
      </c>
      <c r="G16" s="30">
        <f t="shared" si="4"/>
        <v>10400</v>
      </c>
      <c r="H16" t="str">
        <f t="shared" si="5"/>
        <v/>
      </c>
      <c r="N16" t="str">
        <f>+VLOOKUP(B16,EXPORTADO!$A$2:$B$678,2,FALSE)</f>
        <v>7798098844028</v>
      </c>
    </row>
    <row r="17" spans="1:14" x14ac:dyDescent="0.25">
      <c r="A17" s="16" t="str">
        <f t="shared" si="1"/>
        <v>232</v>
      </c>
      <c r="B17" s="20" t="s">
        <v>533</v>
      </c>
      <c r="C17" s="19">
        <v>29626.98</v>
      </c>
      <c r="D17" s="29">
        <f t="shared" si="2"/>
        <v>24531.139439999999</v>
      </c>
      <c r="E17" s="27">
        <v>33</v>
      </c>
      <c r="F17" s="28">
        <f t="shared" si="3"/>
        <v>32626.4154552</v>
      </c>
      <c r="G17" s="30">
        <f t="shared" si="4"/>
        <v>32625</v>
      </c>
      <c r="H17" t="str">
        <f t="shared" si="5"/>
        <v/>
      </c>
      <c r="N17" t="str">
        <f>+VLOOKUP(B17,EXPORTADO!$A$2:$B$678,2,FALSE)</f>
        <v>232</v>
      </c>
    </row>
    <row r="18" spans="1:14" x14ac:dyDescent="0.25">
      <c r="A18" s="16" t="str">
        <f t="shared" si="1"/>
        <v>7798098844042</v>
      </c>
      <c r="B18" s="20" t="s">
        <v>534</v>
      </c>
      <c r="C18" s="19">
        <v>43332</v>
      </c>
      <c r="D18" s="29">
        <f t="shared" si="2"/>
        <v>35878.896000000001</v>
      </c>
      <c r="E18" s="27">
        <v>30</v>
      </c>
      <c r="F18" s="28">
        <f t="shared" si="3"/>
        <v>46642.5648</v>
      </c>
      <c r="G18" s="30">
        <f t="shared" si="4"/>
        <v>46645</v>
      </c>
      <c r="H18" t="str">
        <f t="shared" si="5"/>
        <v/>
      </c>
      <c r="N18" t="str">
        <f>+VLOOKUP(B18,EXPORTADO!$A$2:$B$678,2,FALSE)</f>
        <v>7798098844042</v>
      </c>
    </row>
    <row r="19" spans="1:14" x14ac:dyDescent="0.25">
      <c r="A19" s="16" t="str">
        <f t="shared" si="1"/>
        <v>229</v>
      </c>
      <c r="B19" s="20" t="s">
        <v>535</v>
      </c>
      <c r="C19" s="19">
        <v>9445.31</v>
      </c>
      <c r="D19" s="29">
        <f t="shared" si="2"/>
        <v>7820.7166799999995</v>
      </c>
      <c r="E19" s="27">
        <v>33</v>
      </c>
      <c r="F19" s="28">
        <f t="shared" si="3"/>
        <v>10401.5531844</v>
      </c>
      <c r="G19" s="30">
        <f t="shared" si="4"/>
        <v>10400</v>
      </c>
      <c r="H19" t="str">
        <f t="shared" si="5"/>
        <v/>
      </c>
      <c r="N19" t="str">
        <f>+VLOOKUP(B19,EXPORTADO!$A$2:$B$678,2,FALSE)</f>
        <v>229</v>
      </c>
    </row>
    <row r="20" spans="1:14" x14ac:dyDescent="0.25">
      <c r="A20" s="16" t="str">
        <f t="shared" si="1"/>
        <v>227</v>
      </c>
      <c r="B20" s="20" t="s">
        <v>536</v>
      </c>
      <c r="C20" s="19">
        <v>35666.67</v>
      </c>
      <c r="D20" s="29">
        <f t="shared" si="2"/>
        <v>29532.002759999999</v>
      </c>
      <c r="E20" s="27">
        <v>33</v>
      </c>
      <c r="F20" s="28">
        <f t="shared" si="3"/>
        <v>39277.563670800002</v>
      </c>
      <c r="G20" s="30">
        <f t="shared" si="4"/>
        <v>39280</v>
      </c>
      <c r="H20" t="str">
        <f t="shared" si="5"/>
        <v/>
      </c>
      <c r="N20" t="str">
        <f>+VLOOKUP(B20,EXPORTADO!$A$2:$B$678,2,FALSE)</f>
        <v>227</v>
      </c>
    </row>
    <row r="21" spans="1:14" x14ac:dyDescent="0.25">
      <c r="A21" s="16" t="str">
        <f t="shared" si="1"/>
        <v>228</v>
      </c>
      <c r="B21" s="20" t="s">
        <v>537</v>
      </c>
      <c r="C21" s="19">
        <v>43232</v>
      </c>
      <c r="D21" s="29">
        <f t="shared" si="2"/>
        <v>35796.095999999998</v>
      </c>
      <c r="E21" s="27">
        <v>33</v>
      </c>
      <c r="F21" s="28">
        <f t="shared" si="3"/>
        <v>47608.807679999998</v>
      </c>
      <c r="G21" s="30">
        <f t="shared" si="4"/>
        <v>47610</v>
      </c>
      <c r="H21" t="str">
        <f t="shared" si="5"/>
        <v/>
      </c>
      <c r="N21" t="str">
        <f>+VLOOKUP(B21,EXPORTADO!$A$2:$B$678,2,FALSE)</f>
        <v>228</v>
      </c>
    </row>
    <row r="22" spans="1:14" x14ac:dyDescent="0.25">
      <c r="A22" s="16" t="str">
        <f t="shared" si="1"/>
        <v>226</v>
      </c>
      <c r="B22" s="20" t="s">
        <v>538</v>
      </c>
      <c r="C22" s="19">
        <v>48512</v>
      </c>
      <c r="D22" s="29">
        <f t="shared" si="2"/>
        <v>40167.936000000002</v>
      </c>
      <c r="E22" s="27">
        <v>33</v>
      </c>
      <c r="F22" s="28">
        <f t="shared" si="3"/>
        <v>53423.354879999999</v>
      </c>
      <c r="G22" s="30">
        <f t="shared" si="4"/>
        <v>53425</v>
      </c>
      <c r="H22" t="str">
        <f t="shared" si="5"/>
        <v/>
      </c>
      <c r="N22" t="str">
        <f>+VLOOKUP(B22,EXPORTADO!$A$2:$B$678,2,FALSE)</f>
        <v>226</v>
      </c>
    </row>
    <row r="23" spans="1:14" x14ac:dyDescent="0.25">
      <c r="A23" s="16" t="str">
        <f t="shared" si="1"/>
        <v>7798098844189</v>
      </c>
      <c r="B23" s="20" t="s">
        <v>539</v>
      </c>
      <c r="C23" s="19">
        <v>10835.94</v>
      </c>
      <c r="D23" s="29">
        <f t="shared" si="2"/>
        <v>8972.1583200000005</v>
      </c>
      <c r="E23" s="27">
        <v>33</v>
      </c>
      <c r="F23" s="28">
        <f t="shared" si="3"/>
        <v>11932.970565600001</v>
      </c>
      <c r="G23" s="30">
        <f t="shared" si="4"/>
        <v>11935</v>
      </c>
      <c r="H23" t="str">
        <f t="shared" si="5"/>
        <v/>
      </c>
      <c r="N23" t="str">
        <f>+VLOOKUP(B23,EXPORTADO!$A$2:$B$678,2,FALSE)</f>
        <v>7798098844189</v>
      </c>
    </row>
    <row r="24" spans="1:14" x14ac:dyDescent="0.25">
      <c r="A24" s="16" t="str">
        <f t="shared" si="1"/>
        <v>230</v>
      </c>
      <c r="B24" s="20" t="s">
        <v>540</v>
      </c>
      <c r="C24" s="19">
        <v>32626.98</v>
      </c>
      <c r="D24" s="29">
        <f t="shared" si="2"/>
        <v>27015.139439999999</v>
      </c>
      <c r="E24" s="27">
        <v>33</v>
      </c>
      <c r="F24" s="28">
        <f t="shared" si="3"/>
        <v>35930.135455199998</v>
      </c>
      <c r="G24" s="30">
        <f t="shared" si="4"/>
        <v>35930</v>
      </c>
      <c r="H24" t="str">
        <f t="shared" si="5"/>
        <v/>
      </c>
      <c r="N24" t="str">
        <f>+VLOOKUP(B24,EXPORTADO!$A$2:$B$678,2,FALSE)</f>
        <v>230</v>
      </c>
    </row>
    <row r="25" spans="1:14" x14ac:dyDescent="0.25">
      <c r="A25" s="16" t="str">
        <f t="shared" si="1"/>
        <v>231</v>
      </c>
      <c r="B25" s="20" t="s">
        <v>541</v>
      </c>
      <c r="C25" s="19">
        <v>53968</v>
      </c>
      <c r="D25" s="29">
        <f t="shared" si="2"/>
        <v>44685.504000000001</v>
      </c>
      <c r="E25" s="27">
        <v>33</v>
      </c>
      <c r="F25" s="28">
        <f t="shared" si="3"/>
        <v>59431.72032</v>
      </c>
      <c r="G25" s="30">
        <f t="shared" si="4"/>
        <v>59430</v>
      </c>
      <c r="H25" t="str">
        <f t="shared" si="5"/>
        <v/>
      </c>
      <c r="N25" t="str">
        <f>+VLOOKUP(B25,EXPORTADO!$A$2:$B$678,2,FALSE)</f>
        <v>231</v>
      </c>
    </row>
    <row r="26" spans="1:14" x14ac:dyDescent="0.25">
      <c r="A26" s="16" t="str">
        <f t="shared" si="1"/>
        <v>7798098844257</v>
      </c>
      <c r="B26" s="20" t="s">
        <v>542</v>
      </c>
      <c r="C26" s="19">
        <v>10460.94</v>
      </c>
      <c r="D26" s="29">
        <f t="shared" si="2"/>
        <v>8661.6583200000005</v>
      </c>
      <c r="E26" s="27">
        <v>33</v>
      </c>
      <c r="F26" s="28">
        <f t="shared" si="3"/>
        <v>11520.0055656</v>
      </c>
      <c r="G26" s="30">
        <f t="shared" si="4"/>
        <v>11520</v>
      </c>
      <c r="H26" t="str">
        <f t="shared" si="5"/>
        <v/>
      </c>
      <c r="N26" t="str">
        <f>+VLOOKUP(B26,EXPORTADO!$A$2:$B$678,2,FALSE)</f>
        <v>7798098844257</v>
      </c>
    </row>
    <row r="27" spans="1:14" x14ac:dyDescent="0.25">
      <c r="A27" s="16" t="str">
        <f t="shared" si="1"/>
        <v>7798098844264</v>
      </c>
      <c r="B27" s="20" t="s">
        <v>543</v>
      </c>
      <c r="C27" s="19">
        <v>24242.19</v>
      </c>
      <c r="D27" s="29">
        <f t="shared" si="2"/>
        <v>20072.533319999999</v>
      </c>
      <c r="E27" s="27">
        <v>33</v>
      </c>
      <c r="F27" s="28">
        <f t="shared" si="3"/>
        <v>26696.469315599999</v>
      </c>
      <c r="G27" s="30">
        <f t="shared" si="4"/>
        <v>26695</v>
      </c>
      <c r="H27" t="str">
        <f t="shared" si="5"/>
        <v/>
      </c>
      <c r="N27" t="str">
        <f>+VLOOKUP(B27,EXPORTADO!$A$2:$B$678,2,FALSE)</f>
        <v>7798098844264</v>
      </c>
    </row>
    <row r="28" spans="1:14" x14ac:dyDescent="0.25">
      <c r="A28" s="16" t="str">
        <f t="shared" si="1"/>
        <v>246</v>
      </c>
      <c r="B28" s="20" t="s">
        <v>544</v>
      </c>
      <c r="C28" s="19">
        <v>10078.129999999999</v>
      </c>
      <c r="D28" s="29">
        <f t="shared" si="2"/>
        <v>8344.6916399999991</v>
      </c>
      <c r="E28" s="27">
        <v>33</v>
      </c>
      <c r="F28" s="28">
        <f t="shared" si="3"/>
        <v>11098.4398812</v>
      </c>
      <c r="G28" s="30">
        <f t="shared" si="4"/>
        <v>11100</v>
      </c>
      <c r="H28" t="str">
        <f t="shared" si="5"/>
        <v/>
      </c>
      <c r="N28" t="str">
        <f>+VLOOKUP(B28,EXPORTADO!$A$2:$B$678,2,FALSE)</f>
        <v>246</v>
      </c>
    </row>
    <row r="29" spans="1:14" x14ac:dyDescent="0.25">
      <c r="A29" s="16" t="str">
        <f t="shared" si="1"/>
        <v>7798098844271</v>
      </c>
      <c r="B29" s="20" t="s">
        <v>545</v>
      </c>
      <c r="C29" s="19">
        <v>31095.24</v>
      </c>
      <c r="D29" s="29">
        <f t="shared" si="2"/>
        <v>25746.858720000004</v>
      </c>
      <c r="E29" s="27">
        <v>33</v>
      </c>
      <c r="F29" s="28">
        <f t="shared" si="3"/>
        <v>34243.322097600001</v>
      </c>
      <c r="G29" s="30">
        <f t="shared" si="4"/>
        <v>34245</v>
      </c>
      <c r="H29" t="str">
        <f t="shared" si="5"/>
        <v/>
      </c>
      <c r="N29" t="str">
        <f>+VLOOKUP(B29,EXPORTADO!$A$2:$B$678,2,FALSE)</f>
        <v>7798098844271</v>
      </c>
    </row>
    <row r="30" spans="1:14" x14ac:dyDescent="0.25">
      <c r="A30" s="16" t="str">
        <f t="shared" si="1"/>
        <v>244</v>
      </c>
      <c r="B30" s="20" t="s">
        <v>546</v>
      </c>
      <c r="C30" s="19">
        <v>10078.129999999999</v>
      </c>
      <c r="D30" s="29">
        <f t="shared" si="2"/>
        <v>8344.6916399999991</v>
      </c>
      <c r="E30" s="27">
        <v>33</v>
      </c>
      <c r="F30" s="28">
        <f t="shared" si="3"/>
        <v>11098.4398812</v>
      </c>
      <c r="G30" s="30">
        <f t="shared" si="4"/>
        <v>11100</v>
      </c>
      <c r="H30" t="str">
        <f t="shared" si="5"/>
        <v/>
      </c>
      <c r="N30" t="str">
        <f>+VLOOKUP(B30,EXPORTADO!$A$2:$B$678,2,FALSE)</f>
        <v>244</v>
      </c>
    </row>
    <row r="31" spans="1:14" x14ac:dyDescent="0.25">
      <c r="A31" s="16" t="str">
        <f t="shared" si="1"/>
        <v>243</v>
      </c>
      <c r="B31" s="20" t="s">
        <v>547</v>
      </c>
      <c r="C31" s="19">
        <v>39452.379999999997</v>
      </c>
      <c r="D31" s="29">
        <f t="shared" si="2"/>
        <v>32666.570639999998</v>
      </c>
      <c r="E31" s="27">
        <v>33</v>
      </c>
      <c r="F31" s="28">
        <f t="shared" si="3"/>
        <v>43446.538951199997</v>
      </c>
      <c r="G31" s="30">
        <f t="shared" si="4"/>
        <v>43445</v>
      </c>
      <c r="H31" t="str">
        <f t="shared" si="5"/>
        <v/>
      </c>
      <c r="N31" t="str">
        <f>+VLOOKUP(B31,EXPORTADO!$A$2:$B$678,2,FALSE)</f>
        <v>243</v>
      </c>
    </row>
    <row r="32" spans="1:14" x14ac:dyDescent="0.25">
      <c r="A32" s="16" t="str">
        <f t="shared" si="1"/>
        <v>7798098847210</v>
      </c>
      <c r="B32" s="20" t="s">
        <v>548</v>
      </c>
      <c r="C32" s="19">
        <v>12148.44</v>
      </c>
      <c r="D32" s="29">
        <f t="shared" si="2"/>
        <v>10058.90832</v>
      </c>
      <c r="E32" s="27">
        <v>33</v>
      </c>
      <c r="F32" s="28">
        <f t="shared" si="3"/>
        <v>13378.348065600001</v>
      </c>
      <c r="G32" s="30">
        <f t="shared" si="4"/>
        <v>13380</v>
      </c>
      <c r="H32" t="str">
        <f t="shared" si="5"/>
        <v/>
      </c>
      <c r="N32" t="str">
        <f>+VLOOKUP(B32,EXPORTADO!$A$2:$B$678,2,FALSE)</f>
        <v>7798098847210</v>
      </c>
    </row>
    <row r="33" spans="1:14" x14ac:dyDescent="0.25">
      <c r="A33" s="16" t="str">
        <f t="shared" si="1"/>
        <v>7798098847234</v>
      </c>
      <c r="B33" s="20" t="s">
        <v>549</v>
      </c>
      <c r="C33" s="19">
        <v>44769.84</v>
      </c>
      <c r="D33" s="29">
        <f t="shared" si="2"/>
        <v>37069.427519999997</v>
      </c>
      <c r="E33" s="27">
        <v>33</v>
      </c>
      <c r="F33" s="28">
        <f t="shared" si="3"/>
        <v>49302.3386016</v>
      </c>
      <c r="G33" s="30">
        <f t="shared" si="4"/>
        <v>49300</v>
      </c>
      <c r="H33" t="str">
        <f t="shared" si="5"/>
        <v/>
      </c>
      <c r="N33" t="str">
        <f>+VLOOKUP(B33,EXPORTADO!$A$2:$B$678,2,FALSE)</f>
        <v>7798098847234</v>
      </c>
    </row>
    <row r="34" spans="1:14" x14ac:dyDescent="0.25">
      <c r="A34" s="16" t="str">
        <f t="shared" si="1"/>
        <v>7798098843892</v>
      </c>
      <c r="B34" s="20" t="s">
        <v>550</v>
      </c>
      <c r="C34" s="19">
        <v>0</v>
      </c>
      <c r="D34" s="29">
        <f t="shared" si="2"/>
        <v>0</v>
      </c>
      <c r="E34" s="27">
        <v>33</v>
      </c>
      <c r="F34" s="28">
        <f t="shared" si="3"/>
        <v>0</v>
      </c>
      <c r="G34" s="30">
        <f t="shared" si="4"/>
        <v>0</v>
      </c>
      <c r="H34" t="str">
        <f t="shared" si="5"/>
        <v/>
      </c>
      <c r="N34" t="str">
        <f>+VLOOKUP(B34,EXPORTADO!$A$2:$B$678,2,FALSE)</f>
        <v>7798098843892</v>
      </c>
    </row>
    <row r="35" spans="1:14" x14ac:dyDescent="0.25">
      <c r="A35" s="16" t="str">
        <f t="shared" si="1"/>
        <v>218</v>
      </c>
      <c r="B35" s="20" t="s">
        <v>551</v>
      </c>
      <c r="C35" s="19">
        <v>13257.81</v>
      </c>
      <c r="D35" s="29">
        <f t="shared" si="2"/>
        <v>10977.46668</v>
      </c>
      <c r="E35" s="27">
        <v>33</v>
      </c>
      <c r="F35" s="28">
        <f t="shared" si="3"/>
        <v>14600.030684400001</v>
      </c>
      <c r="G35" s="30">
        <f t="shared" si="4"/>
        <v>14600</v>
      </c>
      <c r="H35" t="str">
        <f t="shared" si="5"/>
        <v/>
      </c>
      <c r="N35" t="str">
        <f>+VLOOKUP(B35,EXPORTADO!$A$2:$B$678,2,FALSE)</f>
        <v>218</v>
      </c>
    </row>
    <row r="36" spans="1:14" x14ac:dyDescent="0.25">
      <c r="A36" s="16" t="str">
        <f t="shared" si="1"/>
        <v>7798098843915</v>
      </c>
      <c r="B36" s="20" t="s">
        <v>552</v>
      </c>
      <c r="C36" s="19">
        <v>37023.440000000002</v>
      </c>
      <c r="D36" s="29">
        <f t="shared" si="2"/>
        <v>30655.408320000002</v>
      </c>
      <c r="E36" s="27">
        <v>33</v>
      </c>
      <c r="F36" s="28">
        <f t="shared" si="3"/>
        <v>40771.693065600004</v>
      </c>
      <c r="G36" s="30">
        <f t="shared" si="4"/>
        <v>40770</v>
      </c>
      <c r="H36" t="str">
        <f t="shared" si="5"/>
        <v/>
      </c>
      <c r="N36" t="str">
        <f>+VLOOKUP(B36,EXPORTADO!$A$2:$B$678,2,FALSE)</f>
        <v>7798098843915</v>
      </c>
    </row>
    <row r="37" spans="1:14" x14ac:dyDescent="0.25">
      <c r="A37" s="16" t="str">
        <f t="shared" si="1"/>
        <v>7798098843830</v>
      </c>
      <c r="B37" s="20" t="s">
        <v>553</v>
      </c>
      <c r="C37" s="19">
        <v>2679.69</v>
      </c>
      <c r="D37" s="29">
        <f t="shared" si="2"/>
        <v>2218.78332</v>
      </c>
      <c r="E37" s="27">
        <v>33</v>
      </c>
      <c r="F37" s="28">
        <f t="shared" si="3"/>
        <v>2950.9818156000001</v>
      </c>
      <c r="G37" s="30">
        <f t="shared" si="4"/>
        <v>2950</v>
      </c>
      <c r="H37" t="str">
        <f t="shared" si="5"/>
        <v/>
      </c>
      <c r="N37" t="str">
        <f>+VLOOKUP(B37,EXPORTADO!$A$2:$B$678,2,FALSE)</f>
        <v>7798098843830</v>
      </c>
    </row>
    <row r="38" spans="1:14" x14ac:dyDescent="0.25">
      <c r="A38" s="16" t="str">
        <f t="shared" si="1"/>
        <v>216</v>
      </c>
      <c r="B38" s="20" t="s">
        <v>554</v>
      </c>
      <c r="C38" s="19">
        <v>11484.38</v>
      </c>
      <c r="D38" s="29">
        <f t="shared" si="2"/>
        <v>9509.0666399999991</v>
      </c>
      <c r="E38" s="27">
        <v>32.799999999999997</v>
      </c>
      <c r="F38" s="28">
        <f t="shared" si="3"/>
        <v>12628.040497919999</v>
      </c>
      <c r="G38" s="30">
        <f t="shared" si="4"/>
        <v>12630</v>
      </c>
      <c r="H38" t="str">
        <f t="shared" si="5"/>
        <v/>
      </c>
      <c r="N38" t="str">
        <f>+VLOOKUP(B38,EXPORTADO!$A$2:$B$678,2,FALSE)</f>
        <v>216</v>
      </c>
    </row>
    <row r="39" spans="1:14" x14ac:dyDescent="0.25">
      <c r="A39" s="16" t="str">
        <f t="shared" si="1"/>
        <v>7798098843854</v>
      </c>
      <c r="B39" s="20" t="s">
        <v>555</v>
      </c>
      <c r="C39" s="19">
        <v>33515.629999999997</v>
      </c>
      <c r="D39" s="29">
        <f t="shared" si="2"/>
        <v>27750.941639999997</v>
      </c>
      <c r="E39" s="27">
        <v>33</v>
      </c>
      <c r="F39" s="28">
        <f t="shared" si="3"/>
        <v>36908.7523812</v>
      </c>
      <c r="G39" s="30">
        <f t="shared" si="4"/>
        <v>36910</v>
      </c>
      <c r="H39" t="str">
        <f t="shared" si="5"/>
        <v/>
      </c>
      <c r="N39" t="str">
        <f>+VLOOKUP(B39,EXPORTADO!$A$2:$B$678,2,FALSE)</f>
        <v>7798098843854</v>
      </c>
    </row>
    <row r="40" spans="1:14" x14ac:dyDescent="0.25">
      <c r="A40" s="16" t="str">
        <f t="shared" si="1"/>
        <v>7798098843953</v>
      </c>
      <c r="B40" s="20" t="s">
        <v>556</v>
      </c>
      <c r="C40" s="19">
        <v>3109.38</v>
      </c>
      <c r="D40" s="29">
        <f t="shared" si="2"/>
        <v>2574.56664</v>
      </c>
      <c r="E40" s="27">
        <v>33</v>
      </c>
      <c r="F40" s="28">
        <f t="shared" si="3"/>
        <v>3424.1736312000003</v>
      </c>
      <c r="G40" s="30">
        <f t="shared" si="4"/>
        <v>3425</v>
      </c>
      <c r="H40" t="str">
        <f t="shared" si="5"/>
        <v/>
      </c>
      <c r="N40" t="str">
        <f>+VLOOKUP(B40,EXPORTADO!$A$2:$B$678,2,FALSE)</f>
        <v>7798098843953</v>
      </c>
    </row>
    <row r="41" spans="1:14" x14ac:dyDescent="0.25">
      <c r="A41" s="16" t="str">
        <f t="shared" si="1"/>
        <v>7798098843960</v>
      </c>
      <c r="B41" s="20" t="s">
        <v>557</v>
      </c>
      <c r="C41" s="19">
        <v>12812.5</v>
      </c>
      <c r="D41" s="29">
        <f t="shared" si="2"/>
        <v>10608.75</v>
      </c>
      <c r="E41" s="27">
        <v>33</v>
      </c>
      <c r="F41" s="28">
        <f t="shared" si="3"/>
        <v>14109.637500000001</v>
      </c>
      <c r="G41" s="30">
        <f t="shared" si="4"/>
        <v>14110</v>
      </c>
      <c r="H41" t="str">
        <f t="shared" si="5"/>
        <v/>
      </c>
      <c r="N41" t="str">
        <f>+VLOOKUP(B41,EXPORTADO!$A$2:$B$678,2,FALSE)</f>
        <v>7798098843960</v>
      </c>
    </row>
    <row r="42" spans="1:14" x14ac:dyDescent="0.25">
      <c r="A42" s="16" t="str">
        <f t="shared" si="1"/>
        <v>225</v>
      </c>
      <c r="B42" s="20" t="s">
        <v>558</v>
      </c>
      <c r="C42" s="19">
        <v>34687.5</v>
      </c>
      <c r="D42" s="29">
        <f t="shared" si="2"/>
        <v>28721.25</v>
      </c>
      <c r="E42" s="27">
        <v>33</v>
      </c>
      <c r="F42" s="28">
        <f t="shared" si="3"/>
        <v>38199.262499999997</v>
      </c>
      <c r="G42" s="30">
        <f t="shared" si="4"/>
        <v>38200</v>
      </c>
      <c r="H42" t="str">
        <f t="shared" si="5"/>
        <v/>
      </c>
      <c r="N42" t="str">
        <f>+VLOOKUP(B42,EXPORTADO!$A$2:$B$678,2,FALSE)</f>
        <v>225</v>
      </c>
    </row>
    <row r="43" spans="1:14" x14ac:dyDescent="0.25">
      <c r="A43" s="16" t="str">
        <f t="shared" si="1"/>
        <v>7798098843861</v>
      </c>
      <c r="B43" s="20" t="s">
        <v>559</v>
      </c>
      <c r="C43" s="19">
        <v>0</v>
      </c>
      <c r="D43" s="29">
        <f t="shared" si="2"/>
        <v>0</v>
      </c>
      <c r="E43" s="27">
        <v>33</v>
      </c>
      <c r="F43" s="28">
        <f t="shared" si="3"/>
        <v>0</v>
      </c>
      <c r="G43" s="30">
        <f t="shared" si="4"/>
        <v>0</v>
      </c>
      <c r="H43" t="str">
        <f t="shared" si="5"/>
        <v/>
      </c>
      <c r="N43" t="str">
        <f>+VLOOKUP(B43,EXPORTADO!$A$2:$B$678,2,FALSE)</f>
        <v>7798098843861</v>
      </c>
    </row>
    <row r="44" spans="1:14" x14ac:dyDescent="0.25">
      <c r="A44" s="16" t="str">
        <f t="shared" si="1"/>
        <v>7798098843878</v>
      </c>
      <c r="B44" s="20" t="s">
        <v>560</v>
      </c>
      <c r="C44" s="19">
        <v>13257.81</v>
      </c>
      <c r="D44" s="29">
        <f t="shared" si="2"/>
        <v>10977.46668</v>
      </c>
      <c r="E44" s="27">
        <v>32.799999999999997</v>
      </c>
      <c r="F44" s="28">
        <f t="shared" si="3"/>
        <v>14578.07575104</v>
      </c>
      <c r="G44" s="30">
        <f t="shared" si="4"/>
        <v>14580</v>
      </c>
      <c r="H44" t="str">
        <f t="shared" si="5"/>
        <v/>
      </c>
      <c r="N44" t="str">
        <f>+VLOOKUP(B44,EXPORTADO!$A$2:$B$678,2,FALSE)</f>
        <v>7798098843878</v>
      </c>
    </row>
    <row r="45" spans="1:14" x14ac:dyDescent="0.25">
      <c r="A45" s="16" t="str">
        <f t="shared" si="1"/>
        <v>7798098843885</v>
      </c>
      <c r="B45" s="20" t="s">
        <v>561</v>
      </c>
      <c r="C45" s="19">
        <v>37398.44</v>
      </c>
      <c r="D45" s="29">
        <f t="shared" si="2"/>
        <v>30965.908320000002</v>
      </c>
      <c r="E45" s="27">
        <v>32.799999999999997</v>
      </c>
      <c r="F45" s="28">
        <f t="shared" si="3"/>
        <v>41122.726248960003</v>
      </c>
      <c r="G45" s="30">
        <f t="shared" si="4"/>
        <v>41125</v>
      </c>
      <c r="H45" t="str">
        <f t="shared" si="5"/>
        <v/>
      </c>
      <c r="N45" t="str">
        <f>+VLOOKUP(B45,EXPORTADO!$A$2:$B$678,2,FALSE)</f>
        <v>7798098843885</v>
      </c>
    </row>
    <row r="46" spans="1:14" x14ac:dyDescent="0.25">
      <c r="A46" s="16" t="str">
        <f t="shared" si="1"/>
        <v>7798098843922</v>
      </c>
      <c r="B46" s="20" t="s">
        <v>562</v>
      </c>
      <c r="C46" s="19">
        <v>0</v>
      </c>
      <c r="D46" s="29">
        <f t="shared" si="2"/>
        <v>0</v>
      </c>
      <c r="E46" s="27">
        <v>33</v>
      </c>
      <c r="F46" s="28">
        <f t="shared" si="3"/>
        <v>0</v>
      </c>
      <c r="G46" s="30">
        <f t="shared" si="4"/>
        <v>0</v>
      </c>
      <c r="H46" t="str">
        <f t="shared" si="5"/>
        <v/>
      </c>
      <c r="N46" t="str">
        <f>+VLOOKUP(B46,EXPORTADO!$A$2:$B$678,2,FALSE)</f>
        <v>7798098843922</v>
      </c>
    </row>
    <row r="47" spans="1:14" x14ac:dyDescent="0.25">
      <c r="A47" s="16" t="str">
        <f t="shared" si="1"/>
        <v>220</v>
      </c>
      <c r="B47" s="20" t="s">
        <v>563</v>
      </c>
      <c r="C47" s="19">
        <v>13257.81</v>
      </c>
      <c r="D47" s="29">
        <f t="shared" si="2"/>
        <v>10977.46668</v>
      </c>
      <c r="E47" s="27">
        <v>33</v>
      </c>
      <c r="F47" s="28">
        <f t="shared" si="3"/>
        <v>14600.030684400001</v>
      </c>
      <c r="G47" s="30">
        <f t="shared" si="4"/>
        <v>14600</v>
      </c>
      <c r="H47" t="str">
        <f t="shared" si="5"/>
        <v/>
      </c>
      <c r="N47" t="str">
        <f>+VLOOKUP(B47,EXPORTADO!$A$2:$B$678,2,FALSE)</f>
        <v>220</v>
      </c>
    </row>
    <row r="48" spans="1:14" x14ac:dyDescent="0.25">
      <c r="A48" s="16" t="str">
        <f t="shared" si="1"/>
        <v>222</v>
      </c>
      <c r="B48" s="20" t="s">
        <v>564</v>
      </c>
      <c r="C48" s="19">
        <v>37796.879999999997</v>
      </c>
      <c r="D48" s="29">
        <f t="shared" si="2"/>
        <v>31295.816639999997</v>
      </c>
      <c r="E48" s="27">
        <v>33</v>
      </c>
      <c r="F48" s="28">
        <f t="shared" si="3"/>
        <v>41623.436131199996</v>
      </c>
      <c r="G48" s="30">
        <f t="shared" si="4"/>
        <v>41625</v>
      </c>
      <c r="H48" t="str">
        <f t="shared" si="5"/>
        <v/>
      </c>
      <c r="N48" t="str">
        <f>+VLOOKUP(B48,EXPORTADO!$A$2:$B$678,2,FALSE)</f>
        <v>222</v>
      </c>
    </row>
    <row r="49" spans="1:14" x14ac:dyDescent="0.25">
      <c r="A49" s="16" t="str">
        <f t="shared" si="1"/>
        <v>272</v>
      </c>
      <c r="B49" s="20" t="s">
        <v>565</v>
      </c>
      <c r="C49" s="19">
        <v>0</v>
      </c>
      <c r="D49" s="29">
        <f t="shared" si="2"/>
        <v>0</v>
      </c>
      <c r="E49" s="27">
        <v>33</v>
      </c>
      <c r="F49" s="28">
        <f t="shared" si="3"/>
        <v>0</v>
      </c>
      <c r="G49" s="30">
        <f t="shared" si="4"/>
        <v>0</v>
      </c>
      <c r="H49" t="str">
        <f t="shared" si="5"/>
        <v/>
      </c>
      <c r="N49" t="str">
        <f>+VLOOKUP(B49,EXPORTADO!$A$2:$B$678,2,FALSE)</f>
        <v>272</v>
      </c>
    </row>
    <row r="50" spans="1:14" x14ac:dyDescent="0.25">
      <c r="A50" s="16" t="str">
        <f t="shared" si="1"/>
        <v>273</v>
      </c>
      <c r="B50" s="20" t="s">
        <v>566</v>
      </c>
      <c r="C50" s="19">
        <v>0</v>
      </c>
      <c r="D50" s="29">
        <f t="shared" si="2"/>
        <v>0</v>
      </c>
      <c r="E50" s="27">
        <v>33</v>
      </c>
      <c r="F50" s="28">
        <f t="shared" si="3"/>
        <v>0</v>
      </c>
      <c r="G50" s="30">
        <f t="shared" si="4"/>
        <v>0</v>
      </c>
      <c r="H50" t="str">
        <f t="shared" si="5"/>
        <v/>
      </c>
      <c r="N50" t="str">
        <f>+VLOOKUP(B50,EXPORTADO!$A$2:$B$678,2,FALSE)</f>
        <v>273</v>
      </c>
    </row>
    <row r="51" spans="1:14" x14ac:dyDescent="0.25">
      <c r="A51" s="16" t="str">
        <f t="shared" si="1"/>
        <v>269</v>
      </c>
      <c r="B51" s="20" t="s">
        <v>567</v>
      </c>
      <c r="C51" s="19">
        <v>0</v>
      </c>
      <c r="D51" s="29">
        <f t="shared" si="2"/>
        <v>0</v>
      </c>
      <c r="E51" s="27">
        <v>33</v>
      </c>
      <c r="F51" s="28">
        <f t="shared" si="3"/>
        <v>0</v>
      </c>
      <c r="G51" s="30">
        <f t="shared" si="4"/>
        <v>0</v>
      </c>
      <c r="H51" t="str">
        <f t="shared" si="5"/>
        <v/>
      </c>
      <c r="N51" t="str">
        <f>+VLOOKUP(B51,EXPORTADO!$A$2:$B$678,2,FALSE)</f>
        <v>269</v>
      </c>
    </row>
    <row r="52" spans="1:14" x14ac:dyDescent="0.25">
      <c r="A52" s="16" t="str">
        <f t="shared" si="1"/>
        <v>270</v>
      </c>
      <c r="B52" s="20" t="s">
        <v>568</v>
      </c>
      <c r="C52" s="19">
        <v>0</v>
      </c>
      <c r="D52" s="29">
        <f t="shared" si="2"/>
        <v>0</v>
      </c>
      <c r="E52" s="27">
        <v>33</v>
      </c>
      <c r="F52" s="28">
        <f t="shared" si="3"/>
        <v>0</v>
      </c>
      <c r="G52" s="30">
        <f t="shared" si="4"/>
        <v>0</v>
      </c>
      <c r="H52" t="str">
        <f t="shared" si="5"/>
        <v/>
      </c>
      <c r="N52" t="str">
        <f>+VLOOKUP(B52,EXPORTADO!$A$2:$B$678,2,FALSE)</f>
        <v>270</v>
      </c>
    </row>
    <row r="53" spans="1:14" x14ac:dyDescent="0.25">
      <c r="A53" s="16" t="str">
        <f t="shared" si="1"/>
        <v>271</v>
      </c>
      <c r="B53" s="20" t="s">
        <v>569</v>
      </c>
      <c r="C53" s="19">
        <v>34204.92</v>
      </c>
      <c r="D53" s="29">
        <f t="shared" si="2"/>
        <v>28321.673759999998</v>
      </c>
      <c r="E53" s="27">
        <v>33</v>
      </c>
      <c r="F53" s="28">
        <f t="shared" si="3"/>
        <v>37667.826100799997</v>
      </c>
      <c r="G53" s="30">
        <f t="shared" si="4"/>
        <v>37670</v>
      </c>
      <c r="H53" t="str">
        <f t="shared" si="5"/>
        <v/>
      </c>
      <c r="N53" t="str">
        <f>+VLOOKUP(B53,EXPORTADO!$A$2:$B$678,2,FALSE)</f>
        <v>271</v>
      </c>
    </row>
    <row r="54" spans="1:14" x14ac:dyDescent="0.25">
      <c r="A54" s="16" t="str">
        <f t="shared" si="1"/>
        <v>265</v>
      </c>
      <c r="B54" s="20" t="s">
        <v>571</v>
      </c>
      <c r="C54" s="19">
        <v>0</v>
      </c>
      <c r="D54" s="29">
        <f t="shared" si="2"/>
        <v>0</v>
      </c>
      <c r="E54" s="27">
        <v>33</v>
      </c>
      <c r="F54" s="28">
        <f t="shared" si="3"/>
        <v>0</v>
      </c>
      <c r="G54" s="30">
        <f t="shared" si="4"/>
        <v>0</v>
      </c>
      <c r="H54" t="str">
        <f t="shared" si="5"/>
        <v/>
      </c>
      <c r="N54" t="str">
        <f>+VLOOKUP(B54,EXPORTADO!$A$2:$B$678,2,FALSE)</f>
        <v>265</v>
      </c>
    </row>
    <row r="55" spans="1:14" x14ac:dyDescent="0.25">
      <c r="A55" s="16" t="str">
        <f t="shared" si="1"/>
        <v>267</v>
      </c>
      <c r="B55" s="20" t="s">
        <v>570</v>
      </c>
      <c r="C55" s="19">
        <v>0</v>
      </c>
      <c r="D55" s="29">
        <f t="shared" si="2"/>
        <v>0</v>
      </c>
      <c r="E55" s="27">
        <v>33</v>
      </c>
      <c r="F55" s="28">
        <f t="shared" si="3"/>
        <v>0</v>
      </c>
      <c r="G55" s="30">
        <f t="shared" si="4"/>
        <v>0</v>
      </c>
      <c r="H55" t="str">
        <f t="shared" si="5"/>
        <v/>
      </c>
      <c r="N55" t="str">
        <f>+VLOOKUP(B55,EXPORTADO!$A$2:$B$678,2,FALSE)</f>
        <v>267</v>
      </c>
    </row>
    <row r="56" spans="1:14" x14ac:dyDescent="0.25">
      <c r="A56" s="16" t="str">
        <f t="shared" si="1"/>
        <v>7798098847876</v>
      </c>
      <c r="B56" s="13" t="s">
        <v>1365</v>
      </c>
      <c r="C56" s="19">
        <v>32688.52</v>
      </c>
      <c r="D56" s="29">
        <f t="shared" si="2"/>
        <v>27066.094560000001</v>
      </c>
      <c r="E56" s="27">
        <v>32.799999999999997</v>
      </c>
      <c r="F56" s="28">
        <f t="shared" si="3"/>
        <v>35943.773575680003</v>
      </c>
      <c r="G56" s="30">
        <f t="shared" si="4"/>
        <v>35945</v>
      </c>
      <c r="H56" t="str">
        <f t="shared" si="5"/>
        <v/>
      </c>
      <c r="N56" t="str">
        <f>+VLOOKUP(B56,EXPORTADO!$A$2:$B$678,2,FALSE)</f>
        <v>7798098847876</v>
      </c>
    </row>
    <row r="57" spans="1:14" x14ac:dyDescent="0.25">
      <c r="A57" s="16" t="str">
        <f t="shared" si="1"/>
        <v>268</v>
      </c>
      <c r="B57" s="20" t="s">
        <v>572</v>
      </c>
      <c r="C57" s="19">
        <v>0</v>
      </c>
      <c r="D57" s="29">
        <f t="shared" si="2"/>
        <v>0</v>
      </c>
      <c r="E57" s="27">
        <v>33</v>
      </c>
      <c r="F57" s="28">
        <f t="shared" si="3"/>
        <v>0</v>
      </c>
      <c r="G57" s="30">
        <f t="shared" si="4"/>
        <v>0</v>
      </c>
      <c r="H57" t="str">
        <f t="shared" si="5"/>
        <v/>
      </c>
      <c r="N57" t="str">
        <f>+VLOOKUP(B57,EXPORTADO!$A$2:$B$678,2,FALSE)</f>
        <v>268</v>
      </c>
    </row>
    <row r="58" spans="1:14" x14ac:dyDescent="0.25">
      <c r="A58" s="16" t="str">
        <f t="shared" si="1"/>
        <v>259</v>
      </c>
      <c r="B58" s="20" t="s">
        <v>573</v>
      </c>
      <c r="C58" s="19">
        <v>0</v>
      </c>
      <c r="D58" s="29">
        <f t="shared" si="2"/>
        <v>0</v>
      </c>
      <c r="E58" s="27">
        <v>33</v>
      </c>
      <c r="F58" s="28">
        <f t="shared" si="3"/>
        <v>0</v>
      </c>
      <c r="G58" s="30">
        <f t="shared" si="4"/>
        <v>0</v>
      </c>
      <c r="H58" t="str">
        <f t="shared" si="5"/>
        <v/>
      </c>
      <c r="N58" t="str">
        <f>+VLOOKUP(B58,EXPORTADO!$A$2:$B$678,2,FALSE)</f>
        <v>259</v>
      </c>
    </row>
    <row r="59" spans="1:14" x14ac:dyDescent="0.25">
      <c r="A59" s="16" t="str">
        <f t="shared" si="1"/>
        <v>260</v>
      </c>
      <c r="B59" s="20" t="s">
        <v>574</v>
      </c>
      <c r="C59" s="19">
        <v>0</v>
      </c>
      <c r="D59" s="29">
        <f t="shared" si="2"/>
        <v>0</v>
      </c>
      <c r="E59" s="27">
        <v>33</v>
      </c>
      <c r="F59" s="28">
        <f t="shared" si="3"/>
        <v>0</v>
      </c>
      <c r="G59" s="30">
        <f t="shared" si="4"/>
        <v>0</v>
      </c>
      <c r="H59" t="str">
        <f t="shared" si="5"/>
        <v/>
      </c>
      <c r="N59" t="str">
        <f>+VLOOKUP(B59,EXPORTADO!$A$2:$B$678,2,FALSE)</f>
        <v>260</v>
      </c>
    </row>
    <row r="60" spans="1:14" x14ac:dyDescent="0.25">
      <c r="A60" s="16" t="str">
        <f t="shared" si="1"/>
        <v>262</v>
      </c>
      <c r="B60" s="20" t="s">
        <v>575</v>
      </c>
      <c r="C60" s="19">
        <v>0</v>
      </c>
      <c r="D60" s="29">
        <f t="shared" si="2"/>
        <v>0</v>
      </c>
      <c r="E60" s="27">
        <v>33</v>
      </c>
      <c r="F60" s="28">
        <f t="shared" si="3"/>
        <v>0</v>
      </c>
      <c r="G60" s="30">
        <f t="shared" si="4"/>
        <v>0</v>
      </c>
      <c r="H60" t="str">
        <f t="shared" si="5"/>
        <v/>
      </c>
      <c r="N60" t="str">
        <f>+VLOOKUP(B60,EXPORTADO!$A$2:$B$678,2,FALSE)</f>
        <v>262</v>
      </c>
    </row>
    <row r="61" spans="1:14" x14ac:dyDescent="0.25">
      <c r="A61" s="16" t="str">
        <f t="shared" si="1"/>
        <v>263</v>
      </c>
      <c r="B61" s="20" t="s">
        <v>576</v>
      </c>
      <c r="C61" s="19">
        <v>0</v>
      </c>
      <c r="D61" s="29">
        <f t="shared" si="2"/>
        <v>0</v>
      </c>
      <c r="E61" s="27">
        <v>33</v>
      </c>
      <c r="F61" s="28">
        <f t="shared" si="3"/>
        <v>0</v>
      </c>
      <c r="G61" s="30">
        <f t="shared" si="4"/>
        <v>0</v>
      </c>
      <c r="H61" t="str">
        <f t="shared" si="5"/>
        <v/>
      </c>
      <c r="N61" t="str">
        <f>+VLOOKUP(B61,EXPORTADO!$A$2:$B$678,2,FALSE)</f>
        <v>263</v>
      </c>
    </row>
    <row r="62" spans="1:14" x14ac:dyDescent="0.25">
      <c r="A62" s="16" t="str">
        <f t="shared" si="1"/>
        <v>7798098847890</v>
      </c>
      <c r="B62" s="20" t="s">
        <v>577</v>
      </c>
      <c r="C62" s="19">
        <v>31024.59</v>
      </c>
      <c r="D62" s="29">
        <f t="shared" si="2"/>
        <v>25688.360520000002</v>
      </c>
      <c r="E62" s="27">
        <v>30.02</v>
      </c>
      <c r="F62" s="28">
        <f t="shared" si="3"/>
        <v>33400.006348104005</v>
      </c>
      <c r="G62" s="30">
        <f t="shared" si="4"/>
        <v>33400</v>
      </c>
      <c r="H62" t="str">
        <f t="shared" si="5"/>
        <v/>
      </c>
      <c r="N62" t="str">
        <f>+VLOOKUP(B62,EXPORTADO!$A$2:$B$678,2,FALSE)</f>
        <v>7798098847890</v>
      </c>
    </row>
    <row r="63" spans="1:14" x14ac:dyDescent="0.25">
      <c r="A63" s="16" t="str">
        <f t="shared" si="1"/>
        <v>264</v>
      </c>
      <c r="B63" s="20" t="s">
        <v>611</v>
      </c>
      <c r="C63" s="19">
        <v>0</v>
      </c>
      <c r="D63" s="29">
        <f t="shared" si="2"/>
        <v>0</v>
      </c>
      <c r="E63" s="27">
        <v>33</v>
      </c>
      <c r="F63" s="28">
        <f t="shared" si="3"/>
        <v>0</v>
      </c>
      <c r="G63" s="30">
        <f t="shared" si="4"/>
        <v>0</v>
      </c>
      <c r="H63" t="str">
        <f t="shared" si="5"/>
        <v/>
      </c>
      <c r="N63" t="str">
        <f>+VLOOKUP(B63,EXPORTADO!$A$2:$B$678,2,FALSE)</f>
        <v>264</v>
      </c>
    </row>
    <row r="64" spans="1:14" x14ac:dyDescent="0.25">
      <c r="A64" s="16" t="str">
        <f t="shared" si="1"/>
        <v>276</v>
      </c>
      <c r="B64" s="20" t="s">
        <v>578</v>
      </c>
      <c r="C64" s="19">
        <v>0</v>
      </c>
      <c r="D64" s="29">
        <f t="shared" si="2"/>
        <v>0</v>
      </c>
      <c r="E64" s="27">
        <v>33</v>
      </c>
      <c r="F64" s="28">
        <f t="shared" si="3"/>
        <v>0</v>
      </c>
      <c r="G64" s="30">
        <f t="shared" si="4"/>
        <v>0</v>
      </c>
      <c r="H64" t="str">
        <f t="shared" si="5"/>
        <v/>
      </c>
      <c r="N64" t="str">
        <f>+VLOOKUP(B64,EXPORTADO!$A$2:$B$678,2,FALSE)</f>
        <v>276</v>
      </c>
    </row>
    <row r="65" spans="1:14" x14ac:dyDescent="0.25">
      <c r="A65" s="16" t="str">
        <f t="shared" si="1"/>
        <v>277</v>
      </c>
      <c r="B65" s="20" t="s">
        <v>579</v>
      </c>
      <c r="C65" s="19">
        <v>0</v>
      </c>
      <c r="D65" s="29">
        <f t="shared" si="2"/>
        <v>0</v>
      </c>
      <c r="E65" s="27">
        <v>33</v>
      </c>
      <c r="F65" s="28">
        <f t="shared" si="3"/>
        <v>0</v>
      </c>
      <c r="G65" s="30">
        <f t="shared" si="4"/>
        <v>0</v>
      </c>
      <c r="H65" t="str">
        <f t="shared" si="5"/>
        <v/>
      </c>
      <c r="N65" t="str">
        <f>+VLOOKUP(B65,EXPORTADO!$A$2:$B$678,2,FALSE)</f>
        <v>277</v>
      </c>
    </row>
    <row r="66" spans="1:14" x14ac:dyDescent="0.25">
      <c r="A66" s="16" t="str">
        <f t="shared" si="1"/>
        <v>274</v>
      </c>
      <c r="B66" s="20" t="s">
        <v>580</v>
      </c>
      <c r="C66" s="19">
        <v>0</v>
      </c>
      <c r="D66" s="29">
        <f t="shared" si="2"/>
        <v>0</v>
      </c>
      <c r="E66" s="27">
        <v>33</v>
      </c>
      <c r="F66" s="28">
        <f t="shared" si="3"/>
        <v>0</v>
      </c>
      <c r="G66" s="30">
        <f t="shared" si="4"/>
        <v>0</v>
      </c>
      <c r="H66" t="str">
        <f t="shared" si="5"/>
        <v/>
      </c>
      <c r="N66" t="str">
        <f>+VLOOKUP(B66,EXPORTADO!$A$2:$B$678,2,FALSE)</f>
        <v>274</v>
      </c>
    </row>
    <row r="67" spans="1:14" x14ac:dyDescent="0.25">
      <c r="A67" s="16" t="str">
        <f t="shared" si="1"/>
        <v>7798098843229</v>
      </c>
      <c r="B67" s="20" t="s">
        <v>581</v>
      </c>
      <c r="C67" s="19">
        <v>35729.51</v>
      </c>
      <c r="D67" s="29">
        <f t="shared" si="2"/>
        <v>29584.034280000003</v>
      </c>
      <c r="E67" s="27">
        <v>33</v>
      </c>
      <c r="F67" s="28">
        <f t="shared" si="3"/>
        <v>39346.765592400006</v>
      </c>
      <c r="G67" s="30">
        <f t="shared" si="4"/>
        <v>39345</v>
      </c>
      <c r="H67" t="str">
        <f t="shared" si="5"/>
        <v/>
      </c>
      <c r="N67" t="str">
        <f>+VLOOKUP(B67,EXPORTADO!$A$2:$B$678,2,FALSE)</f>
        <v>7798098843229</v>
      </c>
    </row>
    <row r="68" spans="1:14" x14ac:dyDescent="0.25">
      <c r="A68" s="16" t="str">
        <f t="shared" ref="A68:A131" si="6">+N68</f>
        <v>251</v>
      </c>
      <c r="B68" s="20" t="s">
        <v>582</v>
      </c>
      <c r="C68" s="19">
        <v>0</v>
      </c>
      <c r="D68" s="29">
        <f t="shared" ref="D68:D130" si="7">+C68-(+C68*17.2%)</f>
        <v>0</v>
      </c>
      <c r="E68" s="27">
        <v>33</v>
      </c>
      <c r="F68" s="28">
        <f t="shared" ref="F68:F130" si="8">+D68*E68%+D68</f>
        <v>0</v>
      </c>
      <c r="G68" s="30">
        <f t="shared" ref="G68:G130" si="9">+MROUND(F68,5)</f>
        <v>0</v>
      </c>
      <c r="H68" t="str">
        <f t="shared" si="5"/>
        <v/>
      </c>
      <c r="N68" t="str">
        <f>+VLOOKUP(B68,EXPORTADO!$A$2:$B$678,2,FALSE)</f>
        <v>251</v>
      </c>
    </row>
    <row r="69" spans="1:14" x14ac:dyDescent="0.25">
      <c r="A69" s="16" t="str">
        <f t="shared" si="6"/>
        <v>250</v>
      </c>
      <c r="B69" s="20" t="s">
        <v>583</v>
      </c>
      <c r="C69" s="19">
        <v>5622.05</v>
      </c>
      <c r="D69" s="29">
        <f t="shared" si="7"/>
        <v>4655.0574000000006</v>
      </c>
      <c r="E69" s="27">
        <v>33</v>
      </c>
      <c r="F69" s="28">
        <f t="shared" si="8"/>
        <v>6191.2263420000008</v>
      </c>
      <c r="G69" s="30">
        <f t="shared" si="9"/>
        <v>6190</v>
      </c>
      <c r="H69" t="str">
        <f t="shared" ref="H69:H130" si="10">IF($I$2=0,"",+C69+C69*$I$2)</f>
        <v/>
      </c>
      <c r="N69" t="str">
        <f>+VLOOKUP(B69,EXPORTADO!$A$2:$B$678,2,FALSE)</f>
        <v>250</v>
      </c>
    </row>
    <row r="70" spans="1:14" x14ac:dyDescent="0.25">
      <c r="A70" s="16" t="str">
        <f t="shared" si="6"/>
        <v>7798098847968</v>
      </c>
      <c r="B70" s="20" t="s">
        <v>584</v>
      </c>
      <c r="C70" s="19">
        <v>22592</v>
      </c>
      <c r="D70" s="29">
        <f t="shared" si="7"/>
        <v>18706.175999999999</v>
      </c>
      <c r="E70" s="27">
        <v>32.9</v>
      </c>
      <c r="F70" s="28">
        <f t="shared" si="8"/>
        <v>24860.507903999998</v>
      </c>
      <c r="G70" s="30">
        <f t="shared" si="9"/>
        <v>24860</v>
      </c>
      <c r="H70" t="str">
        <f t="shared" si="10"/>
        <v/>
      </c>
      <c r="N70" t="str">
        <f>+VLOOKUP(B70,EXPORTADO!$A$2:$B$678,2,FALSE)</f>
        <v>7798098847968</v>
      </c>
    </row>
    <row r="71" spans="1:14" x14ac:dyDescent="0.25">
      <c r="A71" s="16" t="str">
        <f t="shared" si="6"/>
        <v>248</v>
      </c>
      <c r="B71" s="20" t="s">
        <v>585</v>
      </c>
      <c r="C71" s="19">
        <v>5228.3500000000004</v>
      </c>
      <c r="D71" s="29">
        <f t="shared" si="7"/>
        <v>4329.0738000000001</v>
      </c>
      <c r="E71" s="27">
        <v>33</v>
      </c>
      <c r="F71" s="28">
        <f t="shared" si="8"/>
        <v>5757.668154</v>
      </c>
      <c r="G71" s="30">
        <f t="shared" si="9"/>
        <v>5760</v>
      </c>
      <c r="H71" t="str">
        <f t="shared" si="10"/>
        <v/>
      </c>
      <c r="N71" t="str">
        <f>+VLOOKUP(B71,EXPORTADO!$A$2:$B$678,2,FALSE)</f>
        <v>248</v>
      </c>
    </row>
    <row r="72" spans="1:14" x14ac:dyDescent="0.25">
      <c r="A72" s="16" t="str">
        <f t="shared" si="6"/>
        <v>7798098846275</v>
      </c>
      <c r="B72" s="20" t="s">
        <v>586</v>
      </c>
      <c r="C72" s="19">
        <v>38935.480000000003</v>
      </c>
      <c r="D72" s="29">
        <f t="shared" si="7"/>
        <v>32238.577440000001</v>
      </c>
      <c r="E72" s="27">
        <v>33</v>
      </c>
      <c r="F72" s="28">
        <f t="shared" si="8"/>
        <v>42877.307995200004</v>
      </c>
      <c r="G72" s="30">
        <f t="shared" si="9"/>
        <v>42875</v>
      </c>
      <c r="H72" t="str">
        <f t="shared" si="10"/>
        <v/>
      </c>
      <c r="N72" t="str">
        <f>+VLOOKUP(B72,EXPORTADO!$A$2:$B$678,2,FALSE)</f>
        <v>7798098846275</v>
      </c>
    </row>
    <row r="73" spans="1:14" x14ac:dyDescent="0.25">
      <c r="A73" s="16" t="str">
        <f t="shared" si="6"/>
        <v>253</v>
      </c>
      <c r="B73" s="20" t="s">
        <v>587</v>
      </c>
      <c r="C73" s="19">
        <v>0</v>
      </c>
      <c r="D73" s="29">
        <f t="shared" si="7"/>
        <v>0</v>
      </c>
      <c r="E73" s="27">
        <v>33</v>
      </c>
      <c r="F73" s="28">
        <f t="shared" si="8"/>
        <v>0</v>
      </c>
      <c r="G73" s="30">
        <f t="shared" si="9"/>
        <v>0</v>
      </c>
      <c r="H73" t="str">
        <f t="shared" si="10"/>
        <v/>
      </c>
      <c r="N73" t="str">
        <f>+VLOOKUP(B73,EXPORTADO!$A$2:$B$678,2,FALSE)</f>
        <v>253</v>
      </c>
    </row>
    <row r="74" spans="1:14" x14ac:dyDescent="0.25">
      <c r="A74" s="16" t="str">
        <f t="shared" si="6"/>
        <v>7798098848002</v>
      </c>
      <c r="B74" s="20" t="s">
        <v>588</v>
      </c>
      <c r="C74" s="19">
        <v>5488.19</v>
      </c>
      <c r="D74" s="29">
        <f t="shared" si="7"/>
        <v>4544.2213199999997</v>
      </c>
      <c r="E74" s="27">
        <v>33.299999999999997</v>
      </c>
      <c r="F74" s="28">
        <f t="shared" si="8"/>
        <v>6057.4470195599988</v>
      </c>
      <c r="G74" s="30">
        <f t="shared" si="9"/>
        <v>6055</v>
      </c>
      <c r="H74" t="str">
        <f t="shared" si="10"/>
        <v/>
      </c>
      <c r="N74" t="str">
        <f>+VLOOKUP(B74,EXPORTADO!$A$2:$B$678,2,FALSE)</f>
        <v>7798098848002</v>
      </c>
    </row>
    <row r="75" spans="1:14" x14ac:dyDescent="0.25">
      <c r="A75" s="16" t="str">
        <f t="shared" si="6"/>
        <v>254</v>
      </c>
      <c r="B75" s="20" t="s">
        <v>589</v>
      </c>
      <c r="C75" s="19">
        <v>23184</v>
      </c>
      <c r="D75" s="29">
        <f t="shared" si="7"/>
        <v>19196.351999999999</v>
      </c>
      <c r="E75" s="27">
        <v>33</v>
      </c>
      <c r="F75" s="28">
        <f t="shared" si="8"/>
        <v>25531.148159999997</v>
      </c>
      <c r="G75" s="30">
        <f t="shared" si="9"/>
        <v>25530</v>
      </c>
      <c r="H75" t="str">
        <f t="shared" si="10"/>
        <v/>
      </c>
      <c r="N75" t="str">
        <f>+VLOOKUP(B75,EXPORTADO!$A$2:$B$678,2,FALSE)</f>
        <v>254</v>
      </c>
    </row>
    <row r="76" spans="1:14" x14ac:dyDescent="0.25">
      <c r="A76" s="16" t="str">
        <f t="shared" si="6"/>
        <v>7798098848033</v>
      </c>
      <c r="B76" s="20" t="s">
        <v>1263</v>
      </c>
      <c r="C76" s="19">
        <v>5488.19</v>
      </c>
      <c r="D76" s="29">
        <f t="shared" si="7"/>
        <v>4544.2213199999997</v>
      </c>
      <c r="E76" s="27">
        <v>33.299999999999997</v>
      </c>
      <c r="F76" s="28">
        <f t="shared" si="8"/>
        <v>6057.4470195599988</v>
      </c>
      <c r="G76" s="30">
        <f t="shared" si="9"/>
        <v>6055</v>
      </c>
      <c r="H76" t="str">
        <f t="shared" si="10"/>
        <v/>
      </c>
      <c r="N76" t="str">
        <f>+VLOOKUP(B76,EXPORTADO!$A$2:$B$678,2,FALSE)</f>
        <v>7798098848033</v>
      </c>
    </row>
    <row r="77" spans="1:14" x14ac:dyDescent="0.25">
      <c r="A77" s="16" t="str">
        <f t="shared" si="6"/>
        <v>257</v>
      </c>
      <c r="B77" s="20" t="s">
        <v>591</v>
      </c>
      <c r="C77" s="19">
        <v>23184</v>
      </c>
      <c r="D77" s="29">
        <f t="shared" si="7"/>
        <v>19196.351999999999</v>
      </c>
      <c r="E77" s="27">
        <v>33</v>
      </c>
      <c r="F77" s="28">
        <f t="shared" si="8"/>
        <v>25531.148159999997</v>
      </c>
      <c r="G77" s="30">
        <f t="shared" si="9"/>
        <v>25530</v>
      </c>
      <c r="H77" t="str">
        <f t="shared" si="10"/>
        <v/>
      </c>
      <c r="N77" t="str">
        <f>+VLOOKUP(B77,EXPORTADO!$A$2:$B$678,2,FALSE)</f>
        <v>257</v>
      </c>
    </row>
    <row r="78" spans="1:14" x14ac:dyDescent="0.25">
      <c r="A78" s="16" t="str">
        <f t="shared" si="6"/>
        <v>7798098846329</v>
      </c>
      <c r="B78" s="20" t="s">
        <v>1254</v>
      </c>
      <c r="C78" s="19">
        <v>31024.59</v>
      </c>
      <c r="D78" s="29">
        <f t="shared" si="7"/>
        <v>25688.360520000002</v>
      </c>
      <c r="E78" s="27">
        <v>30.02</v>
      </c>
      <c r="F78" s="28">
        <f t="shared" si="8"/>
        <v>33400.006348104005</v>
      </c>
      <c r="G78" s="30">
        <f t="shared" si="9"/>
        <v>33400</v>
      </c>
      <c r="H78" t="str">
        <f t="shared" si="10"/>
        <v/>
      </c>
      <c r="N78" t="str">
        <f>+VLOOKUP(B78,EXPORTADO!$A$2:$B$678,2,FALSE)</f>
        <v>7798098846329</v>
      </c>
    </row>
    <row r="79" spans="1:14" x14ac:dyDescent="0.25">
      <c r="A79" s="16" t="str">
        <f t="shared" si="6"/>
        <v>7798098848194</v>
      </c>
      <c r="B79" s="20" t="s">
        <v>1253</v>
      </c>
      <c r="C79" s="19">
        <v>63549.18</v>
      </c>
      <c r="D79" s="29">
        <f t="shared" si="7"/>
        <v>52618.721040000004</v>
      </c>
      <c r="E79" s="27">
        <v>33</v>
      </c>
      <c r="F79" s="28">
        <f t="shared" si="8"/>
        <v>69982.898983200008</v>
      </c>
      <c r="G79" s="30">
        <f t="shared" si="9"/>
        <v>69985</v>
      </c>
      <c r="H79" t="str">
        <f t="shared" si="10"/>
        <v/>
      </c>
      <c r="N79" t="str">
        <f>+VLOOKUP(B79,EXPORTADO!$A$2:$B$678,2,FALSE)</f>
        <v>7798098848194</v>
      </c>
    </row>
    <row r="80" spans="1:14" x14ac:dyDescent="0.25">
      <c r="A80" s="16" t="str">
        <f t="shared" si="6"/>
        <v>7798098845346</v>
      </c>
      <c r="B80" s="20" t="s">
        <v>593</v>
      </c>
      <c r="C80" s="19">
        <v>12628.82</v>
      </c>
      <c r="D80" s="29">
        <f t="shared" si="7"/>
        <v>10456.66296</v>
      </c>
      <c r="E80" s="27">
        <v>33</v>
      </c>
      <c r="F80" s="28">
        <f t="shared" si="8"/>
        <v>13907.3617368</v>
      </c>
      <c r="G80" s="30">
        <f t="shared" si="9"/>
        <v>13905</v>
      </c>
      <c r="H80" t="str">
        <f t="shared" si="10"/>
        <v/>
      </c>
      <c r="N80" t="str">
        <f>+VLOOKUP(B80,EXPORTADO!$A$2:$B$678,2,FALSE)</f>
        <v>7798098845346</v>
      </c>
    </row>
    <row r="81" spans="1:14" x14ac:dyDescent="0.25">
      <c r="A81" s="16" t="str">
        <f t="shared" si="6"/>
        <v>284</v>
      </c>
      <c r="B81" s="20" t="s">
        <v>594</v>
      </c>
      <c r="C81" s="19">
        <v>47593.81</v>
      </c>
      <c r="D81" s="29">
        <f t="shared" si="7"/>
        <v>39407.674679999996</v>
      </c>
      <c r="E81" s="27">
        <v>33</v>
      </c>
      <c r="F81" s="28">
        <f t="shared" si="8"/>
        <v>52412.207324399998</v>
      </c>
      <c r="G81" s="30">
        <f t="shared" si="9"/>
        <v>52410</v>
      </c>
      <c r="H81" t="str">
        <f t="shared" si="10"/>
        <v/>
      </c>
      <c r="N81" t="str">
        <f>+VLOOKUP(B81,EXPORTADO!$A$2:$B$678,2,FALSE)</f>
        <v>284</v>
      </c>
    </row>
    <row r="82" spans="1:14" x14ac:dyDescent="0.25">
      <c r="A82" s="16" t="str">
        <f t="shared" si="6"/>
        <v>7798098845360</v>
      </c>
      <c r="B82" s="20" t="s">
        <v>595</v>
      </c>
      <c r="C82" s="19">
        <v>10335.92</v>
      </c>
      <c r="D82" s="29">
        <f t="shared" si="7"/>
        <v>8558.1417600000004</v>
      </c>
      <c r="E82" s="27">
        <v>33.200000000000003</v>
      </c>
      <c r="F82" s="28">
        <f t="shared" si="8"/>
        <v>11399.44482432</v>
      </c>
      <c r="G82" s="30">
        <f t="shared" si="9"/>
        <v>11400</v>
      </c>
      <c r="H82" t="str">
        <f t="shared" si="10"/>
        <v/>
      </c>
      <c r="N82" t="str">
        <f>+VLOOKUP(B82,EXPORTADO!$A$2:$B$678,2,FALSE)</f>
        <v>7798098845360</v>
      </c>
    </row>
    <row r="83" spans="1:14" x14ac:dyDescent="0.25">
      <c r="A83" s="16" t="str">
        <f t="shared" si="6"/>
        <v>286</v>
      </c>
      <c r="B83" s="20" t="s">
        <v>596</v>
      </c>
      <c r="C83" s="19">
        <v>40450.81</v>
      </c>
      <c r="D83" s="29">
        <f t="shared" si="7"/>
        <v>33493.270680000001</v>
      </c>
      <c r="E83" s="27">
        <v>33</v>
      </c>
      <c r="F83" s="28">
        <f t="shared" si="8"/>
        <v>44546.0500044</v>
      </c>
      <c r="G83" s="30">
        <f t="shared" si="9"/>
        <v>44545</v>
      </c>
      <c r="H83" t="str">
        <f t="shared" si="10"/>
        <v/>
      </c>
      <c r="N83" t="str">
        <f>+VLOOKUP(B83,EXPORTADO!$A$2:$B$678,2,FALSE)</f>
        <v>286</v>
      </c>
    </row>
    <row r="84" spans="1:14" x14ac:dyDescent="0.25">
      <c r="A84" s="16" t="str">
        <f t="shared" si="6"/>
        <v>7798098845384</v>
      </c>
      <c r="B84" s="20" t="s">
        <v>597</v>
      </c>
      <c r="C84" s="19">
        <v>14200.28</v>
      </c>
      <c r="D84" s="29">
        <f t="shared" si="7"/>
        <v>11757.831840000001</v>
      </c>
      <c r="E84" s="27">
        <v>33</v>
      </c>
      <c r="F84" s="28">
        <f t="shared" si="8"/>
        <v>15637.916347200002</v>
      </c>
      <c r="G84" s="30">
        <f t="shared" si="9"/>
        <v>15640</v>
      </c>
      <c r="H84" t="str">
        <f t="shared" si="10"/>
        <v/>
      </c>
      <c r="N84" t="str">
        <f>+VLOOKUP(B84,EXPORTADO!$A$2:$B$678,2,FALSE)</f>
        <v>7798098845384</v>
      </c>
    </row>
    <row r="85" spans="1:14" x14ac:dyDescent="0.25">
      <c r="A85" s="16" t="str">
        <f t="shared" si="6"/>
        <v>288</v>
      </c>
      <c r="B85" s="20" t="s">
        <v>598</v>
      </c>
      <c r="C85" s="19">
        <v>54386.8</v>
      </c>
      <c r="D85" s="29">
        <f t="shared" si="7"/>
        <v>45032.270400000001</v>
      </c>
      <c r="E85" s="27">
        <v>33</v>
      </c>
      <c r="F85" s="28">
        <f t="shared" si="8"/>
        <v>59892.919632000005</v>
      </c>
      <c r="G85" s="30">
        <f t="shared" si="9"/>
        <v>59895</v>
      </c>
      <c r="H85" t="str">
        <f t="shared" si="10"/>
        <v/>
      </c>
      <c r="N85" t="str">
        <f>+VLOOKUP(B85,EXPORTADO!$A$2:$B$678,2,FALSE)</f>
        <v>288</v>
      </c>
    </row>
    <row r="86" spans="1:14" x14ac:dyDescent="0.25">
      <c r="A86" s="16" t="str">
        <f t="shared" si="6"/>
        <v>290</v>
      </c>
      <c r="B86" s="20" t="s">
        <v>599</v>
      </c>
      <c r="C86" s="19">
        <v>11957.38</v>
      </c>
      <c r="D86" s="29">
        <f t="shared" si="7"/>
        <v>9900.7106399999993</v>
      </c>
      <c r="E86" s="27">
        <v>33</v>
      </c>
      <c r="F86" s="28">
        <f t="shared" si="8"/>
        <v>13167.9451512</v>
      </c>
      <c r="G86" s="30">
        <f t="shared" si="9"/>
        <v>13170</v>
      </c>
      <c r="H86" t="str">
        <f t="shared" si="10"/>
        <v/>
      </c>
      <c r="N86" t="str">
        <f>+VLOOKUP(B86,EXPORTADO!$A$2:$B$678,2,FALSE)</f>
        <v>290</v>
      </c>
    </row>
    <row r="87" spans="1:14" x14ac:dyDescent="0.25">
      <c r="A87" s="16" t="str">
        <f t="shared" si="6"/>
        <v>289</v>
      </c>
      <c r="B87" s="20" t="s">
        <v>600</v>
      </c>
      <c r="C87" s="19">
        <v>64751.3</v>
      </c>
      <c r="D87" s="29">
        <f t="shared" si="7"/>
        <v>53614.076400000005</v>
      </c>
      <c r="E87" s="27">
        <v>33</v>
      </c>
      <c r="F87" s="28">
        <f t="shared" si="8"/>
        <v>71306.721612000008</v>
      </c>
      <c r="G87" s="30">
        <f t="shared" si="9"/>
        <v>71305</v>
      </c>
      <c r="H87" t="str">
        <f t="shared" si="10"/>
        <v/>
      </c>
      <c r="N87" t="str">
        <f>+VLOOKUP(B87,EXPORTADO!$A$2:$B$678,2,FALSE)</f>
        <v>289</v>
      </c>
    </row>
    <row r="88" spans="1:14" x14ac:dyDescent="0.25">
      <c r="A88" s="16" t="str">
        <f t="shared" si="6"/>
        <v>7798098845469</v>
      </c>
      <c r="B88" s="20" t="s">
        <v>601</v>
      </c>
      <c r="C88" s="19">
        <v>11607.38</v>
      </c>
      <c r="D88" s="29">
        <f t="shared" si="7"/>
        <v>9610.9106400000001</v>
      </c>
      <c r="E88" s="27">
        <v>33</v>
      </c>
      <c r="F88" s="28">
        <f t="shared" si="8"/>
        <v>12782.5111512</v>
      </c>
      <c r="G88" s="30">
        <f t="shared" si="9"/>
        <v>12785</v>
      </c>
      <c r="H88" t="str">
        <f t="shared" si="10"/>
        <v/>
      </c>
      <c r="N88" t="str">
        <f>+VLOOKUP(B88,EXPORTADO!$A$2:$B$678,2,FALSE)</f>
        <v>7798098845469</v>
      </c>
    </row>
    <row r="89" spans="1:14" x14ac:dyDescent="0.25">
      <c r="A89" s="16" t="str">
        <f t="shared" si="6"/>
        <v>291</v>
      </c>
      <c r="B89" s="20" t="s">
        <v>602</v>
      </c>
      <c r="C89" s="19">
        <v>63758.42</v>
      </c>
      <c r="D89" s="29">
        <f t="shared" si="7"/>
        <v>52791.97176</v>
      </c>
      <c r="E89" s="27">
        <v>33</v>
      </c>
      <c r="F89" s="28">
        <f t="shared" si="8"/>
        <v>70213.322440799995</v>
      </c>
      <c r="G89" s="30">
        <f t="shared" si="9"/>
        <v>70215</v>
      </c>
      <c r="H89" t="str">
        <f t="shared" si="10"/>
        <v/>
      </c>
      <c r="N89" t="str">
        <f>+VLOOKUP(B89,EXPORTADO!$A$2:$B$678,2,FALSE)</f>
        <v>291</v>
      </c>
    </row>
    <row r="90" spans="1:14" x14ac:dyDescent="0.25">
      <c r="A90" s="16" t="str">
        <f t="shared" si="6"/>
        <v>294</v>
      </c>
      <c r="B90" s="20" t="s">
        <v>603</v>
      </c>
      <c r="C90" s="19">
        <v>10043.06</v>
      </c>
      <c r="D90" s="29">
        <f t="shared" si="7"/>
        <v>8315.6536799999994</v>
      </c>
      <c r="E90" s="27">
        <v>33</v>
      </c>
      <c r="F90" s="28">
        <f t="shared" si="8"/>
        <v>11059.8193944</v>
      </c>
      <c r="G90" s="30">
        <f t="shared" si="9"/>
        <v>11060</v>
      </c>
      <c r="H90" t="str">
        <f t="shared" si="10"/>
        <v/>
      </c>
      <c r="N90" t="str">
        <f>+VLOOKUP(B90,EXPORTADO!$A$2:$B$678,2,FALSE)</f>
        <v>294</v>
      </c>
    </row>
    <row r="91" spans="1:14" x14ac:dyDescent="0.25">
      <c r="A91" s="16" t="str">
        <f t="shared" si="6"/>
        <v>293</v>
      </c>
      <c r="B91" s="20" t="s">
        <v>604</v>
      </c>
      <c r="C91" s="19">
        <v>42079.41</v>
      </c>
      <c r="D91" s="29">
        <f t="shared" si="7"/>
        <v>34841.751480000006</v>
      </c>
      <c r="E91" s="27">
        <v>33</v>
      </c>
      <c r="F91" s="28">
        <f t="shared" si="8"/>
        <v>46339.529468400011</v>
      </c>
      <c r="G91" s="30">
        <f t="shared" si="9"/>
        <v>46340</v>
      </c>
      <c r="H91" t="str">
        <f t="shared" si="10"/>
        <v/>
      </c>
      <c r="N91" t="str">
        <f>+VLOOKUP(B91,EXPORTADO!$A$2:$B$678,2,FALSE)</f>
        <v>293</v>
      </c>
    </row>
    <row r="92" spans="1:14" x14ac:dyDescent="0.25">
      <c r="A92" s="16" t="str">
        <f t="shared" si="6"/>
        <v>7798098845476</v>
      </c>
      <c r="B92" s="20" t="s">
        <v>605</v>
      </c>
      <c r="C92" s="19">
        <v>15550.31</v>
      </c>
      <c r="D92" s="29">
        <f t="shared" si="7"/>
        <v>12875.65668</v>
      </c>
      <c r="E92" s="27">
        <v>33.299999999999997</v>
      </c>
      <c r="F92" s="28">
        <f t="shared" si="8"/>
        <v>17163.250354439999</v>
      </c>
      <c r="G92" s="30">
        <f t="shared" si="9"/>
        <v>17165</v>
      </c>
      <c r="H92" t="str">
        <f t="shared" si="10"/>
        <v/>
      </c>
      <c r="N92" t="str">
        <f>+VLOOKUP(B92,EXPORTADO!$A$2:$B$678,2,FALSE)</f>
        <v>7798098845476</v>
      </c>
    </row>
    <row r="93" spans="1:14" x14ac:dyDescent="0.25">
      <c r="A93" s="16" t="str">
        <f t="shared" si="6"/>
        <v>7798098845483</v>
      </c>
      <c r="B93" s="20" t="s">
        <v>606</v>
      </c>
      <c r="C93" s="19">
        <v>19407.53</v>
      </c>
      <c r="D93" s="29">
        <f t="shared" si="7"/>
        <v>16069.43484</v>
      </c>
      <c r="E93" s="27">
        <v>33</v>
      </c>
      <c r="F93" s="28">
        <f t="shared" si="8"/>
        <v>21372.348337200001</v>
      </c>
      <c r="G93" s="30">
        <f t="shared" si="9"/>
        <v>21370</v>
      </c>
      <c r="H93" t="str">
        <f t="shared" si="10"/>
        <v/>
      </c>
      <c r="N93" t="str">
        <f>+VLOOKUP(B93,EXPORTADO!$A$2:$B$678,2,FALSE)</f>
        <v>7798098845483</v>
      </c>
    </row>
    <row r="94" spans="1:14" x14ac:dyDescent="0.25">
      <c r="A94" s="16" t="str">
        <f t="shared" si="6"/>
        <v>7798098845490</v>
      </c>
      <c r="B94" s="20" t="s">
        <v>607</v>
      </c>
      <c r="C94" s="19">
        <v>13593.13</v>
      </c>
      <c r="D94" s="29">
        <f t="shared" si="7"/>
        <v>11255.111639999999</v>
      </c>
      <c r="E94" s="27">
        <v>33</v>
      </c>
      <c r="F94" s="28">
        <f t="shared" si="8"/>
        <v>14969.2984812</v>
      </c>
      <c r="G94" s="30">
        <f t="shared" si="9"/>
        <v>14970</v>
      </c>
      <c r="H94" t="str">
        <f t="shared" si="10"/>
        <v/>
      </c>
      <c r="N94" t="str">
        <f>+VLOOKUP(B94,EXPORTADO!$A$2:$B$678,2,FALSE)</f>
        <v>7798098845490</v>
      </c>
    </row>
    <row r="95" spans="1:14" x14ac:dyDescent="0.25">
      <c r="A95" s="16" t="str">
        <f t="shared" si="6"/>
        <v>7798098845506</v>
      </c>
      <c r="B95" s="20" t="s">
        <v>608</v>
      </c>
      <c r="C95" s="19">
        <v>14543.15</v>
      </c>
      <c r="D95" s="29">
        <f t="shared" si="7"/>
        <v>12041.7282</v>
      </c>
      <c r="E95" s="27">
        <v>33.200000000000003</v>
      </c>
      <c r="F95" s="28">
        <f t="shared" si="8"/>
        <v>16039.5819624</v>
      </c>
      <c r="G95" s="30">
        <f t="shared" si="9"/>
        <v>16040</v>
      </c>
      <c r="H95" t="str">
        <f t="shared" si="10"/>
        <v/>
      </c>
      <c r="N95" t="str">
        <f>+VLOOKUP(B95,EXPORTADO!$A$2:$B$678,2,FALSE)</f>
        <v>7798098845506</v>
      </c>
    </row>
    <row r="96" spans="1:14" x14ac:dyDescent="0.25">
      <c r="A96" s="16" t="str">
        <f t="shared" si="6"/>
        <v>282</v>
      </c>
      <c r="B96" s="20" t="s">
        <v>609</v>
      </c>
      <c r="C96" s="19">
        <v>15864.6</v>
      </c>
      <c r="D96" s="29">
        <f t="shared" si="7"/>
        <v>13135.888800000001</v>
      </c>
      <c r="E96" s="27">
        <v>33</v>
      </c>
      <c r="F96" s="28">
        <f t="shared" si="8"/>
        <v>17470.732104000002</v>
      </c>
      <c r="G96" s="30">
        <f t="shared" si="9"/>
        <v>17470</v>
      </c>
      <c r="H96" t="str">
        <f t="shared" si="10"/>
        <v/>
      </c>
      <c r="N96" t="str">
        <f>+VLOOKUP(B96,EXPORTADO!$A$2:$B$678,2,FALSE)</f>
        <v>282</v>
      </c>
    </row>
    <row r="97" spans="1:14" x14ac:dyDescent="0.25">
      <c r="A97" s="16" t="str">
        <f t="shared" si="6"/>
        <v>283</v>
      </c>
      <c r="B97" s="20" t="s">
        <v>610</v>
      </c>
      <c r="C97" s="19">
        <v>48236.68</v>
      </c>
      <c r="D97" s="29">
        <f t="shared" si="7"/>
        <v>39939.971040000004</v>
      </c>
      <c r="E97" s="27">
        <v>33</v>
      </c>
      <c r="F97" s="28">
        <f t="shared" si="8"/>
        <v>53120.161483200005</v>
      </c>
      <c r="G97" s="30">
        <f t="shared" si="9"/>
        <v>53120</v>
      </c>
      <c r="H97" t="str">
        <f t="shared" si="10"/>
        <v/>
      </c>
      <c r="N97" t="str">
        <f>+VLOOKUP(B97,EXPORTADO!$A$2:$B$678,2,FALSE)</f>
        <v>283</v>
      </c>
    </row>
    <row r="98" spans="1:14" x14ac:dyDescent="0.25">
      <c r="A98" s="16" t="str">
        <f t="shared" si="6"/>
        <v>NUTRI1</v>
      </c>
      <c r="B98" s="20" t="s">
        <v>1088</v>
      </c>
      <c r="C98" s="19">
        <v>7664</v>
      </c>
      <c r="D98" s="29">
        <f t="shared" si="7"/>
        <v>6345.7920000000004</v>
      </c>
      <c r="E98" s="27">
        <v>33</v>
      </c>
      <c r="F98" s="28">
        <f t="shared" si="8"/>
        <v>8439.9033600000002</v>
      </c>
      <c r="G98" s="30">
        <f t="shared" si="9"/>
        <v>8440</v>
      </c>
      <c r="H98" t="str">
        <f t="shared" si="10"/>
        <v/>
      </c>
      <c r="N98" t="str">
        <f>+VLOOKUP(B98,EXPORTADO!$A$2:$B$678,2,FALSE)</f>
        <v>NUTRI1</v>
      </c>
    </row>
    <row r="99" spans="1:14" x14ac:dyDescent="0.25">
      <c r="A99" s="16" t="str">
        <f t="shared" si="6"/>
        <v>NUTRI2</v>
      </c>
      <c r="B99" s="20" t="s">
        <v>1089</v>
      </c>
      <c r="C99" s="19">
        <v>21088</v>
      </c>
      <c r="D99" s="29">
        <f t="shared" si="7"/>
        <v>17460.864000000001</v>
      </c>
      <c r="E99" s="27">
        <v>33</v>
      </c>
      <c r="F99" s="28">
        <f t="shared" si="8"/>
        <v>23222.949120000001</v>
      </c>
      <c r="G99" s="30">
        <f t="shared" si="9"/>
        <v>23225</v>
      </c>
      <c r="H99" t="str">
        <f t="shared" si="10"/>
        <v/>
      </c>
      <c r="N99" t="str">
        <f>+VLOOKUP(B99,EXPORTADO!$A$2:$B$678,2,FALSE)</f>
        <v>NUTRI2</v>
      </c>
    </row>
    <row r="100" spans="1:14" x14ac:dyDescent="0.25">
      <c r="A100" s="16" t="str">
        <f t="shared" si="6"/>
        <v>NUTRI3</v>
      </c>
      <c r="B100" s="20" t="s">
        <v>1090</v>
      </c>
      <c r="C100" s="19">
        <v>7664</v>
      </c>
      <c r="D100" s="29">
        <f t="shared" si="7"/>
        <v>6345.7920000000004</v>
      </c>
      <c r="E100" s="27">
        <v>33</v>
      </c>
      <c r="F100" s="28">
        <f t="shared" si="8"/>
        <v>8439.9033600000002</v>
      </c>
      <c r="G100" s="30">
        <f t="shared" si="9"/>
        <v>8440</v>
      </c>
      <c r="H100" t="str">
        <f t="shared" si="10"/>
        <v/>
      </c>
      <c r="N100" t="str">
        <f>+VLOOKUP(B100,EXPORTADO!$A$2:$B$678,2,FALSE)</f>
        <v>NUTRI3</v>
      </c>
    </row>
    <row r="101" spans="1:14" x14ac:dyDescent="0.25">
      <c r="A101" s="16" t="str">
        <f t="shared" si="6"/>
        <v>7798098846725</v>
      </c>
      <c r="B101" s="20" t="s">
        <v>1091</v>
      </c>
      <c r="C101" s="19">
        <v>21088</v>
      </c>
      <c r="D101" s="29">
        <f t="shared" si="7"/>
        <v>17460.864000000001</v>
      </c>
      <c r="E101" s="27">
        <v>33</v>
      </c>
      <c r="F101" s="28">
        <f t="shared" si="8"/>
        <v>23222.949120000001</v>
      </c>
      <c r="G101" s="30">
        <f t="shared" si="9"/>
        <v>23225</v>
      </c>
      <c r="H101" t="str">
        <f t="shared" si="10"/>
        <v/>
      </c>
      <c r="N101" t="str">
        <f>+VLOOKUP(B101,EXPORTADO!$A$2:$B$678,2,FALSE)</f>
        <v>7798098846725</v>
      </c>
    </row>
    <row r="102" spans="1:14" x14ac:dyDescent="0.25">
      <c r="A102" s="16" t="str">
        <f t="shared" si="6"/>
        <v>NUTRI5</v>
      </c>
      <c r="B102" s="20" t="s">
        <v>1092</v>
      </c>
      <c r="C102" s="19">
        <v>54512</v>
      </c>
      <c r="D102" s="29">
        <f t="shared" si="7"/>
        <v>45135.936000000002</v>
      </c>
      <c r="E102" s="27">
        <v>33</v>
      </c>
      <c r="F102" s="28">
        <f t="shared" si="8"/>
        <v>60030.794880000001</v>
      </c>
      <c r="G102" s="30">
        <f t="shared" si="9"/>
        <v>60030</v>
      </c>
      <c r="H102" t="str">
        <f t="shared" si="10"/>
        <v/>
      </c>
      <c r="N102" t="str">
        <f>+VLOOKUP(B102,EXPORTADO!$A$2:$B$678,2,FALSE)</f>
        <v>NUTRI5</v>
      </c>
    </row>
    <row r="103" spans="1:14" x14ac:dyDescent="0.25">
      <c r="A103" s="16" t="str">
        <f t="shared" si="6"/>
        <v>NUTRI6</v>
      </c>
      <c r="B103" s="20" t="s">
        <v>1093</v>
      </c>
      <c r="C103" s="19">
        <v>7664</v>
      </c>
      <c r="D103" s="29">
        <f t="shared" si="7"/>
        <v>6345.7920000000004</v>
      </c>
      <c r="E103" s="27">
        <v>33</v>
      </c>
      <c r="F103" s="28">
        <f t="shared" si="8"/>
        <v>8439.9033600000002</v>
      </c>
      <c r="G103" s="30">
        <f t="shared" si="9"/>
        <v>8440</v>
      </c>
      <c r="H103" t="str">
        <f t="shared" si="10"/>
        <v/>
      </c>
      <c r="N103" t="str">
        <f>+VLOOKUP(B103,EXPORTADO!$A$2:$B$678,2,FALSE)</f>
        <v>NUTRI6</v>
      </c>
    </row>
    <row r="104" spans="1:14" x14ac:dyDescent="0.25">
      <c r="A104" s="16" t="str">
        <f t="shared" si="6"/>
        <v>NUTRI7</v>
      </c>
      <c r="B104" s="20" t="s">
        <v>1094</v>
      </c>
      <c r="C104" s="19">
        <v>71368</v>
      </c>
      <c r="D104" s="29">
        <f t="shared" si="7"/>
        <v>59092.703999999998</v>
      </c>
      <c r="E104" s="27">
        <v>33</v>
      </c>
      <c r="F104" s="28">
        <f t="shared" si="8"/>
        <v>78593.296319999994</v>
      </c>
      <c r="G104" s="30">
        <f t="shared" si="9"/>
        <v>78595</v>
      </c>
      <c r="H104" t="str">
        <f t="shared" si="10"/>
        <v/>
      </c>
      <c r="N104" t="str">
        <f>+VLOOKUP(B104,EXPORTADO!$A$2:$B$678,2,FALSE)</f>
        <v>NUTRI7</v>
      </c>
    </row>
    <row r="105" spans="1:14" x14ac:dyDescent="0.25">
      <c r="A105" s="16" t="str">
        <f t="shared" si="6"/>
        <v>7798098847241</v>
      </c>
      <c r="B105" s="20" t="s">
        <v>1095</v>
      </c>
      <c r="C105" s="19">
        <v>2656</v>
      </c>
      <c r="D105" s="29">
        <f t="shared" si="7"/>
        <v>2199.1680000000001</v>
      </c>
      <c r="E105" s="27">
        <v>33</v>
      </c>
      <c r="F105" s="28">
        <f t="shared" si="8"/>
        <v>2924.8934400000003</v>
      </c>
      <c r="G105" s="30">
        <f t="shared" si="9"/>
        <v>2925</v>
      </c>
      <c r="H105" t="str">
        <f t="shared" si="10"/>
        <v/>
      </c>
      <c r="N105" t="str">
        <f>+VLOOKUP(B105,EXPORTADO!$A$2:$B$678,2,FALSE)</f>
        <v>7798098847241</v>
      </c>
    </row>
    <row r="106" spans="1:14" x14ac:dyDescent="0.25">
      <c r="A106" s="16" t="str">
        <f t="shared" si="6"/>
        <v>7798098846794</v>
      </c>
      <c r="B106" s="20" t="s">
        <v>1096</v>
      </c>
      <c r="C106" s="19">
        <v>19160</v>
      </c>
      <c r="D106" s="29">
        <f t="shared" si="7"/>
        <v>15864.48</v>
      </c>
      <c r="E106" s="27">
        <v>33</v>
      </c>
      <c r="F106" s="28">
        <f t="shared" si="8"/>
        <v>21099.758399999999</v>
      </c>
      <c r="G106" s="30">
        <f t="shared" si="9"/>
        <v>21100</v>
      </c>
      <c r="H106" t="str">
        <f t="shared" si="10"/>
        <v/>
      </c>
      <c r="N106" t="str">
        <f>+VLOOKUP(B106,EXPORTADO!$A$2:$B$678,2,FALSE)</f>
        <v>7798098846794</v>
      </c>
    </row>
    <row r="107" spans="1:14" x14ac:dyDescent="0.25">
      <c r="A107" s="16" t="str">
        <f t="shared" si="6"/>
        <v>NUTRI10</v>
      </c>
      <c r="B107" s="20" t="s">
        <v>1097</v>
      </c>
      <c r="C107" s="19">
        <v>41072</v>
      </c>
      <c r="D107" s="29">
        <f t="shared" si="7"/>
        <v>34007.616000000002</v>
      </c>
      <c r="E107" s="27">
        <v>33</v>
      </c>
      <c r="F107" s="28">
        <f t="shared" si="8"/>
        <v>45230.129280000001</v>
      </c>
      <c r="G107" s="30">
        <f t="shared" si="9"/>
        <v>45230</v>
      </c>
      <c r="H107" t="str">
        <f t="shared" si="10"/>
        <v/>
      </c>
      <c r="N107" t="str">
        <f>+VLOOKUP(B107,EXPORTADO!$A$2:$B$678,2,FALSE)</f>
        <v>NUTRI10</v>
      </c>
    </row>
    <row r="108" spans="1:14" x14ac:dyDescent="0.25">
      <c r="A108" s="16" t="str">
        <f t="shared" si="6"/>
        <v>7798098847258</v>
      </c>
      <c r="B108" s="20" t="s">
        <v>1098</v>
      </c>
      <c r="C108" s="19">
        <v>2656</v>
      </c>
      <c r="D108" s="29">
        <f t="shared" si="7"/>
        <v>2199.1680000000001</v>
      </c>
      <c r="E108" s="27">
        <v>33</v>
      </c>
      <c r="F108" s="28">
        <f t="shared" si="8"/>
        <v>2924.8934400000003</v>
      </c>
      <c r="G108" s="30">
        <f t="shared" si="9"/>
        <v>2925</v>
      </c>
      <c r="H108" t="str">
        <f t="shared" si="10"/>
        <v/>
      </c>
      <c r="N108" t="str">
        <f>+VLOOKUP(B108,EXPORTADO!$A$2:$B$678,2,FALSE)</f>
        <v>7798098847258</v>
      </c>
    </row>
    <row r="109" spans="1:14" x14ac:dyDescent="0.25">
      <c r="A109" s="16" t="str">
        <f t="shared" si="6"/>
        <v>7798098846824</v>
      </c>
      <c r="B109" s="20" t="s">
        <v>1018</v>
      </c>
      <c r="C109" s="19">
        <v>19160</v>
      </c>
      <c r="D109" s="29">
        <f t="shared" si="7"/>
        <v>15864.48</v>
      </c>
      <c r="E109" s="27">
        <v>33</v>
      </c>
      <c r="F109" s="28">
        <f t="shared" si="8"/>
        <v>21099.758399999999</v>
      </c>
      <c r="G109" s="30">
        <f t="shared" si="9"/>
        <v>21100</v>
      </c>
      <c r="H109" t="str">
        <f t="shared" si="10"/>
        <v/>
      </c>
      <c r="N109" t="str">
        <f>+VLOOKUP(B109,EXPORTADO!$A$2:$B$678,2,FALSE)</f>
        <v>7798098846824</v>
      </c>
    </row>
    <row r="110" spans="1:14" x14ac:dyDescent="0.25">
      <c r="A110" s="16" t="str">
        <f t="shared" si="6"/>
        <v>7798098846831</v>
      </c>
      <c r="B110" s="20" t="s">
        <v>1099</v>
      </c>
      <c r="C110" s="19">
        <v>50624</v>
      </c>
      <c r="D110" s="29">
        <f t="shared" si="7"/>
        <v>41916.671999999999</v>
      </c>
      <c r="E110" s="27">
        <v>33</v>
      </c>
      <c r="F110" s="28">
        <f t="shared" si="8"/>
        <v>55749.173759999998</v>
      </c>
      <c r="G110" s="30">
        <f t="shared" si="9"/>
        <v>55750</v>
      </c>
      <c r="H110" t="str">
        <f t="shared" si="10"/>
        <v/>
      </c>
      <c r="N110" t="str">
        <f>+VLOOKUP(B110,EXPORTADO!$A$2:$B$678,2,FALSE)</f>
        <v>7798098846831</v>
      </c>
    </row>
    <row r="111" spans="1:14" x14ac:dyDescent="0.25">
      <c r="A111" s="16" t="str">
        <f t="shared" si="6"/>
        <v>7798098847265</v>
      </c>
      <c r="B111" s="20" t="s">
        <v>1100</v>
      </c>
      <c r="C111" s="19">
        <v>2656</v>
      </c>
      <c r="D111" s="29">
        <f t="shared" si="7"/>
        <v>2199.1680000000001</v>
      </c>
      <c r="E111" s="27">
        <v>33</v>
      </c>
      <c r="F111" s="28">
        <f t="shared" si="8"/>
        <v>2924.8934400000003</v>
      </c>
      <c r="G111" s="30">
        <f t="shared" si="9"/>
        <v>2925</v>
      </c>
      <c r="H111" t="str">
        <f t="shared" si="10"/>
        <v/>
      </c>
      <c r="N111" t="str">
        <f>+VLOOKUP(B111,EXPORTADO!$A$2:$B$678,2,FALSE)</f>
        <v>7798098847265</v>
      </c>
    </row>
    <row r="112" spans="1:14" x14ac:dyDescent="0.25">
      <c r="A112" s="16" t="str">
        <f t="shared" si="6"/>
        <v>NUTRI15</v>
      </c>
      <c r="B112" s="20" t="s">
        <v>1101</v>
      </c>
      <c r="C112" s="19">
        <v>63344</v>
      </c>
      <c r="D112" s="29">
        <f t="shared" si="7"/>
        <v>52448.832000000002</v>
      </c>
      <c r="E112" s="27">
        <v>33</v>
      </c>
      <c r="F112" s="28">
        <f t="shared" si="8"/>
        <v>69756.946560000011</v>
      </c>
      <c r="G112" s="30">
        <f t="shared" si="9"/>
        <v>69755</v>
      </c>
      <c r="H112" t="str">
        <f t="shared" si="10"/>
        <v/>
      </c>
      <c r="N112" t="str">
        <f>+VLOOKUP(B112,EXPORTADO!$A$2:$B$678,2,FALSE)</f>
        <v>NUTRI15</v>
      </c>
    </row>
    <row r="113" spans="1:14" x14ac:dyDescent="0.25">
      <c r="A113" s="16" t="str">
        <f t="shared" si="6"/>
        <v>NUTRI16</v>
      </c>
      <c r="B113" s="20" t="s">
        <v>1102</v>
      </c>
      <c r="C113" s="19">
        <v>19984</v>
      </c>
      <c r="D113" s="29">
        <f t="shared" si="7"/>
        <v>16546.752</v>
      </c>
      <c r="E113" s="27">
        <v>33</v>
      </c>
      <c r="F113" s="28">
        <f t="shared" si="8"/>
        <v>22007.18016</v>
      </c>
      <c r="G113" s="30">
        <f t="shared" si="9"/>
        <v>22005</v>
      </c>
      <c r="H113" t="str">
        <f t="shared" si="10"/>
        <v/>
      </c>
      <c r="N113" t="str">
        <f>+VLOOKUP(B113,EXPORTADO!$A$2:$B$678,2,FALSE)</f>
        <v>NUTRI16</v>
      </c>
    </row>
    <row r="114" spans="1:14" x14ac:dyDescent="0.25">
      <c r="A114" s="16" t="str">
        <f t="shared" si="6"/>
        <v>NUTRI17</v>
      </c>
      <c r="B114" s="20" t="s">
        <v>1103</v>
      </c>
      <c r="C114" s="19">
        <v>67144</v>
      </c>
      <c r="D114" s="29">
        <f t="shared" si="7"/>
        <v>55595.232000000004</v>
      </c>
      <c r="E114" s="27">
        <v>33</v>
      </c>
      <c r="F114" s="28">
        <f t="shared" si="8"/>
        <v>73941.658560000011</v>
      </c>
      <c r="G114" s="30">
        <f t="shared" si="9"/>
        <v>73940</v>
      </c>
      <c r="H114" t="str">
        <f t="shared" si="10"/>
        <v/>
      </c>
      <c r="N114" t="str">
        <f>+VLOOKUP(B114,EXPORTADO!$A$2:$B$678,2,FALSE)</f>
        <v>NUTRI17</v>
      </c>
    </row>
    <row r="115" spans="1:14" x14ac:dyDescent="0.25">
      <c r="A115" s="16" t="str">
        <f t="shared" si="6"/>
        <v>NUTRI18</v>
      </c>
      <c r="B115" s="20" t="s">
        <v>1104</v>
      </c>
      <c r="C115" s="19">
        <v>21088</v>
      </c>
      <c r="D115" s="29">
        <f t="shared" si="7"/>
        <v>17460.864000000001</v>
      </c>
      <c r="E115" s="27">
        <v>33</v>
      </c>
      <c r="F115" s="28">
        <f t="shared" si="8"/>
        <v>23222.949120000001</v>
      </c>
      <c r="G115" s="30">
        <f t="shared" si="9"/>
        <v>23225</v>
      </c>
      <c r="H115" t="str">
        <f t="shared" si="10"/>
        <v/>
      </c>
      <c r="N115" t="str">
        <f>+VLOOKUP(B115,EXPORTADO!$A$2:$B$678,2,FALSE)</f>
        <v>NUTRI18</v>
      </c>
    </row>
    <row r="116" spans="1:14" x14ac:dyDescent="0.25">
      <c r="A116" s="16" t="str">
        <f t="shared" si="6"/>
        <v>NUTRI19</v>
      </c>
      <c r="B116" s="20" t="s">
        <v>1105</v>
      </c>
      <c r="C116" s="19">
        <v>69064</v>
      </c>
      <c r="D116" s="29">
        <f t="shared" si="7"/>
        <v>57184.991999999998</v>
      </c>
      <c r="E116" s="27">
        <v>33</v>
      </c>
      <c r="F116" s="28">
        <f t="shared" si="8"/>
        <v>76056.039359999995</v>
      </c>
      <c r="G116" s="30">
        <f t="shared" si="9"/>
        <v>76055</v>
      </c>
      <c r="H116" t="str">
        <f t="shared" si="10"/>
        <v/>
      </c>
      <c r="N116" t="str">
        <f>+VLOOKUP(B116,EXPORTADO!$A$2:$B$678,2,FALSE)</f>
        <v>NUTRI19</v>
      </c>
    </row>
    <row r="117" spans="1:14" x14ac:dyDescent="0.25">
      <c r="A117" s="16" t="str">
        <f t="shared" si="6"/>
        <v>7798098846886</v>
      </c>
      <c r="B117" s="20" t="s">
        <v>1106</v>
      </c>
      <c r="C117" s="19">
        <v>19984</v>
      </c>
      <c r="D117" s="29">
        <f t="shared" si="7"/>
        <v>16546.752</v>
      </c>
      <c r="E117" s="27">
        <v>33</v>
      </c>
      <c r="F117" s="28">
        <f t="shared" si="8"/>
        <v>22007.18016</v>
      </c>
      <c r="G117" s="30">
        <f t="shared" si="9"/>
        <v>22005</v>
      </c>
      <c r="H117" t="str">
        <f t="shared" si="10"/>
        <v/>
      </c>
      <c r="N117" t="str">
        <f>+VLOOKUP(B117,EXPORTADO!$A$2:$B$678,2,FALSE)</f>
        <v>7798098846886</v>
      </c>
    </row>
    <row r="118" spans="1:14" x14ac:dyDescent="0.25">
      <c r="A118" s="16" t="str">
        <f t="shared" si="6"/>
        <v>NUTRI21</v>
      </c>
      <c r="B118" s="20" t="s">
        <v>1107</v>
      </c>
      <c r="C118" s="19">
        <v>54128</v>
      </c>
      <c r="D118" s="29">
        <f t="shared" si="7"/>
        <v>44817.983999999997</v>
      </c>
      <c r="E118" s="27">
        <v>33</v>
      </c>
      <c r="F118" s="28">
        <f t="shared" si="8"/>
        <v>59607.918719999994</v>
      </c>
      <c r="G118" s="30">
        <f t="shared" si="9"/>
        <v>59610</v>
      </c>
      <c r="H118" t="str">
        <f t="shared" si="10"/>
        <v/>
      </c>
      <c r="N118" t="str">
        <f>+VLOOKUP(B118,EXPORTADO!$A$2:$B$678,2,FALSE)</f>
        <v>NUTRI21</v>
      </c>
    </row>
    <row r="119" spans="1:14" x14ac:dyDescent="0.25">
      <c r="A119" s="16" t="str">
        <f t="shared" si="6"/>
        <v>NUTRI22</v>
      </c>
      <c r="B119" s="20" t="s">
        <v>1108</v>
      </c>
      <c r="C119" s="19">
        <v>67680</v>
      </c>
      <c r="D119" s="29">
        <f t="shared" si="7"/>
        <v>56039.040000000001</v>
      </c>
      <c r="E119" s="27">
        <v>33</v>
      </c>
      <c r="F119" s="28">
        <f t="shared" si="8"/>
        <v>74531.923200000005</v>
      </c>
      <c r="G119" s="30">
        <f t="shared" si="9"/>
        <v>74530</v>
      </c>
      <c r="H119" t="str">
        <f t="shared" si="10"/>
        <v/>
      </c>
      <c r="N119" t="str">
        <f>+VLOOKUP(B119,EXPORTADO!$A$2:$B$678,2,FALSE)</f>
        <v>NUTRI22</v>
      </c>
    </row>
    <row r="120" spans="1:14" x14ac:dyDescent="0.25">
      <c r="A120" s="16" t="str">
        <f t="shared" si="6"/>
        <v>7798098847029</v>
      </c>
      <c r="B120" s="20" t="s">
        <v>1109</v>
      </c>
      <c r="C120" s="19">
        <v>4176</v>
      </c>
      <c r="D120" s="29">
        <f t="shared" si="7"/>
        <v>3457.7280000000001</v>
      </c>
      <c r="E120" s="27">
        <v>33</v>
      </c>
      <c r="F120" s="28">
        <f t="shared" si="8"/>
        <v>4598.7782399999996</v>
      </c>
      <c r="G120" s="30">
        <f t="shared" si="9"/>
        <v>4600</v>
      </c>
      <c r="H120" t="str">
        <f t="shared" si="10"/>
        <v/>
      </c>
      <c r="N120" t="str">
        <f>+VLOOKUP(B120,EXPORTADO!$A$2:$B$678,2,FALSE)</f>
        <v>7798098847029</v>
      </c>
    </row>
    <row r="121" spans="1:14" x14ac:dyDescent="0.25">
      <c r="A121" s="16" t="str">
        <f t="shared" si="6"/>
        <v>7798098847036</v>
      </c>
      <c r="B121" s="20" t="s">
        <v>1110</v>
      </c>
      <c r="C121" s="19">
        <v>22608</v>
      </c>
      <c r="D121" s="29">
        <f t="shared" si="7"/>
        <v>18719.423999999999</v>
      </c>
      <c r="E121" s="27">
        <v>33</v>
      </c>
      <c r="F121" s="28">
        <f t="shared" si="8"/>
        <v>24896.833919999997</v>
      </c>
      <c r="G121" s="30">
        <f t="shared" si="9"/>
        <v>24895</v>
      </c>
      <c r="H121" t="str">
        <f t="shared" si="10"/>
        <v/>
      </c>
      <c r="N121" t="str">
        <f>+VLOOKUP(B121,EXPORTADO!$A$2:$B$678,2,FALSE)</f>
        <v>7798098847036</v>
      </c>
    </row>
    <row r="122" spans="1:14" x14ac:dyDescent="0.25">
      <c r="A122" s="16" t="str">
        <f t="shared" si="6"/>
        <v>7798098847050</v>
      </c>
      <c r="B122" s="20" t="s">
        <v>1111</v>
      </c>
      <c r="C122" s="19">
        <v>3840</v>
      </c>
      <c r="D122" s="29">
        <f t="shared" si="7"/>
        <v>3179.52</v>
      </c>
      <c r="E122" s="27">
        <v>33</v>
      </c>
      <c r="F122" s="28">
        <f t="shared" si="8"/>
        <v>4228.7615999999998</v>
      </c>
      <c r="G122" s="30">
        <f t="shared" si="9"/>
        <v>4230</v>
      </c>
      <c r="H122" t="str">
        <f t="shared" si="10"/>
        <v/>
      </c>
      <c r="N122" t="str">
        <f>+VLOOKUP(B122,EXPORTADO!$A$2:$B$678,2,FALSE)</f>
        <v>7798098847050</v>
      </c>
    </row>
    <row r="123" spans="1:14" x14ac:dyDescent="0.25">
      <c r="A123" s="16" t="str">
        <f t="shared" si="6"/>
        <v>7798098847067</v>
      </c>
      <c r="B123" s="20" t="s">
        <v>1112</v>
      </c>
      <c r="C123" s="19">
        <v>19984</v>
      </c>
      <c r="D123" s="29">
        <f t="shared" si="7"/>
        <v>16546.752</v>
      </c>
      <c r="E123" s="27">
        <v>32.5</v>
      </c>
      <c r="F123" s="28">
        <f t="shared" si="8"/>
        <v>21924.446400000001</v>
      </c>
      <c r="G123" s="30">
        <f t="shared" si="9"/>
        <v>21925</v>
      </c>
      <c r="H123" t="str">
        <f t="shared" si="10"/>
        <v/>
      </c>
      <c r="N123" t="str">
        <f>+VLOOKUP(B123,EXPORTADO!$A$2:$B$678,2,FALSE)</f>
        <v>7798098847067</v>
      </c>
    </row>
    <row r="124" spans="1:14" x14ac:dyDescent="0.25">
      <c r="A124" s="16" t="str">
        <f t="shared" si="6"/>
        <v>NUTRI27</v>
      </c>
      <c r="B124" s="20" t="s">
        <v>1113</v>
      </c>
      <c r="C124" s="19">
        <v>58688</v>
      </c>
      <c r="D124" s="29">
        <f t="shared" si="7"/>
        <v>48593.664000000004</v>
      </c>
      <c r="E124" s="27">
        <v>33</v>
      </c>
      <c r="F124" s="28">
        <f t="shared" si="8"/>
        <v>64629.573120000008</v>
      </c>
      <c r="G124" s="30">
        <f t="shared" si="9"/>
        <v>64630</v>
      </c>
      <c r="H124" t="str">
        <f t="shared" si="10"/>
        <v/>
      </c>
      <c r="N124" t="str">
        <f>+VLOOKUP(B124,EXPORTADO!$A$2:$B$678,2,FALSE)</f>
        <v>NUTRI27</v>
      </c>
    </row>
    <row r="125" spans="1:14" x14ac:dyDescent="0.25">
      <c r="A125" s="16" t="str">
        <f t="shared" si="6"/>
        <v>7798098847081</v>
      </c>
      <c r="B125" s="20" t="s">
        <v>1114</v>
      </c>
      <c r="C125" s="19">
        <v>4176</v>
      </c>
      <c r="D125" s="29">
        <f t="shared" si="7"/>
        <v>3457.7280000000001</v>
      </c>
      <c r="E125" s="27">
        <v>33</v>
      </c>
      <c r="F125" s="28">
        <f t="shared" si="8"/>
        <v>4598.7782399999996</v>
      </c>
      <c r="G125" s="30">
        <f t="shared" si="9"/>
        <v>4600</v>
      </c>
      <c r="H125" t="str">
        <f t="shared" si="10"/>
        <v/>
      </c>
      <c r="N125" t="str">
        <f>+VLOOKUP(B125,EXPORTADO!$A$2:$B$678,2,FALSE)</f>
        <v>7798098847081</v>
      </c>
    </row>
    <row r="126" spans="1:14" x14ac:dyDescent="0.25">
      <c r="A126" s="16" t="str">
        <f t="shared" si="6"/>
        <v>7798098847098</v>
      </c>
      <c r="B126" s="20" t="s">
        <v>1115</v>
      </c>
      <c r="C126" s="19">
        <v>21856</v>
      </c>
      <c r="D126" s="29">
        <f t="shared" si="7"/>
        <v>18096.768</v>
      </c>
      <c r="E126" s="27">
        <v>32.5</v>
      </c>
      <c r="F126" s="28">
        <f t="shared" si="8"/>
        <v>23978.2176</v>
      </c>
      <c r="G126" s="30">
        <f t="shared" si="9"/>
        <v>23980</v>
      </c>
      <c r="H126" t="str">
        <f t="shared" si="10"/>
        <v/>
      </c>
      <c r="N126" t="str">
        <f>+VLOOKUP(B126,EXPORTADO!$A$2:$B$678,2,FALSE)</f>
        <v>7798098847098</v>
      </c>
    </row>
    <row r="127" spans="1:14" x14ac:dyDescent="0.25">
      <c r="A127" s="16" t="str">
        <f t="shared" si="6"/>
        <v>NUTRI30</v>
      </c>
      <c r="B127" s="20" t="s">
        <v>1116</v>
      </c>
      <c r="C127" s="19">
        <v>21472</v>
      </c>
      <c r="D127" s="29">
        <f t="shared" si="7"/>
        <v>17778.815999999999</v>
      </c>
      <c r="E127" s="27">
        <v>33</v>
      </c>
      <c r="F127" s="28">
        <f t="shared" si="8"/>
        <v>23645.825279999997</v>
      </c>
      <c r="G127" s="30">
        <f t="shared" si="9"/>
        <v>23645</v>
      </c>
      <c r="H127" t="str">
        <f t="shared" si="10"/>
        <v/>
      </c>
      <c r="N127" t="str">
        <f>+VLOOKUP(B127,EXPORTADO!$A$2:$B$678,2,FALSE)</f>
        <v>NUTRI30</v>
      </c>
    </row>
    <row r="128" spans="1:14" x14ac:dyDescent="0.25">
      <c r="A128" s="16" t="str">
        <f t="shared" si="6"/>
        <v>NUTRI31</v>
      </c>
      <c r="B128" s="20" t="s">
        <v>1117</v>
      </c>
      <c r="C128" s="19">
        <v>60624</v>
      </c>
      <c r="D128" s="29">
        <f t="shared" si="7"/>
        <v>50196.671999999999</v>
      </c>
      <c r="E128" s="27">
        <v>33</v>
      </c>
      <c r="F128" s="28">
        <f t="shared" si="8"/>
        <v>66761.573759999999</v>
      </c>
      <c r="G128" s="30">
        <f t="shared" si="9"/>
        <v>66760</v>
      </c>
      <c r="H128" t="str">
        <f t="shared" si="10"/>
        <v/>
      </c>
      <c r="N128" t="str">
        <f>+VLOOKUP(B128,EXPORTADO!$A$2:$B$678,2,FALSE)</f>
        <v>NUTRI31</v>
      </c>
    </row>
    <row r="129" spans="1:14" x14ac:dyDescent="0.25">
      <c r="A129" s="16" t="str">
        <f t="shared" si="6"/>
        <v>7798098848613</v>
      </c>
      <c r="B129" s="13" t="s">
        <v>1543</v>
      </c>
      <c r="C129" s="19">
        <v>44769.84</v>
      </c>
      <c r="D129" s="29">
        <f t="shared" si="7"/>
        <v>37069.427519999997</v>
      </c>
      <c r="E129" s="27">
        <v>30.2</v>
      </c>
      <c r="F129" s="28">
        <f t="shared" si="8"/>
        <v>48264.394631039999</v>
      </c>
      <c r="G129" s="30">
        <f t="shared" si="9"/>
        <v>48265</v>
      </c>
      <c r="H129" t="str">
        <f t="shared" si="10"/>
        <v/>
      </c>
      <c r="N129" t="str">
        <f>+VLOOKUP(B129,EXPORTADO!$A$2:$B$678,2,FALSE)</f>
        <v>7798098848613</v>
      </c>
    </row>
    <row r="130" spans="1:14" x14ac:dyDescent="0.25">
      <c r="A130" s="16" t="str">
        <f t="shared" si="6"/>
        <v>7798098848606</v>
      </c>
      <c r="B130" s="13" t="s">
        <v>1545</v>
      </c>
      <c r="C130" s="19">
        <v>12148.44</v>
      </c>
      <c r="D130" s="29">
        <f t="shared" si="7"/>
        <v>10058.90832</v>
      </c>
      <c r="E130" s="27">
        <v>33</v>
      </c>
      <c r="F130" s="28">
        <f t="shared" si="8"/>
        <v>13378.348065600001</v>
      </c>
      <c r="G130" s="30">
        <f t="shared" si="9"/>
        <v>13380</v>
      </c>
      <c r="H130" t="str">
        <f t="shared" si="10"/>
        <v/>
      </c>
      <c r="N130" t="str">
        <f>+VLOOKUP(B130,EXPORTADO!$A$2:$B$678,2,FALSE)</f>
        <v>7798098848606</v>
      </c>
    </row>
    <row r="131" spans="1:14" x14ac:dyDescent="0.25">
      <c r="A131" s="16" t="e">
        <f t="shared" si="6"/>
        <v>#N/A</v>
      </c>
      <c r="N131" t="e">
        <f>+VLOOKUP(B135,EXPORTADO!$A$2:$B$678,2,FALSE)</f>
        <v>#N/A</v>
      </c>
    </row>
    <row r="132" spans="1:14" x14ac:dyDescent="0.25">
      <c r="N132" t="e">
        <f>+VLOOKUP(B132,EXPORTADO!$A$2:$B$678,2,FALSE)</f>
        <v>#N/A</v>
      </c>
    </row>
    <row r="133" spans="1:14" x14ac:dyDescent="0.25">
      <c r="N133" t="e">
        <f>+VLOOKUP(B133,EXPORTADO!$A$2:$B$678,2,FALSE)</f>
        <v>#N/A</v>
      </c>
    </row>
    <row r="134" spans="1:14" x14ac:dyDescent="0.25">
      <c r="B134" s="20" t="s">
        <v>1595</v>
      </c>
      <c r="N134" t="e">
        <f>+VLOOKUP(#REF!,EXPORTADO!$A$2:$B$678,2,FALSE)</f>
        <v>#REF!</v>
      </c>
    </row>
    <row r="135" spans="1:14" x14ac:dyDescent="0.25">
      <c r="B135" s="20" t="s">
        <v>1594</v>
      </c>
      <c r="N135" t="e">
        <f>+VLOOKUP(#REF!,EXPORTADO!$A$2:$B$678,2,FALSE)</f>
        <v>#REF!</v>
      </c>
    </row>
    <row r="136" spans="1:14" x14ac:dyDescent="0.25">
      <c r="N136" t="e">
        <f>+VLOOKUP(B136,EXPORTADO!$A$2:$B$678,2,FALSE)</f>
        <v>#N/A</v>
      </c>
    </row>
    <row r="137" spans="1:14" x14ac:dyDescent="0.25">
      <c r="N137" t="e">
        <f>+VLOOKUP(B137,EXPORTADO!$A$2:$B$678,2,FALSE)</f>
        <v>#N/A</v>
      </c>
    </row>
    <row r="138" spans="1:14" x14ac:dyDescent="0.25">
      <c r="N138" t="e">
        <f>+VLOOKUP(B138,EXPORTADO!$A$2:$B$678,2,FALSE)</f>
        <v>#N/A</v>
      </c>
    </row>
    <row r="139" spans="1:14" x14ac:dyDescent="0.25">
      <c r="N139" t="e">
        <f>+VLOOKUP(B139,EXPORTADO!$A$2:$B$678,2,FALSE)</f>
        <v>#N/A</v>
      </c>
    </row>
    <row r="140" spans="1:14" x14ac:dyDescent="0.25">
      <c r="N140" t="e">
        <f>+VLOOKUP(B140,EXPORTADO!$A$2:$B$678,2,FALSE)</f>
        <v>#N/A</v>
      </c>
    </row>
    <row r="141" spans="1:14" x14ac:dyDescent="0.25">
      <c r="N141" t="e">
        <f>+VLOOKUP(B141,EXPORTADO!$A$2:$B$678,2,FALSE)</f>
        <v>#N/A</v>
      </c>
    </row>
    <row r="142" spans="1:14" x14ac:dyDescent="0.25">
      <c r="N142" t="e">
        <f>+VLOOKUP(B142,EXPORTADO!$A$2:$B$678,2,FALSE)</f>
        <v>#N/A</v>
      </c>
    </row>
    <row r="143" spans="1:14" x14ac:dyDescent="0.25">
      <c r="N143" t="e">
        <f>+VLOOKUP(B143,EXPORTADO!$A$2:$B$678,2,FALSE)</f>
        <v>#N/A</v>
      </c>
    </row>
    <row r="144" spans="1:14" x14ac:dyDescent="0.25">
      <c r="N144" t="e">
        <f>+VLOOKUP(B144,EXPORTADO!$A$2:$B$678,2,FALSE)</f>
        <v>#N/A</v>
      </c>
    </row>
    <row r="145" spans="14:14" x14ac:dyDescent="0.25">
      <c r="N145" t="e">
        <f>+VLOOKUP(B145,EXPORTADO!$A$2:$B$678,2,FALSE)</f>
        <v>#N/A</v>
      </c>
    </row>
    <row r="146" spans="14:14" x14ac:dyDescent="0.25">
      <c r="N146" t="e">
        <f>+VLOOKUP(B146,EXPORTADO!$A$2:$B$678,2,FALSE)</f>
        <v>#N/A</v>
      </c>
    </row>
    <row r="147" spans="14:14" x14ac:dyDescent="0.25">
      <c r="N147" t="e">
        <f>+VLOOKUP(B147,EXPORTADO!$A$2:$B$678,2,FALSE)</f>
        <v>#N/A</v>
      </c>
    </row>
    <row r="148" spans="14:14" x14ac:dyDescent="0.25">
      <c r="N148" t="e">
        <f>+VLOOKUP(B148,EXPORTADO!$A$2:$B$678,2,FALSE)</f>
        <v>#N/A</v>
      </c>
    </row>
    <row r="149" spans="14:14" x14ac:dyDescent="0.25">
      <c r="N149" t="e">
        <f>+VLOOKUP(B149,EXPORTADO!$A$2:$B$678,2,FALSE)</f>
        <v>#N/A</v>
      </c>
    </row>
    <row r="150" spans="14:14" x14ac:dyDescent="0.25">
      <c r="N150" t="e">
        <f>+VLOOKUP(B150,EXPORTADO!$A$2:$B$678,2,FALSE)</f>
        <v>#N/A</v>
      </c>
    </row>
    <row r="151" spans="14:14" x14ac:dyDescent="0.25">
      <c r="N151" t="e">
        <f>+VLOOKUP(B151,EXPORTADO!$A$2:$B$678,2,FALSE)</f>
        <v>#N/A</v>
      </c>
    </row>
    <row r="152" spans="14:14" x14ac:dyDescent="0.25">
      <c r="N152" t="e">
        <f>+VLOOKUP(B152,EXPORTADO!$A$2:$B$678,2,FALSE)</f>
        <v>#N/A</v>
      </c>
    </row>
    <row r="153" spans="14:14" x14ac:dyDescent="0.25">
      <c r="N153" t="e">
        <f>+VLOOKUP(B153,EXPORTADO!$A$2:$B$678,2,FALSE)</f>
        <v>#N/A</v>
      </c>
    </row>
    <row r="154" spans="14:14" x14ac:dyDescent="0.25">
      <c r="N154" t="e">
        <f>+VLOOKUP(B154,EXPORTADO!$A$2:$B$678,2,FALSE)</f>
        <v>#N/A</v>
      </c>
    </row>
    <row r="155" spans="14:14" x14ac:dyDescent="0.25">
      <c r="N155" t="e">
        <f>+VLOOKUP(B155,EXPORTADO!$A$2:$B$678,2,FALSE)</f>
        <v>#N/A</v>
      </c>
    </row>
    <row r="156" spans="14:14" x14ac:dyDescent="0.25">
      <c r="N156" t="e">
        <f>+VLOOKUP(B156,EXPORTADO!$A$2:$B$678,2,FALSE)</f>
        <v>#N/A</v>
      </c>
    </row>
  </sheetData>
  <autoFilter ref="A2:N2" xr:uid="{00000000-0009-0000-0000-000008000000}"/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K59"/>
  <sheetViews>
    <sheetView workbookViewId="0">
      <pane ySplit="2" topLeftCell="A19" activePane="bottomLeft" state="frozen"/>
      <selection pane="bottomLeft" activeCell="B29" sqref="B29"/>
    </sheetView>
  </sheetViews>
  <sheetFormatPr baseColWidth="10" defaultRowHeight="15" x14ac:dyDescent="0.25"/>
  <cols>
    <col min="1" max="1" width="33.5703125" bestFit="1" customWidth="1"/>
    <col min="2" max="2" width="10.42578125" customWidth="1"/>
    <col min="3" max="3" width="12" customWidth="1"/>
    <col min="4" max="4" width="5.5703125" style="26" customWidth="1"/>
    <col min="5" max="5" width="7.7109375" style="18" bestFit="1" customWidth="1"/>
    <col min="6" max="6" width="15.28515625" style="2" bestFit="1" customWidth="1"/>
    <col min="7" max="7" width="2.28515625" customWidth="1"/>
    <col min="9" max="9" width="11.5703125" customWidth="1"/>
    <col min="10" max="10" width="14.42578125" customWidth="1"/>
  </cols>
  <sheetData>
    <row r="1" spans="1:11" ht="20.25" customHeight="1" thickBot="1" x14ac:dyDescent="0.3">
      <c r="A1" s="102" t="s">
        <v>1037</v>
      </c>
      <c r="B1" s="102"/>
    </row>
    <row r="2" spans="1:11" ht="15.75" thickBot="1" x14ac:dyDescent="0.3">
      <c r="A2" s="31" t="s">
        <v>1272</v>
      </c>
      <c r="B2" s="46" t="s">
        <v>1271</v>
      </c>
      <c r="C2" s="36" t="s">
        <v>1036</v>
      </c>
      <c r="D2" s="32" t="s">
        <v>693</v>
      </c>
      <c r="E2" s="33" t="s">
        <v>1255</v>
      </c>
      <c r="F2" s="34" t="s">
        <v>1256</v>
      </c>
      <c r="I2" s="60" t="s">
        <v>1265</v>
      </c>
      <c r="J2" s="61">
        <v>0</v>
      </c>
    </row>
    <row r="3" spans="1:11" x14ac:dyDescent="0.25">
      <c r="A3" s="13" t="s">
        <v>815</v>
      </c>
      <c r="B3" s="19">
        <v>4772</v>
      </c>
      <c r="C3" s="29">
        <f>IF(B3="","",+(B3*0)+B3)</f>
        <v>4772</v>
      </c>
      <c r="D3" s="27">
        <v>50</v>
      </c>
      <c r="E3" s="28">
        <f>+C3*D3%+C3</f>
        <v>7158</v>
      </c>
      <c r="F3" s="30">
        <f>+MROUND(E3,5)</f>
        <v>7160</v>
      </c>
      <c r="I3" s="55" t="str">
        <f t="shared" ref="I3:I59" si="0">IF($J$2=0,"",+B3+B3*$J$2)</f>
        <v/>
      </c>
      <c r="K3" s="83"/>
    </row>
    <row r="4" spans="1:11" x14ac:dyDescent="0.25">
      <c r="A4" s="13" t="s">
        <v>817</v>
      </c>
      <c r="B4" s="19">
        <v>3208</v>
      </c>
      <c r="C4" s="29">
        <f t="shared" ref="C4:C59" si="1">IF(B4="","",+(B4*0)+B4)</f>
        <v>3208</v>
      </c>
      <c r="D4" s="27">
        <v>50</v>
      </c>
      <c r="E4" s="28">
        <f t="shared" ref="E4:E59" si="2">+C4*D4%+C4</f>
        <v>4812</v>
      </c>
      <c r="F4" s="30">
        <f t="shared" ref="F4:F52" si="3">+MROUND(E4,5)</f>
        <v>4810</v>
      </c>
      <c r="I4" s="55" t="str">
        <f t="shared" si="0"/>
        <v/>
      </c>
      <c r="K4" s="83"/>
    </row>
    <row r="5" spans="1:11" x14ac:dyDescent="0.25">
      <c r="A5" s="13" t="s">
        <v>816</v>
      </c>
      <c r="B5" s="19">
        <v>5220</v>
      </c>
      <c r="C5" s="29">
        <f t="shared" si="1"/>
        <v>5220</v>
      </c>
      <c r="D5" s="27">
        <v>50</v>
      </c>
      <c r="E5" s="28">
        <f t="shared" si="2"/>
        <v>7830</v>
      </c>
      <c r="F5" s="30">
        <f t="shared" si="3"/>
        <v>7830</v>
      </c>
      <c r="I5" s="55" t="str">
        <f t="shared" si="0"/>
        <v/>
      </c>
      <c r="K5" s="83"/>
    </row>
    <row r="6" spans="1:11" x14ac:dyDescent="0.25">
      <c r="A6" s="13" t="s">
        <v>814</v>
      </c>
      <c r="B6" s="19">
        <v>3392</v>
      </c>
      <c r="C6" s="29">
        <f t="shared" si="1"/>
        <v>3392</v>
      </c>
      <c r="D6" s="27">
        <v>50</v>
      </c>
      <c r="E6" s="28">
        <f t="shared" si="2"/>
        <v>5088</v>
      </c>
      <c r="F6" s="30">
        <f t="shared" si="3"/>
        <v>5090</v>
      </c>
      <c r="I6" s="55" t="str">
        <f t="shared" si="0"/>
        <v/>
      </c>
      <c r="K6" s="83"/>
    </row>
    <row r="7" spans="1:11" x14ac:dyDescent="0.25">
      <c r="A7" s="13" t="s">
        <v>818</v>
      </c>
      <c r="B7" s="19">
        <v>5680</v>
      </c>
      <c r="C7" s="29">
        <f t="shared" si="1"/>
        <v>5680</v>
      </c>
      <c r="D7" s="27">
        <v>50</v>
      </c>
      <c r="E7" s="28">
        <f t="shared" si="2"/>
        <v>8520</v>
      </c>
      <c r="F7" s="30">
        <f t="shared" si="3"/>
        <v>8520</v>
      </c>
      <c r="I7" s="55" t="str">
        <f t="shared" si="0"/>
        <v/>
      </c>
      <c r="K7" s="83"/>
    </row>
    <row r="8" spans="1:11" x14ac:dyDescent="0.25">
      <c r="A8" s="13" t="s">
        <v>740</v>
      </c>
      <c r="B8" s="19">
        <v>810</v>
      </c>
      <c r="C8" s="29">
        <f t="shared" si="1"/>
        <v>810</v>
      </c>
      <c r="D8" s="27">
        <v>50</v>
      </c>
      <c r="E8" s="28">
        <f t="shared" si="2"/>
        <v>1215</v>
      </c>
      <c r="F8" s="30">
        <f t="shared" si="3"/>
        <v>1215</v>
      </c>
      <c r="I8" s="55" t="str">
        <f t="shared" si="0"/>
        <v/>
      </c>
      <c r="K8" s="83"/>
    </row>
    <row r="9" spans="1:11" x14ac:dyDescent="0.25">
      <c r="A9" s="13" t="s">
        <v>741</v>
      </c>
      <c r="B9" s="19">
        <v>957</v>
      </c>
      <c r="C9" s="29">
        <f t="shared" si="1"/>
        <v>957</v>
      </c>
      <c r="D9" s="27">
        <v>50</v>
      </c>
      <c r="E9" s="28">
        <f t="shared" si="2"/>
        <v>1435.5</v>
      </c>
      <c r="F9" s="30">
        <f t="shared" si="3"/>
        <v>1435</v>
      </c>
      <c r="I9" s="55" t="str">
        <f t="shared" si="0"/>
        <v/>
      </c>
      <c r="K9" s="83"/>
    </row>
    <row r="10" spans="1:11" x14ac:dyDescent="0.25">
      <c r="A10" s="13" t="s">
        <v>742</v>
      </c>
      <c r="B10" s="19">
        <v>619</v>
      </c>
      <c r="C10" s="29">
        <f t="shared" si="1"/>
        <v>619</v>
      </c>
      <c r="D10" s="27">
        <v>50</v>
      </c>
      <c r="E10" s="28">
        <f t="shared" si="2"/>
        <v>928.5</v>
      </c>
      <c r="F10" s="30">
        <f t="shared" si="3"/>
        <v>930</v>
      </c>
      <c r="I10" s="55" t="str">
        <f t="shared" si="0"/>
        <v/>
      </c>
      <c r="K10" s="83"/>
    </row>
    <row r="11" spans="1:11" x14ac:dyDescent="0.25">
      <c r="A11" s="13" t="s">
        <v>743</v>
      </c>
      <c r="B11" s="19">
        <v>1214</v>
      </c>
      <c r="C11" s="29">
        <f t="shared" si="1"/>
        <v>1214</v>
      </c>
      <c r="D11" s="27">
        <v>50</v>
      </c>
      <c r="E11" s="28">
        <f t="shared" si="2"/>
        <v>1821</v>
      </c>
      <c r="F11" s="30">
        <f t="shared" si="3"/>
        <v>1820</v>
      </c>
      <c r="I11" s="55" t="str">
        <f t="shared" si="0"/>
        <v/>
      </c>
      <c r="K11" s="83"/>
    </row>
    <row r="12" spans="1:11" x14ac:dyDescent="0.25">
      <c r="A12" s="13" t="s">
        <v>744</v>
      </c>
      <c r="B12" s="19">
        <v>660</v>
      </c>
      <c r="C12" s="29">
        <f t="shared" si="1"/>
        <v>660</v>
      </c>
      <c r="D12" s="27">
        <v>50</v>
      </c>
      <c r="E12" s="28">
        <f t="shared" si="2"/>
        <v>990</v>
      </c>
      <c r="F12" s="30">
        <f t="shared" si="3"/>
        <v>990</v>
      </c>
      <c r="I12" s="55" t="str">
        <f t="shared" si="0"/>
        <v/>
      </c>
      <c r="K12" s="83"/>
    </row>
    <row r="13" spans="1:11" x14ac:dyDescent="0.25">
      <c r="A13" s="13" t="s">
        <v>756</v>
      </c>
      <c r="B13" s="19">
        <v>773.4</v>
      </c>
      <c r="C13" s="29">
        <f t="shared" si="1"/>
        <v>773.4</v>
      </c>
      <c r="D13" s="27">
        <v>50</v>
      </c>
      <c r="E13" s="28">
        <f t="shared" si="2"/>
        <v>1160.0999999999999</v>
      </c>
      <c r="F13" s="30">
        <f t="shared" si="3"/>
        <v>1160</v>
      </c>
      <c r="I13" s="55" t="str">
        <f t="shared" si="0"/>
        <v/>
      </c>
      <c r="K13" s="83"/>
    </row>
    <row r="14" spans="1:11" x14ac:dyDescent="0.25">
      <c r="A14" s="13" t="s">
        <v>757</v>
      </c>
      <c r="B14" s="19">
        <v>916.3</v>
      </c>
      <c r="C14" s="29">
        <f t="shared" si="1"/>
        <v>916.3</v>
      </c>
      <c r="D14" s="27">
        <v>50</v>
      </c>
      <c r="E14" s="28">
        <f t="shared" si="2"/>
        <v>1374.4499999999998</v>
      </c>
      <c r="F14" s="30">
        <f t="shared" si="3"/>
        <v>1375</v>
      </c>
      <c r="I14" s="55" t="str">
        <f t="shared" si="0"/>
        <v/>
      </c>
      <c r="K14" s="83"/>
    </row>
    <row r="15" spans="1:11" x14ac:dyDescent="0.25">
      <c r="A15" s="13" t="s">
        <v>758</v>
      </c>
      <c r="B15" s="19">
        <v>914</v>
      </c>
      <c r="C15" s="29">
        <f t="shared" si="1"/>
        <v>914</v>
      </c>
      <c r="D15" s="27">
        <v>50</v>
      </c>
      <c r="E15" s="28">
        <f t="shared" si="2"/>
        <v>1371</v>
      </c>
      <c r="F15" s="30">
        <f t="shared" si="3"/>
        <v>1370</v>
      </c>
      <c r="I15" s="55" t="str">
        <f t="shared" si="0"/>
        <v/>
      </c>
      <c r="K15" s="83"/>
    </row>
    <row r="16" spans="1:11" x14ac:dyDescent="0.25">
      <c r="A16" s="13" t="s">
        <v>759</v>
      </c>
      <c r="B16" s="19">
        <v>1232</v>
      </c>
      <c r="C16" s="29">
        <f t="shared" si="1"/>
        <v>1232</v>
      </c>
      <c r="D16" s="27">
        <v>50</v>
      </c>
      <c r="E16" s="28">
        <f t="shared" si="2"/>
        <v>1848</v>
      </c>
      <c r="F16" s="30">
        <f t="shared" si="3"/>
        <v>1850</v>
      </c>
      <c r="I16" s="55" t="str">
        <f t="shared" si="0"/>
        <v/>
      </c>
      <c r="K16" s="83"/>
    </row>
    <row r="17" spans="1:11" x14ac:dyDescent="0.25">
      <c r="A17" s="13" t="s">
        <v>760</v>
      </c>
      <c r="B17" s="19">
        <v>1606</v>
      </c>
      <c r="C17" s="29">
        <f t="shared" si="1"/>
        <v>1606</v>
      </c>
      <c r="D17" s="27">
        <v>50</v>
      </c>
      <c r="E17" s="28">
        <f t="shared" si="2"/>
        <v>2409</v>
      </c>
      <c r="F17" s="30">
        <f t="shared" si="3"/>
        <v>2410</v>
      </c>
      <c r="I17" s="55" t="str">
        <f t="shared" si="0"/>
        <v/>
      </c>
      <c r="K17" s="83"/>
    </row>
    <row r="18" spans="1:11" x14ac:dyDescent="0.25">
      <c r="A18" s="13" t="s">
        <v>840</v>
      </c>
      <c r="B18" s="19">
        <v>1731.44</v>
      </c>
      <c r="C18" s="29">
        <f t="shared" si="1"/>
        <v>1731.44</v>
      </c>
      <c r="D18" s="27">
        <v>50</v>
      </c>
      <c r="E18" s="28">
        <f t="shared" si="2"/>
        <v>2597.16</v>
      </c>
      <c r="F18" s="30">
        <f t="shared" si="3"/>
        <v>2595</v>
      </c>
      <c r="I18" s="55" t="str">
        <f t="shared" si="0"/>
        <v/>
      </c>
      <c r="K18" s="83"/>
    </row>
    <row r="19" spans="1:11" x14ac:dyDescent="0.25">
      <c r="A19" s="13" t="s">
        <v>841</v>
      </c>
      <c r="B19" s="19">
        <v>2110.67</v>
      </c>
      <c r="C19" s="29">
        <f t="shared" si="1"/>
        <v>2110.67</v>
      </c>
      <c r="D19" s="27">
        <v>50</v>
      </c>
      <c r="E19" s="28">
        <f t="shared" si="2"/>
        <v>3166.0050000000001</v>
      </c>
      <c r="F19" s="30">
        <f t="shared" si="3"/>
        <v>3165</v>
      </c>
      <c r="I19" s="55" t="str">
        <f t="shared" si="0"/>
        <v/>
      </c>
      <c r="K19" s="83"/>
    </row>
    <row r="20" spans="1:11" x14ac:dyDescent="0.25">
      <c r="A20" s="13" t="s">
        <v>842</v>
      </c>
      <c r="B20" s="19">
        <v>1508.19</v>
      </c>
      <c r="C20" s="29">
        <f t="shared" si="1"/>
        <v>1508.19</v>
      </c>
      <c r="D20" s="27">
        <v>50</v>
      </c>
      <c r="E20" s="28">
        <f t="shared" si="2"/>
        <v>2262.2849999999999</v>
      </c>
      <c r="F20" s="30">
        <f t="shared" si="3"/>
        <v>2260</v>
      </c>
      <c r="I20" s="55" t="str">
        <f t="shared" si="0"/>
        <v/>
      </c>
      <c r="K20" s="83"/>
    </row>
    <row r="21" spans="1:11" x14ac:dyDescent="0.25">
      <c r="A21" s="13" t="s">
        <v>843</v>
      </c>
      <c r="B21" s="19">
        <v>2339</v>
      </c>
      <c r="C21" s="29">
        <f t="shared" si="1"/>
        <v>2339</v>
      </c>
      <c r="D21" s="27">
        <v>50</v>
      </c>
      <c r="E21" s="28">
        <f t="shared" si="2"/>
        <v>3508.5</v>
      </c>
      <c r="F21" s="30">
        <f t="shared" si="3"/>
        <v>3510</v>
      </c>
      <c r="I21" s="55" t="str">
        <f t="shared" si="0"/>
        <v/>
      </c>
      <c r="K21" s="83"/>
    </row>
    <row r="22" spans="1:11" x14ac:dyDescent="0.25">
      <c r="A22" s="13" t="s">
        <v>787</v>
      </c>
      <c r="B22" s="19">
        <v>1054.5</v>
      </c>
      <c r="C22" s="29">
        <f t="shared" si="1"/>
        <v>1054.5</v>
      </c>
      <c r="D22" s="27">
        <v>50</v>
      </c>
      <c r="E22" s="28">
        <f t="shared" si="2"/>
        <v>1581.75</v>
      </c>
      <c r="F22" s="30">
        <f t="shared" si="3"/>
        <v>1580</v>
      </c>
      <c r="I22" s="55" t="str">
        <f t="shared" si="0"/>
        <v/>
      </c>
      <c r="K22" s="83"/>
    </row>
    <row r="23" spans="1:11" x14ac:dyDescent="0.25">
      <c r="A23" s="13" t="s">
        <v>790</v>
      </c>
      <c r="B23" s="19">
        <v>852.71</v>
      </c>
      <c r="C23" s="29">
        <f t="shared" si="1"/>
        <v>852.71</v>
      </c>
      <c r="D23" s="27">
        <v>50</v>
      </c>
      <c r="E23" s="28">
        <f t="shared" si="2"/>
        <v>1279.0650000000001</v>
      </c>
      <c r="F23" s="30">
        <f t="shared" si="3"/>
        <v>1280</v>
      </c>
      <c r="I23" s="55" t="str">
        <f t="shared" si="0"/>
        <v/>
      </c>
      <c r="K23" s="83"/>
    </row>
    <row r="24" spans="1:11" x14ac:dyDescent="0.25">
      <c r="A24" s="13" t="s">
        <v>788</v>
      </c>
      <c r="B24" s="19">
        <v>1276.55</v>
      </c>
      <c r="C24" s="29">
        <f t="shared" si="1"/>
        <v>1276.55</v>
      </c>
      <c r="D24" s="27">
        <v>50</v>
      </c>
      <c r="E24" s="28">
        <f t="shared" si="2"/>
        <v>1914.8249999999998</v>
      </c>
      <c r="F24" s="30">
        <f t="shared" si="3"/>
        <v>1915</v>
      </c>
      <c r="I24" s="55" t="str">
        <f t="shared" si="0"/>
        <v/>
      </c>
      <c r="K24" s="83"/>
    </row>
    <row r="25" spans="1:11" x14ac:dyDescent="0.25">
      <c r="A25" s="13" t="s">
        <v>789</v>
      </c>
      <c r="B25" s="19">
        <v>1498.09</v>
      </c>
      <c r="C25" s="29">
        <f t="shared" si="1"/>
        <v>1498.09</v>
      </c>
      <c r="D25" s="27">
        <v>50</v>
      </c>
      <c r="E25" s="28">
        <f t="shared" si="2"/>
        <v>2247.1349999999998</v>
      </c>
      <c r="F25" s="30">
        <f t="shared" si="3"/>
        <v>2245</v>
      </c>
      <c r="I25" s="55" t="str">
        <f t="shared" si="0"/>
        <v/>
      </c>
      <c r="K25" s="83"/>
    </row>
    <row r="26" spans="1:11" x14ac:dyDescent="0.25">
      <c r="A26" s="13" t="s">
        <v>786</v>
      </c>
      <c r="B26" s="19">
        <v>956.44</v>
      </c>
      <c r="C26" s="29">
        <f t="shared" si="1"/>
        <v>956.44</v>
      </c>
      <c r="D26" s="27">
        <v>50</v>
      </c>
      <c r="E26" s="28">
        <f t="shared" si="2"/>
        <v>1434.66</v>
      </c>
      <c r="F26" s="30">
        <f t="shared" si="3"/>
        <v>1435</v>
      </c>
      <c r="I26" s="55" t="str">
        <f t="shared" si="0"/>
        <v/>
      </c>
      <c r="K26" s="83"/>
    </row>
    <row r="27" spans="1:11" x14ac:dyDescent="0.25">
      <c r="A27" s="13" t="s">
        <v>792</v>
      </c>
      <c r="B27" s="19">
        <v>432.94</v>
      </c>
      <c r="C27" s="29">
        <f t="shared" si="1"/>
        <v>432.94</v>
      </c>
      <c r="D27" s="27">
        <v>50</v>
      </c>
      <c r="E27" s="28">
        <f t="shared" si="2"/>
        <v>649.41</v>
      </c>
      <c r="F27" s="30">
        <f t="shared" si="3"/>
        <v>650</v>
      </c>
      <c r="I27" s="55" t="str">
        <f>IF($J$2=0,"",+B27+B27*$J$2)</f>
        <v/>
      </c>
      <c r="K27" s="83"/>
    </row>
    <row r="28" spans="1:11" x14ac:dyDescent="0.25">
      <c r="A28" s="13" t="s">
        <v>791</v>
      </c>
      <c r="B28" s="19">
        <v>477.55</v>
      </c>
      <c r="C28" s="29">
        <f t="shared" si="1"/>
        <v>477.55</v>
      </c>
      <c r="D28" s="27">
        <v>50</v>
      </c>
      <c r="E28" s="28">
        <f t="shared" si="2"/>
        <v>716.32500000000005</v>
      </c>
      <c r="F28" s="30">
        <f t="shared" si="3"/>
        <v>715</v>
      </c>
      <c r="I28" s="55" t="str">
        <f t="shared" si="0"/>
        <v/>
      </c>
      <c r="K28" s="83"/>
    </row>
    <row r="29" spans="1:11" x14ac:dyDescent="0.25">
      <c r="A29" s="13" t="s">
        <v>794</v>
      </c>
      <c r="B29" s="19">
        <v>625.69000000000005</v>
      </c>
      <c r="C29" s="29">
        <f t="shared" si="1"/>
        <v>625.69000000000005</v>
      </c>
      <c r="D29" s="27">
        <v>50</v>
      </c>
      <c r="E29" s="28">
        <f t="shared" si="2"/>
        <v>938.53500000000008</v>
      </c>
      <c r="F29" s="30">
        <f t="shared" si="3"/>
        <v>940</v>
      </c>
      <c r="I29" s="55" t="str">
        <f t="shared" si="0"/>
        <v/>
      </c>
      <c r="K29" s="83"/>
    </row>
    <row r="30" spans="1:11" x14ac:dyDescent="0.25">
      <c r="A30" s="13" t="s">
        <v>795</v>
      </c>
      <c r="B30" s="19">
        <v>513.27</v>
      </c>
      <c r="C30" s="29">
        <f t="shared" si="1"/>
        <v>513.27</v>
      </c>
      <c r="D30" s="27">
        <v>50</v>
      </c>
      <c r="E30" s="28">
        <f t="shared" si="2"/>
        <v>769.90499999999997</v>
      </c>
      <c r="F30" s="30">
        <f t="shared" si="3"/>
        <v>770</v>
      </c>
      <c r="I30" s="55" t="str">
        <f t="shared" si="0"/>
        <v/>
      </c>
      <c r="K30" s="83"/>
    </row>
    <row r="31" spans="1:11" x14ac:dyDescent="0.25">
      <c r="A31" s="13" t="s">
        <v>796</v>
      </c>
      <c r="B31" s="19">
        <v>844.6</v>
      </c>
      <c r="C31" s="29">
        <f t="shared" si="1"/>
        <v>844.6</v>
      </c>
      <c r="D31" s="27">
        <v>50</v>
      </c>
      <c r="E31" s="28">
        <f t="shared" si="2"/>
        <v>1266.9000000000001</v>
      </c>
      <c r="F31" s="30">
        <f t="shared" si="3"/>
        <v>1265</v>
      </c>
      <c r="I31" s="55" t="str">
        <f t="shared" si="0"/>
        <v/>
      </c>
      <c r="K31" s="83"/>
    </row>
    <row r="32" spans="1:11" x14ac:dyDescent="0.25">
      <c r="A32" s="13" t="s">
        <v>793</v>
      </c>
      <c r="B32" s="19">
        <v>557.83000000000004</v>
      </c>
      <c r="C32" s="29">
        <f t="shared" si="1"/>
        <v>557.83000000000004</v>
      </c>
      <c r="D32" s="27">
        <v>50</v>
      </c>
      <c r="E32" s="28">
        <f t="shared" si="2"/>
        <v>836.74500000000012</v>
      </c>
      <c r="F32" s="30">
        <f t="shared" si="3"/>
        <v>835</v>
      </c>
      <c r="I32" s="55" t="str">
        <f t="shared" si="0"/>
        <v/>
      </c>
      <c r="K32" s="83"/>
    </row>
    <row r="33" spans="1:11" x14ac:dyDescent="0.25">
      <c r="A33" s="13" t="s">
        <v>797</v>
      </c>
      <c r="B33" s="19">
        <v>888.35</v>
      </c>
      <c r="C33" s="29">
        <f t="shared" si="1"/>
        <v>888.35</v>
      </c>
      <c r="D33" s="27">
        <v>50</v>
      </c>
      <c r="E33" s="28">
        <f t="shared" si="2"/>
        <v>1332.5250000000001</v>
      </c>
      <c r="F33" s="30">
        <f t="shared" si="3"/>
        <v>1335</v>
      </c>
      <c r="I33" s="55" t="str">
        <f t="shared" si="0"/>
        <v/>
      </c>
      <c r="K33" s="83"/>
    </row>
    <row r="34" spans="1:11" x14ac:dyDescent="0.25">
      <c r="A34" s="13" t="s">
        <v>945</v>
      </c>
      <c r="B34" s="19">
        <v>457</v>
      </c>
      <c r="C34" s="29">
        <f t="shared" si="1"/>
        <v>457</v>
      </c>
      <c r="D34" s="27">
        <v>50</v>
      </c>
      <c r="E34" s="28">
        <f t="shared" si="2"/>
        <v>685.5</v>
      </c>
      <c r="F34" s="30">
        <f t="shared" si="3"/>
        <v>685</v>
      </c>
      <c r="I34" s="55" t="str">
        <f t="shared" si="0"/>
        <v/>
      </c>
      <c r="K34" s="83"/>
    </row>
    <row r="35" spans="1:11" x14ac:dyDescent="0.25">
      <c r="A35" s="13" t="s">
        <v>809</v>
      </c>
      <c r="B35" s="19">
        <v>467</v>
      </c>
      <c r="C35" s="29">
        <f t="shared" si="1"/>
        <v>467</v>
      </c>
      <c r="D35" s="27">
        <v>50</v>
      </c>
      <c r="E35" s="28">
        <f t="shared" si="2"/>
        <v>700.5</v>
      </c>
      <c r="F35" s="30">
        <f t="shared" si="3"/>
        <v>700</v>
      </c>
      <c r="I35" s="55" t="str">
        <f t="shared" si="0"/>
        <v/>
      </c>
      <c r="K35" s="83"/>
    </row>
    <row r="36" spans="1:11" x14ac:dyDescent="0.25">
      <c r="A36" s="13" t="s">
        <v>806</v>
      </c>
      <c r="B36" s="19">
        <v>294</v>
      </c>
      <c r="C36" s="29">
        <f t="shared" si="1"/>
        <v>294</v>
      </c>
      <c r="D36" s="27">
        <v>50</v>
      </c>
      <c r="E36" s="28">
        <f t="shared" si="2"/>
        <v>441</v>
      </c>
      <c r="F36" s="30">
        <f t="shared" si="3"/>
        <v>440</v>
      </c>
      <c r="I36" s="55" t="str">
        <f t="shared" si="0"/>
        <v/>
      </c>
      <c r="K36" s="83"/>
    </row>
    <row r="37" spans="1:11" x14ac:dyDescent="0.25">
      <c r="A37" s="13" t="s">
        <v>807</v>
      </c>
      <c r="B37" s="19">
        <v>224</v>
      </c>
      <c r="C37" s="29">
        <f t="shared" si="1"/>
        <v>224</v>
      </c>
      <c r="D37" s="27">
        <v>50</v>
      </c>
      <c r="E37" s="28">
        <f t="shared" si="2"/>
        <v>336</v>
      </c>
      <c r="F37" s="30">
        <f t="shared" si="3"/>
        <v>335</v>
      </c>
      <c r="I37" s="55" t="str">
        <f t="shared" si="0"/>
        <v/>
      </c>
      <c r="K37" s="83"/>
    </row>
    <row r="38" spans="1:11" x14ac:dyDescent="0.25">
      <c r="A38" s="13" t="s">
        <v>890</v>
      </c>
      <c r="B38" s="19">
        <v>264</v>
      </c>
      <c r="C38" s="29">
        <f t="shared" si="1"/>
        <v>264</v>
      </c>
      <c r="D38" s="27">
        <v>50</v>
      </c>
      <c r="E38" s="28">
        <f t="shared" si="2"/>
        <v>396</v>
      </c>
      <c r="F38" s="30">
        <f t="shared" si="3"/>
        <v>395</v>
      </c>
      <c r="I38" s="55" t="str">
        <f t="shared" si="0"/>
        <v/>
      </c>
      <c r="K38" s="83"/>
    </row>
    <row r="39" spans="1:11" x14ac:dyDescent="0.25">
      <c r="A39" s="13" t="s">
        <v>808</v>
      </c>
      <c r="B39" s="19">
        <v>448</v>
      </c>
      <c r="C39" s="29">
        <f t="shared" si="1"/>
        <v>448</v>
      </c>
      <c r="D39" s="27">
        <v>50</v>
      </c>
      <c r="E39" s="28">
        <f t="shared" si="2"/>
        <v>672</v>
      </c>
      <c r="F39" s="30">
        <f t="shared" si="3"/>
        <v>670</v>
      </c>
      <c r="I39" s="55" t="str">
        <f t="shared" si="0"/>
        <v/>
      </c>
      <c r="K39" s="83"/>
    </row>
    <row r="40" spans="1:11" x14ac:dyDescent="0.25">
      <c r="A40" s="13" t="s">
        <v>810</v>
      </c>
      <c r="B40" s="19">
        <v>0</v>
      </c>
      <c r="C40" s="29">
        <f t="shared" si="1"/>
        <v>0</v>
      </c>
      <c r="D40" s="27">
        <v>50</v>
      </c>
      <c r="E40" s="28">
        <f t="shared" si="2"/>
        <v>0</v>
      </c>
      <c r="F40" s="30">
        <f t="shared" si="3"/>
        <v>0</v>
      </c>
      <c r="I40" s="55" t="str">
        <f t="shared" si="0"/>
        <v/>
      </c>
      <c r="K40" s="83"/>
    </row>
    <row r="41" spans="1:11" x14ac:dyDescent="0.25">
      <c r="A41" s="20" t="s">
        <v>732</v>
      </c>
      <c r="B41" s="19">
        <v>0</v>
      </c>
      <c r="C41" s="29">
        <f t="shared" si="1"/>
        <v>0</v>
      </c>
      <c r="D41" s="27">
        <v>50</v>
      </c>
      <c r="E41" s="28">
        <f t="shared" si="2"/>
        <v>0</v>
      </c>
      <c r="F41" s="30">
        <f t="shared" si="3"/>
        <v>0</v>
      </c>
      <c r="I41" s="55" t="str">
        <f t="shared" si="0"/>
        <v/>
      </c>
      <c r="K41" s="83"/>
    </row>
    <row r="42" spans="1:11" x14ac:dyDescent="0.25">
      <c r="A42" s="20" t="s">
        <v>733</v>
      </c>
      <c r="B42" s="19">
        <v>0</v>
      </c>
      <c r="C42" s="29">
        <f t="shared" si="1"/>
        <v>0</v>
      </c>
      <c r="D42" s="27">
        <v>50</v>
      </c>
      <c r="E42" s="28">
        <f t="shared" si="2"/>
        <v>0</v>
      </c>
      <c r="F42" s="30">
        <f t="shared" si="3"/>
        <v>0</v>
      </c>
      <c r="I42" s="55" t="str">
        <f t="shared" si="0"/>
        <v/>
      </c>
      <c r="K42" s="83"/>
    </row>
    <row r="43" spans="1:11" x14ac:dyDescent="0.25">
      <c r="A43" s="20" t="s">
        <v>734</v>
      </c>
      <c r="B43" s="19">
        <v>0</v>
      </c>
      <c r="C43" s="29">
        <f t="shared" si="1"/>
        <v>0</v>
      </c>
      <c r="D43" s="27">
        <v>50</v>
      </c>
      <c r="E43" s="28">
        <f t="shared" si="2"/>
        <v>0</v>
      </c>
      <c r="F43" s="30">
        <f t="shared" si="3"/>
        <v>0</v>
      </c>
      <c r="I43" s="55" t="str">
        <f t="shared" si="0"/>
        <v/>
      </c>
      <c r="K43" s="83"/>
    </row>
    <row r="44" spans="1:11" x14ac:dyDescent="0.25">
      <c r="A44" s="20" t="s">
        <v>735</v>
      </c>
      <c r="B44" s="19">
        <v>0</v>
      </c>
      <c r="C44" s="29">
        <f t="shared" si="1"/>
        <v>0</v>
      </c>
      <c r="D44" s="27">
        <v>50</v>
      </c>
      <c r="E44" s="28">
        <f t="shared" si="2"/>
        <v>0</v>
      </c>
      <c r="F44" s="30">
        <f t="shared" si="3"/>
        <v>0</v>
      </c>
      <c r="I44" s="55" t="str">
        <f t="shared" si="0"/>
        <v/>
      </c>
      <c r="K44" s="83"/>
    </row>
    <row r="45" spans="1:11" x14ac:dyDescent="0.25">
      <c r="A45" s="20" t="s">
        <v>736</v>
      </c>
      <c r="B45" s="19">
        <v>1184.67</v>
      </c>
      <c r="C45" s="29">
        <f t="shared" si="1"/>
        <v>1184.67</v>
      </c>
      <c r="D45" s="27">
        <v>50</v>
      </c>
      <c r="E45" s="28">
        <f t="shared" si="2"/>
        <v>1777.0050000000001</v>
      </c>
      <c r="F45" s="30">
        <f t="shared" si="3"/>
        <v>1775</v>
      </c>
      <c r="I45" s="55" t="str">
        <f t="shared" si="0"/>
        <v/>
      </c>
      <c r="K45" s="83"/>
    </row>
    <row r="46" spans="1:11" x14ac:dyDescent="0.25">
      <c r="A46" s="20" t="s">
        <v>737</v>
      </c>
      <c r="B46" s="19">
        <v>1200.79</v>
      </c>
      <c r="C46" s="29">
        <f t="shared" si="1"/>
        <v>1200.79</v>
      </c>
      <c r="D46" s="27">
        <v>50</v>
      </c>
      <c r="E46" s="28">
        <f t="shared" si="2"/>
        <v>1801.1849999999999</v>
      </c>
      <c r="F46" s="30">
        <f t="shared" si="3"/>
        <v>1800</v>
      </c>
      <c r="I46" s="55" t="str">
        <f t="shared" si="0"/>
        <v/>
      </c>
      <c r="K46" s="83"/>
    </row>
    <row r="47" spans="1:11" x14ac:dyDescent="0.25">
      <c r="A47" s="20" t="s">
        <v>738</v>
      </c>
      <c r="B47" s="19">
        <v>1450</v>
      </c>
      <c r="C47" s="29">
        <f t="shared" si="1"/>
        <v>1450</v>
      </c>
      <c r="D47" s="27">
        <v>50</v>
      </c>
      <c r="E47" s="28">
        <f t="shared" si="2"/>
        <v>2175</v>
      </c>
      <c r="F47" s="30">
        <f t="shared" si="3"/>
        <v>2175</v>
      </c>
      <c r="I47" s="55" t="str">
        <f t="shared" si="0"/>
        <v/>
      </c>
      <c r="K47" s="83"/>
    </row>
    <row r="48" spans="1:11" x14ac:dyDescent="0.25">
      <c r="A48" s="20" t="s">
        <v>739</v>
      </c>
      <c r="B48" s="19">
        <v>1347.23</v>
      </c>
      <c r="C48" s="29">
        <f t="shared" si="1"/>
        <v>1347.23</v>
      </c>
      <c r="D48" s="27">
        <v>50</v>
      </c>
      <c r="E48" s="28">
        <f t="shared" si="2"/>
        <v>2020.845</v>
      </c>
      <c r="F48" s="30">
        <f t="shared" si="3"/>
        <v>2020</v>
      </c>
      <c r="I48" s="55" t="str">
        <f t="shared" si="0"/>
        <v/>
      </c>
      <c r="K48" s="83"/>
    </row>
    <row r="49" spans="1:11" x14ac:dyDescent="0.25">
      <c r="A49" s="20" t="s">
        <v>812</v>
      </c>
      <c r="B49" s="19">
        <v>1848</v>
      </c>
      <c r="C49" s="29">
        <f t="shared" si="1"/>
        <v>1848</v>
      </c>
      <c r="D49" s="27">
        <v>50</v>
      </c>
      <c r="E49" s="28">
        <f t="shared" si="2"/>
        <v>2772</v>
      </c>
      <c r="F49" s="30">
        <f t="shared" si="3"/>
        <v>2770</v>
      </c>
      <c r="I49" s="55" t="str">
        <f t="shared" si="0"/>
        <v/>
      </c>
      <c r="K49" s="83"/>
    </row>
    <row r="50" spans="1:11" x14ac:dyDescent="0.25">
      <c r="A50" t="s">
        <v>1129</v>
      </c>
      <c r="B50" s="11">
        <v>0</v>
      </c>
      <c r="C50" s="29">
        <f t="shared" si="1"/>
        <v>0</v>
      </c>
      <c r="D50" s="27">
        <v>50</v>
      </c>
      <c r="E50" s="28">
        <f t="shared" si="2"/>
        <v>0</v>
      </c>
      <c r="F50" s="30">
        <f t="shared" si="3"/>
        <v>0</v>
      </c>
      <c r="I50" s="55" t="str">
        <f t="shared" si="0"/>
        <v/>
      </c>
      <c r="K50" s="83"/>
    </row>
    <row r="51" spans="1:11" x14ac:dyDescent="0.25">
      <c r="A51" t="s">
        <v>1235</v>
      </c>
      <c r="B51" s="11">
        <v>0</v>
      </c>
      <c r="C51" s="29">
        <f t="shared" si="1"/>
        <v>0</v>
      </c>
      <c r="D51" s="27">
        <v>50</v>
      </c>
      <c r="E51" s="28">
        <f t="shared" si="2"/>
        <v>0</v>
      </c>
      <c r="F51" s="30">
        <f t="shared" si="3"/>
        <v>0</v>
      </c>
      <c r="I51" s="55" t="str">
        <f t="shared" si="0"/>
        <v/>
      </c>
      <c r="K51" s="83"/>
    </row>
    <row r="52" spans="1:11" x14ac:dyDescent="0.25">
      <c r="A52" t="s">
        <v>1130</v>
      </c>
      <c r="B52" s="11">
        <v>0</v>
      </c>
      <c r="C52" s="29">
        <f t="shared" si="1"/>
        <v>0</v>
      </c>
      <c r="D52" s="27">
        <v>50</v>
      </c>
      <c r="E52" s="28">
        <f t="shared" si="2"/>
        <v>0</v>
      </c>
      <c r="F52" s="30">
        <f t="shared" si="3"/>
        <v>0</v>
      </c>
      <c r="I52" s="55" t="str">
        <f t="shared" si="0"/>
        <v/>
      </c>
      <c r="K52" s="83"/>
    </row>
    <row r="53" spans="1:11" x14ac:dyDescent="0.25">
      <c r="A53" s="13" t="s">
        <v>1148</v>
      </c>
      <c r="B53" s="11">
        <v>238.24</v>
      </c>
      <c r="C53" s="29">
        <f t="shared" si="1"/>
        <v>238.24</v>
      </c>
      <c r="D53" s="27">
        <v>60</v>
      </c>
      <c r="E53" s="28">
        <f t="shared" si="2"/>
        <v>381.18399999999997</v>
      </c>
      <c r="F53" s="30">
        <f>+MROUND(E53,10)</f>
        <v>380</v>
      </c>
      <c r="I53" s="55" t="str">
        <f t="shared" si="0"/>
        <v/>
      </c>
    </row>
    <row r="54" spans="1:11" x14ac:dyDescent="0.25">
      <c r="A54" s="13" t="s">
        <v>1149</v>
      </c>
      <c r="B54" s="11">
        <v>238.24</v>
      </c>
      <c r="C54" s="29">
        <f t="shared" si="1"/>
        <v>238.24</v>
      </c>
      <c r="D54" s="27">
        <v>60</v>
      </c>
      <c r="E54" s="28">
        <f t="shared" si="2"/>
        <v>381.18399999999997</v>
      </c>
      <c r="F54" s="30">
        <f t="shared" ref="F54:F59" si="4">+MROUND(E54,10)</f>
        <v>380</v>
      </c>
      <c r="I54" s="55" t="str">
        <f t="shared" si="0"/>
        <v/>
      </c>
    </row>
    <row r="55" spans="1:11" x14ac:dyDescent="0.25">
      <c r="A55" s="13" t="s">
        <v>1150</v>
      </c>
      <c r="B55" s="11">
        <v>238.24</v>
      </c>
      <c r="C55" s="29">
        <f t="shared" si="1"/>
        <v>238.24</v>
      </c>
      <c r="D55" s="27">
        <v>60</v>
      </c>
      <c r="E55" s="28">
        <f t="shared" si="2"/>
        <v>381.18399999999997</v>
      </c>
      <c r="F55" s="30">
        <f t="shared" si="4"/>
        <v>380</v>
      </c>
      <c r="I55" s="55" t="str">
        <f t="shared" si="0"/>
        <v/>
      </c>
    </row>
    <row r="56" spans="1:11" x14ac:dyDescent="0.25">
      <c r="A56" s="13" t="s">
        <v>1246</v>
      </c>
      <c r="B56" s="11">
        <v>238.24</v>
      </c>
      <c r="C56" s="29">
        <f t="shared" si="1"/>
        <v>238.24</v>
      </c>
      <c r="D56" s="27">
        <v>60</v>
      </c>
      <c r="E56" s="28">
        <f t="shared" si="2"/>
        <v>381.18399999999997</v>
      </c>
      <c r="F56" s="30">
        <f t="shared" si="4"/>
        <v>380</v>
      </c>
      <c r="I56" s="55" t="str">
        <f t="shared" si="0"/>
        <v/>
      </c>
    </row>
    <row r="57" spans="1:11" x14ac:dyDescent="0.25">
      <c r="A57" s="13" t="s">
        <v>1151</v>
      </c>
      <c r="B57" s="11">
        <v>238.24</v>
      </c>
      <c r="C57" s="29">
        <f t="shared" si="1"/>
        <v>238.24</v>
      </c>
      <c r="D57" s="27">
        <v>60</v>
      </c>
      <c r="E57" s="28">
        <f t="shared" si="2"/>
        <v>381.18399999999997</v>
      </c>
      <c r="F57" s="30">
        <f t="shared" si="4"/>
        <v>380</v>
      </c>
      <c r="I57" s="55" t="str">
        <f t="shared" si="0"/>
        <v/>
      </c>
    </row>
    <row r="58" spans="1:11" x14ac:dyDescent="0.25">
      <c r="A58" s="13" t="s">
        <v>1247</v>
      </c>
      <c r="B58" s="11">
        <v>0</v>
      </c>
      <c r="C58" s="29">
        <f t="shared" si="1"/>
        <v>0</v>
      </c>
      <c r="D58" s="27">
        <v>50</v>
      </c>
      <c r="E58" s="28">
        <f t="shared" si="2"/>
        <v>0</v>
      </c>
      <c r="F58" s="30">
        <f t="shared" si="4"/>
        <v>0</v>
      </c>
      <c r="I58" s="55" t="str">
        <f t="shared" si="0"/>
        <v/>
      </c>
    </row>
    <row r="59" spans="1:11" x14ac:dyDescent="0.25">
      <c r="A59" s="13" t="s">
        <v>1152</v>
      </c>
      <c r="B59" s="11">
        <v>0</v>
      </c>
      <c r="C59" s="29">
        <f t="shared" si="1"/>
        <v>0</v>
      </c>
      <c r="D59" s="27">
        <v>50</v>
      </c>
      <c r="E59" s="28">
        <f t="shared" si="2"/>
        <v>0</v>
      </c>
      <c r="F59" s="30">
        <f t="shared" si="4"/>
        <v>0</v>
      </c>
      <c r="I59" s="55" t="str">
        <f t="shared" si="0"/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/>
  <dimension ref="A1:L12"/>
  <sheetViews>
    <sheetView workbookViewId="0">
      <selection activeCell="A3" sqref="A3:A7"/>
    </sheetView>
  </sheetViews>
  <sheetFormatPr baseColWidth="10" defaultRowHeight="15" x14ac:dyDescent="0.25"/>
  <cols>
    <col min="1" max="1" width="11.42578125" style="1"/>
    <col min="2" max="2" width="34.85546875" bestFit="1" customWidth="1"/>
    <col min="3" max="3" width="12" customWidth="1"/>
    <col min="6" max="6" width="15.28515625" bestFit="1" customWidth="1"/>
    <col min="7" max="7" width="12.28515625" style="18" customWidth="1"/>
  </cols>
  <sheetData>
    <row r="1" spans="1:12" ht="15.75" thickBot="1" x14ac:dyDescent="0.3">
      <c r="B1" s="37" t="s">
        <v>1037</v>
      </c>
    </row>
    <row r="2" spans="1:12" ht="15.75" thickBot="1" x14ac:dyDescent="0.3">
      <c r="A2" s="76" t="s">
        <v>1290</v>
      </c>
      <c r="B2" s="31" t="s">
        <v>21</v>
      </c>
      <c r="C2" s="36" t="s">
        <v>1271</v>
      </c>
      <c r="D2" s="32" t="s">
        <v>693</v>
      </c>
      <c r="E2" s="33" t="s">
        <v>1255</v>
      </c>
      <c r="F2" s="34" t="s">
        <v>1256</v>
      </c>
      <c r="G2" s="77" t="s">
        <v>1291</v>
      </c>
    </row>
    <row r="3" spans="1:12" x14ac:dyDescent="0.25">
      <c r="B3" t="s">
        <v>1004</v>
      </c>
      <c r="C3" s="19">
        <v>2014.83</v>
      </c>
      <c r="D3" s="27">
        <v>50</v>
      </c>
      <c r="E3" s="28">
        <f>+C3*D3%+C3</f>
        <v>3022.2449999999999</v>
      </c>
      <c r="F3" s="30">
        <f>+MROUND(E3,10)</f>
        <v>3020</v>
      </c>
      <c r="G3" s="18">
        <f>+A3*6*C3</f>
        <v>0</v>
      </c>
    </row>
    <row r="4" spans="1:12" x14ac:dyDescent="0.25">
      <c r="B4" t="s">
        <v>1003</v>
      </c>
      <c r="C4" s="19">
        <v>2171.8000000000002</v>
      </c>
      <c r="D4" s="27">
        <v>50</v>
      </c>
      <c r="E4" s="28">
        <f t="shared" ref="E4:E10" si="0">+C4*D4%+C4</f>
        <v>3257.7000000000003</v>
      </c>
      <c r="F4" s="30">
        <f t="shared" ref="F4:F12" si="1">+MROUND(E4,10)</f>
        <v>3260</v>
      </c>
      <c r="G4" s="18">
        <f t="shared" ref="G4:G7" si="2">+A4*6*C4</f>
        <v>0</v>
      </c>
    </row>
    <row r="5" spans="1:12" x14ac:dyDescent="0.25">
      <c r="B5" t="s">
        <v>1002</v>
      </c>
      <c r="C5" s="19">
        <v>2171.8000000000002</v>
      </c>
      <c r="D5" s="27">
        <v>50</v>
      </c>
      <c r="E5" s="28">
        <f t="shared" si="0"/>
        <v>3257.7000000000003</v>
      </c>
      <c r="F5" s="30">
        <f t="shared" si="1"/>
        <v>3260</v>
      </c>
      <c r="G5" s="18">
        <f t="shared" si="2"/>
        <v>0</v>
      </c>
    </row>
    <row r="6" spans="1:12" x14ac:dyDescent="0.25">
      <c r="B6" t="s">
        <v>17</v>
      </c>
      <c r="C6" s="19">
        <v>846.94</v>
      </c>
      <c r="D6" s="27">
        <v>50</v>
      </c>
      <c r="E6" s="28">
        <f t="shared" si="0"/>
        <v>1270.4100000000001</v>
      </c>
      <c r="F6" s="30">
        <f t="shared" si="1"/>
        <v>1270</v>
      </c>
      <c r="G6" s="18">
        <f t="shared" si="2"/>
        <v>0</v>
      </c>
      <c r="K6" s="84"/>
      <c r="L6" s="85"/>
    </row>
    <row r="7" spans="1:12" x14ac:dyDescent="0.25">
      <c r="B7" t="s">
        <v>26</v>
      </c>
      <c r="C7" s="19">
        <v>1499.72</v>
      </c>
      <c r="D7" s="27">
        <v>50</v>
      </c>
      <c r="E7" s="28">
        <f t="shared" si="0"/>
        <v>2249.58</v>
      </c>
      <c r="F7" s="30">
        <f t="shared" si="1"/>
        <v>2250</v>
      </c>
      <c r="G7" s="18">
        <f t="shared" si="2"/>
        <v>0</v>
      </c>
      <c r="K7" s="84"/>
      <c r="L7" s="85"/>
    </row>
    <row r="8" spans="1:12" x14ac:dyDescent="0.25">
      <c r="B8" s="13" t="s">
        <v>1412</v>
      </c>
      <c r="C8" s="19">
        <v>154</v>
      </c>
      <c r="D8" s="27">
        <v>50</v>
      </c>
      <c r="E8" s="28">
        <f t="shared" si="0"/>
        <v>231</v>
      </c>
      <c r="F8" s="30">
        <f t="shared" si="1"/>
        <v>230</v>
      </c>
    </row>
    <row r="9" spans="1:12" x14ac:dyDescent="0.25">
      <c r="B9" t="s">
        <v>23</v>
      </c>
      <c r="C9" s="19">
        <v>575.69000000000005</v>
      </c>
      <c r="D9" s="27">
        <v>50</v>
      </c>
      <c r="E9" s="28">
        <f t="shared" si="0"/>
        <v>863.53500000000008</v>
      </c>
      <c r="F9" s="30">
        <f t="shared" si="1"/>
        <v>860</v>
      </c>
      <c r="G9" s="18">
        <f>+A9*10*C9</f>
        <v>0</v>
      </c>
      <c r="K9" s="84"/>
      <c r="L9" s="85"/>
    </row>
    <row r="10" spans="1:12" x14ac:dyDescent="0.25">
      <c r="B10" t="s">
        <v>18</v>
      </c>
      <c r="C10" s="19">
        <v>492</v>
      </c>
      <c r="D10" s="27">
        <v>50</v>
      </c>
      <c r="E10" s="28">
        <f t="shared" si="0"/>
        <v>738</v>
      </c>
      <c r="F10" s="30">
        <f t="shared" si="1"/>
        <v>740</v>
      </c>
    </row>
    <row r="11" spans="1:12" x14ac:dyDescent="0.25">
      <c r="B11" t="s">
        <v>1258</v>
      </c>
      <c r="C11" s="19">
        <v>976.6</v>
      </c>
      <c r="D11" s="27">
        <v>50</v>
      </c>
      <c r="E11" s="28">
        <f t="shared" ref="E11:E12" si="3">+C11*D11%+C11</f>
        <v>1464.9</v>
      </c>
      <c r="F11" s="30">
        <f t="shared" si="1"/>
        <v>1460</v>
      </c>
    </row>
    <row r="12" spans="1:12" x14ac:dyDescent="0.25">
      <c r="B12" s="13" t="s">
        <v>1408</v>
      </c>
      <c r="C12" s="19">
        <v>0</v>
      </c>
      <c r="D12" s="27">
        <v>50</v>
      </c>
      <c r="E12" s="28">
        <f t="shared" si="3"/>
        <v>0</v>
      </c>
      <c r="F12" s="30">
        <f t="shared" si="1"/>
        <v>0</v>
      </c>
    </row>
  </sheetData>
  <autoFilter ref="A2:G12" xr:uid="{00000000-0009-0000-0000-00000A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Pedidos</vt:lpstr>
      <vt:lpstr>EXPORTADO</vt:lpstr>
      <vt:lpstr>ALIMENTO SUELTO</vt:lpstr>
      <vt:lpstr>RESUMEN</vt:lpstr>
      <vt:lpstr>Dog Center</vt:lpstr>
      <vt:lpstr>ROYAL CANIN</vt:lpstr>
      <vt:lpstr>VITAL CAN</vt:lpstr>
      <vt:lpstr>PIPETAS</vt:lpstr>
      <vt:lpstr>PIEDRITAS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Giambini</dc:creator>
  <cp:lastModifiedBy>Reino Animal</cp:lastModifiedBy>
  <cp:lastPrinted>2021-01-08T19:14:04Z</cp:lastPrinted>
  <dcterms:created xsi:type="dcterms:W3CDTF">2016-01-29T13:33:51Z</dcterms:created>
  <dcterms:modified xsi:type="dcterms:W3CDTF">2024-03-19T20:11:41Z</dcterms:modified>
</cp:coreProperties>
</file>