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za\Documents\TFM\data\"/>
    </mc:Choice>
  </mc:AlternateContent>
  <xr:revisionPtr revIDLastSave="0" documentId="13_ncr:1_{774639DE-B71B-4CDE-94FA-97877820A793}" xr6:coauthVersionLast="47" xr6:coauthVersionMax="47" xr10:uidLastSave="{00000000-0000-0000-0000-000000000000}"/>
  <bookViews>
    <workbookView xWindow="-120" yWindow="-120" windowWidth="38640" windowHeight="21240" xr2:uid="{9A288B61-001E-4525-B74C-53825E9E4D3F}"/>
  </bookViews>
  <sheets>
    <sheet name="Hoja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H2" i="1" l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620" i="1"/>
  <c r="BH621" i="1"/>
  <c r="BH622" i="1"/>
  <c r="BH623" i="1"/>
  <c r="BH624" i="1"/>
  <c r="BH625" i="1"/>
  <c r="BH626" i="1"/>
  <c r="BH627" i="1"/>
  <c r="BH628" i="1"/>
  <c r="BH629" i="1"/>
  <c r="BH630" i="1"/>
  <c r="BH631" i="1"/>
  <c r="BH632" i="1"/>
  <c r="BH633" i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H648" i="1"/>
  <c r="BH649" i="1"/>
  <c r="BH650" i="1"/>
  <c r="BH651" i="1"/>
  <c r="BH652" i="1"/>
  <c r="BH653" i="1"/>
  <c r="BH654" i="1"/>
  <c r="BH655" i="1"/>
  <c r="BH656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671" i="1"/>
  <c r="BH672" i="1"/>
  <c r="BH673" i="1"/>
  <c r="BH674" i="1"/>
  <c r="BH675" i="1"/>
  <c r="BH676" i="1"/>
  <c r="BH677" i="1"/>
  <c r="BH678" i="1"/>
  <c r="BH679" i="1"/>
  <c r="BH680" i="1"/>
  <c r="BH681" i="1"/>
  <c r="BH682" i="1"/>
  <c r="BH683" i="1"/>
  <c r="BH684" i="1"/>
  <c r="BH685" i="1"/>
  <c r="BH686" i="1"/>
  <c r="BH687" i="1"/>
  <c r="BH688" i="1"/>
  <c r="BH689" i="1"/>
  <c r="BH690" i="1"/>
  <c r="BH691" i="1"/>
  <c r="BH692" i="1"/>
  <c r="BH693" i="1"/>
  <c r="BH694" i="1"/>
  <c r="BH695" i="1"/>
  <c r="BH696" i="1"/>
  <c r="BH697" i="1"/>
  <c r="BH698" i="1"/>
  <c r="BH699" i="1"/>
  <c r="BH700" i="1"/>
  <c r="BH701" i="1"/>
  <c r="BH702" i="1"/>
  <c r="BH703" i="1"/>
  <c r="BH704" i="1"/>
  <c r="BH705" i="1"/>
  <c r="BH706" i="1"/>
  <c r="BH707" i="1"/>
  <c r="BH708" i="1"/>
  <c r="BH709" i="1"/>
  <c r="BH710" i="1"/>
  <c r="BH711" i="1"/>
  <c r="BH712" i="1"/>
  <c r="BH713" i="1"/>
  <c r="BH714" i="1"/>
  <c r="BH715" i="1"/>
  <c r="BH716" i="1"/>
  <c r="BH717" i="1"/>
  <c r="BH718" i="1"/>
  <c r="BH719" i="1"/>
  <c r="BH720" i="1"/>
  <c r="BH721" i="1"/>
  <c r="BH722" i="1"/>
  <c r="BH723" i="1"/>
  <c r="BH724" i="1"/>
  <c r="BH725" i="1"/>
  <c r="BH726" i="1"/>
  <c r="BH727" i="1"/>
  <c r="BH728" i="1"/>
  <c r="BH729" i="1"/>
  <c r="BH730" i="1"/>
  <c r="BH731" i="1"/>
  <c r="BH732" i="1"/>
  <c r="BH733" i="1"/>
  <c r="BH734" i="1"/>
  <c r="BH735" i="1"/>
  <c r="BH736" i="1"/>
  <c r="BH737" i="1"/>
  <c r="BH738" i="1"/>
  <c r="BH739" i="1"/>
  <c r="BH740" i="1"/>
  <c r="BH741" i="1"/>
  <c r="BH742" i="1"/>
  <c r="BH743" i="1"/>
  <c r="BH744" i="1"/>
  <c r="BH745" i="1"/>
  <c r="BH746" i="1"/>
  <c r="BH747" i="1"/>
  <c r="BH748" i="1"/>
  <c r="BH749" i="1"/>
  <c r="BH750" i="1"/>
  <c r="BH751" i="1"/>
  <c r="BH752" i="1"/>
  <c r="BH753" i="1"/>
  <c r="BH754" i="1"/>
  <c r="BH755" i="1"/>
  <c r="BH756" i="1"/>
  <c r="BH757" i="1"/>
  <c r="BH758" i="1"/>
  <c r="BH759" i="1"/>
  <c r="BH760" i="1"/>
  <c r="BH761" i="1"/>
  <c r="BH762" i="1"/>
  <c r="BH763" i="1"/>
  <c r="BH764" i="1"/>
  <c r="BH765" i="1"/>
  <c r="BH766" i="1"/>
  <c r="BH767" i="1"/>
  <c r="BH768" i="1"/>
  <c r="BH769" i="1"/>
  <c r="BH770" i="1"/>
  <c r="BH771" i="1"/>
  <c r="BH772" i="1"/>
  <c r="BH773" i="1"/>
  <c r="BH774" i="1"/>
  <c r="BH775" i="1"/>
  <c r="BH776" i="1"/>
  <c r="BH777" i="1"/>
  <c r="BH778" i="1"/>
  <c r="BH779" i="1"/>
  <c r="BH780" i="1"/>
  <c r="BH781" i="1"/>
  <c r="BH782" i="1"/>
  <c r="BH783" i="1"/>
  <c r="BH784" i="1"/>
  <c r="BH785" i="1"/>
  <c r="BH786" i="1"/>
  <c r="BH787" i="1"/>
  <c r="BH788" i="1"/>
  <c r="BH789" i="1"/>
  <c r="BH790" i="1"/>
  <c r="BH791" i="1"/>
  <c r="BH792" i="1"/>
  <c r="BH793" i="1"/>
  <c r="BH794" i="1"/>
  <c r="BH795" i="1"/>
  <c r="BH796" i="1"/>
  <c r="BH797" i="1"/>
  <c r="BH798" i="1"/>
  <c r="BH799" i="1"/>
  <c r="BH800" i="1"/>
  <c r="BH801" i="1"/>
  <c r="BH802" i="1"/>
  <c r="BH803" i="1"/>
  <c r="BH804" i="1"/>
  <c r="BH805" i="1"/>
  <c r="BH806" i="1"/>
  <c r="BH807" i="1"/>
  <c r="BH808" i="1"/>
  <c r="BH809" i="1"/>
  <c r="BH810" i="1"/>
  <c r="BH811" i="1"/>
  <c r="BH812" i="1"/>
  <c r="BH813" i="1"/>
  <c r="BH814" i="1"/>
  <c r="BH815" i="1"/>
  <c r="BH816" i="1"/>
  <c r="BH817" i="1"/>
  <c r="BH818" i="1"/>
  <c r="BH819" i="1"/>
  <c r="BH820" i="1"/>
  <c r="BH821" i="1"/>
  <c r="BH822" i="1"/>
  <c r="BH823" i="1"/>
  <c r="BH824" i="1"/>
  <c r="BH825" i="1"/>
  <c r="BH826" i="1"/>
  <c r="BH827" i="1"/>
  <c r="BH828" i="1"/>
  <c r="BH829" i="1"/>
  <c r="BH830" i="1"/>
  <c r="BH831" i="1"/>
  <c r="BH832" i="1"/>
  <c r="BH833" i="1"/>
  <c r="BH834" i="1"/>
  <c r="BH835" i="1"/>
  <c r="BH836" i="1"/>
  <c r="BH837" i="1"/>
  <c r="BH838" i="1"/>
  <c r="BH839" i="1"/>
  <c r="BH840" i="1"/>
  <c r="BH841" i="1"/>
  <c r="BH842" i="1"/>
  <c r="BH843" i="1"/>
  <c r="BH844" i="1"/>
  <c r="BH845" i="1"/>
  <c r="BH846" i="1"/>
  <c r="BH847" i="1"/>
  <c r="BH848" i="1"/>
  <c r="BH849" i="1"/>
  <c r="BH850" i="1"/>
  <c r="BH851" i="1"/>
  <c r="BH852" i="1"/>
  <c r="BH853" i="1"/>
  <c r="BH854" i="1"/>
  <c r="BH855" i="1"/>
  <c r="BH856" i="1"/>
  <c r="BH857" i="1"/>
  <c r="BH858" i="1"/>
  <c r="BH859" i="1"/>
  <c r="BH860" i="1"/>
  <c r="BH861" i="1"/>
  <c r="BH862" i="1"/>
  <c r="BH863" i="1"/>
  <c r="BH864" i="1"/>
  <c r="BH865" i="1"/>
  <c r="BH866" i="1"/>
  <c r="BH867" i="1"/>
  <c r="BH868" i="1"/>
  <c r="BH869" i="1"/>
  <c r="BH870" i="1"/>
  <c r="BH871" i="1"/>
  <c r="BH872" i="1"/>
  <c r="BH873" i="1"/>
  <c r="BH874" i="1"/>
  <c r="BH875" i="1"/>
  <c r="BH876" i="1"/>
  <c r="BH877" i="1"/>
  <c r="BH878" i="1"/>
  <c r="BH879" i="1"/>
  <c r="BH880" i="1"/>
  <c r="BH881" i="1"/>
  <c r="BH882" i="1"/>
  <c r="BH883" i="1"/>
  <c r="BH884" i="1"/>
  <c r="BH885" i="1"/>
  <c r="BH886" i="1"/>
  <c r="BH887" i="1"/>
  <c r="BH888" i="1"/>
  <c r="BH889" i="1"/>
  <c r="BH890" i="1"/>
  <c r="BH891" i="1"/>
  <c r="BH892" i="1"/>
  <c r="BH893" i="1"/>
  <c r="BH894" i="1"/>
  <c r="BH895" i="1"/>
  <c r="BH896" i="1"/>
  <c r="BH897" i="1"/>
  <c r="BH898" i="1"/>
  <c r="BH899" i="1"/>
  <c r="BH900" i="1"/>
  <c r="BH901" i="1"/>
  <c r="BH902" i="1"/>
  <c r="BH903" i="1"/>
  <c r="BH904" i="1"/>
  <c r="BH905" i="1"/>
  <c r="BH906" i="1"/>
  <c r="BH907" i="1"/>
  <c r="BH908" i="1"/>
  <c r="BH909" i="1"/>
  <c r="BH910" i="1"/>
  <c r="BH911" i="1"/>
  <c r="BH912" i="1"/>
  <c r="BH913" i="1"/>
  <c r="BH914" i="1"/>
  <c r="BH915" i="1"/>
  <c r="BH916" i="1"/>
  <c r="BH917" i="1"/>
  <c r="BH918" i="1"/>
  <c r="BH919" i="1"/>
  <c r="BH920" i="1"/>
  <c r="BH921" i="1"/>
  <c r="BH922" i="1"/>
  <c r="BH923" i="1"/>
  <c r="BH924" i="1"/>
  <c r="BH925" i="1"/>
  <c r="BH926" i="1"/>
  <c r="BH927" i="1"/>
  <c r="BH928" i="1"/>
  <c r="BH929" i="1"/>
  <c r="BH930" i="1"/>
  <c r="BH931" i="1"/>
  <c r="BH932" i="1"/>
  <c r="BH933" i="1"/>
  <c r="BH934" i="1"/>
  <c r="BH935" i="1"/>
  <c r="BH936" i="1"/>
  <c r="BH937" i="1"/>
  <c r="BH938" i="1"/>
  <c r="BH939" i="1"/>
  <c r="BH940" i="1"/>
  <c r="BH941" i="1"/>
  <c r="BH942" i="1"/>
  <c r="BH943" i="1"/>
  <c r="BH944" i="1"/>
  <c r="BH945" i="1"/>
  <c r="BH946" i="1"/>
  <c r="BH947" i="1"/>
  <c r="BH948" i="1"/>
  <c r="BH949" i="1"/>
  <c r="BH950" i="1"/>
  <c r="BH951" i="1"/>
  <c r="BH952" i="1"/>
  <c r="BH953" i="1"/>
  <c r="BH954" i="1"/>
  <c r="BH955" i="1"/>
  <c r="BH956" i="1"/>
  <c r="BH957" i="1"/>
  <c r="BH958" i="1"/>
  <c r="BH959" i="1"/>
  <c r="BH960" i="1"/>
  <c r="BH961" i="1"/>
  <c r="BH962" i="1"/>
  <c r="BH963" i="1"/>
  <c r="BH964" i="1"/>
  <c r="BH965" i="1"/>
  <c r="BH966" i="1"/>
  <c r="BH967" i="1"/>
  <c r="BH968" i="1"/>
  <c r="BH969" i="1"/>
  <c r="BH970" i="1"/>
  <c r="BH971" i="1"/>
  <c r="BH972" i="1"/>
  <c r="BH973" i="1"/>
  <c r="BH974" i="1"/>
  <c r="BH975" i="1"/>
  <c r="BH976" i="1"/>
  <c r="BH977" i="1"/>
  <c r="BH978" i="1"/>
  <c r="BH979" i="1"/>
  <c r="BH980" i="1"/>
  <c r="BH981" i="1"/>
  <c r="BH982" i="1"/>
  <c r="BH983" i="1"/>
  <c r="BH984" i="1"/>
  <c r="BH985" i="1"/>
  <c r="BH986" i="1"/>
  <c r="BH987" i="1"/>
  <c r="BH988" i="1"/>
  <c r="BH989" i="1"/>
  <c r="BH990" i="1"/>
  <c r="BH991" i="1"/>
  <c r="BH992" i="1"/>
  <c r="BH993" i="1"/>
  <c r="BH994" i="1"/>
  <c r="BH995" i="1"/>
  <c r="BH996" i="1"/>
  <c r="BH997" i="1"/>
  <c r="BH998" i="1"/>
  <c r="BH999" i="1"/>
  <c r="BH1000" i="1"/>
  <c r="BH1001" i="1"/>
  <c r="BH1002" i="1"/>
  <c r="BH1003" i="1"/>
  <c r="BH1004" i="1"/>
  <c r="BH1005" i="1"/>
  <c r="BH1006" i="1"/>
  <c r="BH1007" i="1"/>
  <c r="BH1008" i="1"/>
  <c r="BH1009" i="1"/>
  <c r="BH1010" i="1"/>
  <c r="BH1011" i="1"/>
  <c r="BH1012" i="1"/>
  <c r="BH1013" i="1"/>
  <c r="BH1014" i="1"/>
  <c r="BH1015" i="1"/>
  <c r="BH1016" i="1"/>
  <c r="BH1017" i="1"/>
  <c r="BH1018" i="1"/>
  <c r="BH1019" i="1"/>
  <c r="BH1020" i="1"/>
  <c r="BH1021" i="1"/>
  <c r="BH1022" i="1"/>
  <c r="BH1023" i="1"/>
  <c r="BH1024" i="1"/>
  <c r="BH1025" i="1"/>
  <c r="BH1026" i="1"/>
  <c r="BH1027" i="1"/>
  <c r="BH1028" i="1"/>
  <c r="BH1029" i="1"/>
  <c r="BH1030" i="1"/>
  <c r="BH1031" i="1"/>
  <c r="BH1032" i="1"/>
  <c r="BH1033" i="1"/>
  <c r="BH1034" i="1"/>
  <c r="BH1035" i="1"/>
  <c r="BH1036" i="1"/>
  <c r="BH1037" i="1"/>
  <c r="BH1038" i="1"/>
  <c r="BH1039" i="1"/>
  <c r="BH1040" i="1"/>
  <c r="BH1041" i="1"/>
  <c r="BH1042" i="1"/>
  <c r="BH1043" i="1"/>
  <c r="BH1044" i="1"/>
  <c r="BH1045" i="1"/>
  <c r="BH1046" i="1"/>
  <c r="BH1047" i="1"/>
  <c r="BH1048" i="1"/>
  <c r="BH1049" i="1"/>
  <c r="BH1050" i="1"/>
  <c r="BH1051" i="1"/>
  <c r="BH1052" i="1"/>
  <c r="BH1053" i="1"/>
  <c r="BH1054" i="1"/>
  <c r="BH1055" i="1"/>
  <c r="BH1056" i="1"/>
  <c r="BH1057" i="1"/>
  <c r="BH1058" i="1"/>
  <c r="BH1059" i="1"/>
  <c r="BH1060" i="1"/>
  <c r="BH1061" i="1"/>
  <c r="BH1062" i="1"/>
  <c r="BH1063" i="1"/>
  <c r="BH1064" i="1"/>
  <c r="BH1065" i="1"/>
  <c r="BH1066" i="1"/>
  <c r="BH1067" i="1"/>
  <c r="BH1068" i="1"/>
  <c r="BH1069" i="1"/>
  <c r="BH1070" i="1"/>
  <c r="BH1071" i="1"/>
  <c r="BH1072" i="1"/>
  <c r="BH1073" i="1"/>
  <c r="BH1074" i="1"/>
  <c r="BH1075" i="1"/>
  <c r="BH1076" i="1"/>
  <c r="BH1077" i="1"/>
  <c r="BH1078" i="1"/>
  <c r="BH1079" i="1"/>
  <c r="BH1080" i="1"/>
  <c r="BH1081" i="1"/>
  <c r="BH1082" i="1"/>
  <c r="BH1083" i="1"/>
  <c r="BH1084" i="1"/>
  <c r="BH1085" i="1"/>
  <c r="BH1086" i="1"/>
  <c r="BH1087" i="1"/>
  <c r="BH1088" i="1"/>
  <c r="BH1089" i="1"/>
  <c r="BH1090" i="1"/>
  <c r="BH1091" i="1"/>
  <c r="BH1092" i="1"/>
  <c r="BH1093" i="1"/>
  <c r="BH1094" i="1"/>
  <c r="BH1095" i="1"/>
  <c r="BH1096" i="1"/>
  <c r="BH1097" i="1"/>
  <c r="BH1098" i="1"/>
  <c r="BH1099" i="1"/>
  <c r="BH1100" i="1"/>
  <c r="BH1101" i="1"/>
  <c r="BH1102" i="1"/>
  <c r="BH1103" i="1"/>
  <c r="BH1104" i="1"/>
  <c r="BH1105" i="1"/>
  <c r="BH1106" i="1"/>
  <c r="BH1107" i="1"/>
  <c r="BH1108" i="1"/>
  <c r="BH1109" i="1"/>
  <c r="BH1110" i="1"/>
  <c r="BH1111" i="1"/>
  <c r="BH1112" i="1"/>
  <c r="BH1113" i="1"/>
  <c r="BH1114" i="1"/>
  <c r="BH1115" i="1"/>
  <c r="BH1116" i="1"/>
  <c r="BH1117" i="1"/>
  <c r="BH1118" i="1"/>
  <c r="BH1119" i="1"/>
  <c r="BH1120" i="1"/>
  <c r="BH1121" i="1"/>
  <c r="BH1122" i="1"/>
  <c r="BH1123" i="1"/>
  <c r="BH1124" i="1"/>
  <c r="BH1125" i="1"/>
  <c r="BH1126" i="1"/>
  <c r="BH1127" i="1"/>
  <c r="BH1128" i="1"/>
  <c r="BH1129" i="1"/>
  <c r="BH1130" i="1"/>
  <c r="BH1131" i="1"/>
  <c r="BH1132" i="1"/>
  <c r="BH1133" i="1"/>
  <c r="BH1134" i="1"/>
  <c r="BH1135" i="1"/>
  <c r="BH1136" i="1"/>
  <c r="BH1137" i="1"/>
  <c r="BH1138" i="1"/>
  <c r="BH1139" i="1"/>
  <c r="BH1140" i="1"/>
  <c r="BH1141" i="1"/>
  <c r="BH1142" i="1"/>
  <c r="BH1143" i="1"/>
  <c r="BH1144" i="1"/>
  <c r="BH1145" i="1"/>
  <c r="BH1146" i="1"/>
  <c r="BH1147" i="1"/>
  <c r="BH1148" i="1"/>
  <c r="BH1149" i="1"/>
  <c r="BH1150" i="1"/>
  <c r="BH1151" i="1"/>
  <c r="BH1152" i="1"/>
  <c r="BH1153" i="1"/>
  <c r="BH1154" i="1"/>
  <c r="BH1155" i="1"/>
  <c r="BH1156" i="1"/>
  <c r="BH1157" i="1"/>
  <c r="BH1158" i="1"/>
  <c r="BH1159" i="1"/>
  <c r="BH1160" i="1"/>
  <c r="BH1161" i="1"/>
  <c r="BH1162" i="1"/>
  <c r="BH1163" i="1"/>
  <c r="BH1164" i="1"/>
  <c r="BH1165" i="1"/>
  <c r="BH1166" i="1"/>
  <c r="BH1167" i="1"/>
  <c r="BH1168" i="1"/>
  <c r="BH1169" i="1"/>
  <c r="BH1170" i="1"/>
  <c r="BH1171" i="1"/>
  <c r="BH1172" i="1"/>
  <c r="BH1173" i="1"/>
  <c r="BH1174" i="1"/>
  <c r="BH1175" i="1"/>
  <c r="BH1176" i="1"/>
  <c r="BH1177" i="1"/>
  <c r="BH1178" i="1"/>
  <c r="BH1179" i="1"/>
  <c r="BH1180" i="1"/>
  <c r="BH1181" i="1"/>
  <c r="BH1182" i="1"/>
  <c r="BH1183" i="1"/>
  <c r="BH1184" i="1"/>
  <c r="BH1185" i="1"/>
  <c r="BH1186" i="1"/>
  <c r="BH1187" i="1"/>
  <c r="BH1188" i="1"/>
  <c r="BH1189" i="1"/>
  <c r="BH1190" i="1"/>
  <c r="BH1191" i="1"/>
  <c r="BH1192" i="1"/>
  <c r="BH1193" i="1"/>
  <c r="BH1194" i="1"/>
  <c r="BH1195" i="1"/>
  <c r="BH1196" i="1"/>
  <c r="BH1197" i="1"/>
  <c r="BH1198" i="1"/>
  <c r="BH1199" i="1"/>
  <c r="BH1200" i="1"/>
  <c r="BH1201" i="1"/>
  <c r="BH1202" i="1"/>
  <c r="BH1203" i="1"/>
  <c r="BH1204" i="1"/>
  <c r="BH1205" i="1"/>
  <c r="BH1206" i="1"/>
  <c r="BH1207" i="1"/>
  <c r="BH1208" i="1"/>
  <c r="BH1209" i="1"/>
  <c r="BH1210" i="1"/>
  <c r="BH1211" i="1"/>
  <c r="BH1212" i="1"/>
  <c r="BH1213" i="1"/>
  <c r="BH1214" i="1"/>
  <c r="BH1215" i="1"/>
  <c r="BH1216" i="1"/>
  <c r="BH1217" i="1"/>
  <c r="BH1218" i="1"/>
  <c r="BH1219" i="1"/>
  <c r="BH1220" i="1"/>
  <c r="BH1221" i="1"/>
  <c r="BH1222" i="1"/>
  <c r="BH1223" i="1"/>
  <c r="BH1224" i="1"/>
  <c r="BH1225" i="1"/>
  <c r="BH1226" i="1"/>
  <c r="BH1227" i="1"/>
  <c r="BH1228" i="1"/>
  <c r="BH1229" i="1"/>
  <c r="BH1230" i="1"/>
  <c r="BH1231" i="1"/>
  <c r="BH1232" i="1"/>
  <c r="BH1233" i="1"/>
  <c r="BH1234" i="1"/>
  <c r="BH1235" i="1"/>
  <c r="BH1236" i="1"/>
  <c r="BH1237" i="1"/>
  <c r="BH1238" i="1"/>
  <c r="BH1239" i="1"/>
  <c r="BH1240" i="1"/>
  <c r="BH1241" i="1"/>
  <c r="BH1242" i="1"/>
  <c r="BH1243" i="1"/>
  <c r="BH1244" i="1"/>
  <c r="BH1245" i="1"/>
  <c r="BH1246" i="1"/>
  <c r="BH1247" i="1"/>
  <c r="BH1248" i="1"/>
  <c r="BH1249" i="1"/>
  <c r="BH1250" i="1"/>
  <c r="BH1251" i="1"/>
  <c r="BH1252" i="1"/>
  <c r="BH1253" i="1"/>
  <c r="BH1254" i="1"/>
  <c r="BH1255" i="1"/>
  <c r="BH1256" i="1"/>
  <c r="BH1257" i="1"/>
  <c r="BH1258" i="1"/>
  <c r="BH1259" i="1"/>
  <c r="BH1260" i="1"/>
  <c r="BH1261" i="1"/>
  <c r="BH1262" i="1"/>
  <c r="BH1263" i="1"/>
  <c r="BH1264" i="1"/>
  <c r="BH1265" i="1"/>
  <c r="BH1266" i="1"/>
  <c r="BH1267" i="1"/>
  <c r="BH1268" i="1"/>
  <c r="BH1269" i="1"/>
  <c r="BH1270" i="1"/>
  <c r="BH1271" i="1"/>
  <c r="BH1272" i="1"/>
  <c r="BH1273" i="1"/>
  <c r="BH1274" i="1"/>
  <c r="BH1275" i="1"/>
  <c r="BH1276" i="1"/>
  <c r="BH1277" i="1"/>
  <c r="BH1278" i="1"/>
  <c r="BH1279" i="1"/>
  <c r="BH1280" i="1"/>
  <c r="BH1281" i="1"/>
  <c r="BH1282" i="1"/>
  <c r="BH1283" i="1"/>
  <c r="BH1284" i="1"/>
  <c r="BH1285" i="1"/>
  <c r="BH1286" i="1"/>
  <c r="BH1287" i="1"/>
  <c r="BH1288" i="1"/>
  <c r="BH1289" i="1"/>
  <c r="BH1290" i="1"/>
  <c r="BH1291" i="1"/>
  <c r="BH1292" i="1"/>
  <c r="BH1293" i="1"/>
  <c r="BH1294" i="1"/>
  <c r="BH1295" i="1"/>
  <c r="BH1296" i="1"/>
  <c r="BH1297" i="1"/>
  <c r="BH1298" i="1"/>
  <c r="BH1299" i="1"/>
  <c r="BH1300" i="1"/>
  <c r="BH1301" i="1"/>
  <c r="BH1302" i="1"/>
  <c r="BH1303" i="1"/>
  <c r="BH1304" i="1"/>
  <c r="BH1305" i="1"/>
  <c r="BH1306" i="1"/>
  <c r="BH1307" i="1"/>
  <c r="BH1308" i="1"/>
  <c r="BH1309" i="1"/>
  <c r="BH1310" i="1"/>
  <c r="BH1311" i="1"/>
  <c r="BH1312" i="1"/>
  <c r="BH1313" i="1"/>
  <c r="BH1314" i="1"/>
  <c r="BH1315" i="1"/>
  <c r="BH1316" i="1"/>
  <c r="BH1317" i="1"/>
  <c r="BH1318" i="1"/>
  <c r="BH1319" i="1"/>
  <c r="BH1320" i="1"/>
  <c r="BH1321" i="1"/>
  <c r="BH1322" i="1"/>
  <c r="BH1323" i="1"/>
  <c r="BH1324" i="1"/>
  <c r="BH1325" i="1"/>
  <c r="BH1326" i="1"/>
  <c r="BH1327" i="1"/>
  <c r="BH1328" i="1"/>
  <c r="BH1329" i="1"/>
  <c r="BH1330" i="1"/>
  <c r="BH1331" i="1"/>
  <c r="BH1332" i="1"/>
  <c r="BH1333" i="1"/>
  <c r="BH1334" i="1"/>
  <c r="BH1335" i="1"/>
  <c r="BH1336" i="1"/>
  <c r="BH1337" i="1"/>
  <c r="BH1338" i="1"/>
  <c r="BH1339" i="1"/>
  <c r="BH1340" i="1"/>
  <c r="BH1341" i="1"/>
  <c r="BH1342" i="1"/>
  <c r="BH1343" i="1"/>
  <c r="BH1344" i="1"/>
  <c r="BH1345" i="1"/>
  <c r="BH1346" i="1"/>
  <c r="BH1347" i="1"/>
  <c r="BH1348" i="1"/>
  <c r="BH1349" i="1"/>
  <c r="BH1350" i="1"/>
  <c r="BH1351" i="1"/>
  <c r="BH1352" i="1"/>
  <c r="BH1353" i="1"/>
  <c r="BH1354" i="1"/>
  <c r="BH1355" i="1"/>
  <c r="BH1356" i="1"/>
  <c r="BH1357" i="1"/>
  <c r="BH1358" i="1"/>
  <c r="BH1359" i="1"/>
  <c r="BH1360" i="1"/>
  <c r="BH1361" i="1"/>
  <c r="BH1362" i="1"/>
  <c r="BH1363" i="1"/>
  <c r="BH1364" i="1"/>
  <c r="BH1365" i="1"/>
  <c r="BH1366" i="1"/>
  <c r="BH1367" i="1"/>
  <c r="BH1368" i="1"/>
  <c r="BH1369" i="1"/>
  <c r="BH1370" i="1"/>
  <c r="BH1371" i="1"/>
  <c r="BH1372" i="1"/>
  <c r="BH1373" i="1"/>
  <c r="BH1374" i="1"/>
  <c r="BH1375" i="1"/>
  <c r="BH1376" i="1"/>
  <c r="BH1377" i="1"/>
  <c r="BH1378" i="1"/>
  <c r="BH1379" i="1"/>
  <c r="BH1380" i="1"/>
  <c r="BH1381" i="1"/>
  <c r="BH1382" i="1"/>
  <c r="BH1383" i="1"/>
  <c r="BH1384" i="1"/>
  <c r="BH1385" i="1"/>
  <c r="BH1386" i="1"/>
  <c r="BH1387" i="1"/>
  <c r="BH1388" i="1"/>
  <c r="BH1389" i="1"/>
  <c r="BH1390" i="1"/>
  <c r="BH1391" i="1"/>
  <c r="BH1392" i="1"/>
  <c r="BH1393" i="1"/>
  <c r="BH1394" i="1"/>
  <c r="BH1395" i="1"/>
  <c r="BH1396" i="1"/>
  <c r="BH1397" i="1"/>
  <c r="BH1398" i="1"/>
  <c r="BH1399" i="1"/>
  <c r="BH1400" i="1"/>
  <c r="BH1401" i="1"/>
  <c r="BH1402" i="1"/>
  <c r="BH1403" i="1"/>
  <c r="BH1404" i="1"/>
  <c r="BH1405" i="1"/>
  <c r="BH1406" i="1"/>
  <c r="BH1407" i="1"/>
  <c r="BH1408" i="1"/>
  <c r="BH1409" i="1"/>
  <c r="BH1410" i="1"/>
  <c r="BH1411" i="1"/>
  <c r="BH1412" i="1"/>
  <c r="BH1413" i="1"/>
  <c r="BH1414" i="1"/>
  <c r="BH1415" i="1"/>
  <c r="BH1416" i="1"/>
  <c r="BH1417" i="1"/>
  <c r="BH1418" i="1"/>
  <c r="BH1419" i="1"/>
  <c r="BH1420" i="1"/>
  <c r="BH1421" i="1"/>
  <c r="BH1422" i="1"/>
  <c r="BH1423" i="1"/>
  <c r="BH1424" i="1"/>
  <c r="BH1425" i="1"/>
  <c r="BH1426" i="1"/>
  <c r="BH1427" i="1"/>
  <c r="BH1428" i="1"/>
  <c r="BH1429" i="1"/>
  <c r="BH1430" i="1"/>
  <c r="BH1431" i="1"/>
  <c r="BH1432" i="1"/>
  <c r="BH1433" i="1"/>
  <c r="BH1434" i="1"/>
  <c r="BH1435" i="1"/>
  <c r="BH1436" i="1"/>
  <c r="BH1437" i="1"/>
  <c r="BH1438" i="1"/>
  <c r="BH1439" i="1"/>
  <c r="BH1440" i="1"/>
  <c r="BH1441" i="1"/>
  <c r="BH1442" i="1"/>
  <c r="BH1443" i="1"/>
  <c r="BH1444" i="1"/>
  <c r="BH1445" i="1"/>
  <c r="BH1446" i="1"/>
  <c r="BH1447" i="1"/>
  <c r="BH1448" i="1"/>
  <c r="BH1449" i="1"/>
  <c r="BH1450" i="1"/>
  <c r="BH1451" i="1"/>
  <c r="BH1452" i="1"/>
  <c r="BH1453" i="1"/>
  <c r="BH1454" i="1"/>
  <c r="BH1455" i="1"/>
  <c r="BH1456" i="1"/>
  <c r="BH1457" i="1"/>
  <c r="BH1458" i="1"/>
  <c r="BH1459" i="1"/>
  <c r="BH1460" i="1"/>
  <c r="BH1461" i="1"/>
  <c r="BH1462" i="1"/>
  <c r="BH1463" i="1"/>
  <c r="BH1464" i="1"/>
  <c r="BH1465" i="1"/>
  <c r="BH1466" i="1"/>
  <c r="BH1467" i="1"/>
  <c r="BH1468" i="1"/>
  <c r="BH1469" i="1"/>
  <c r="BH1470" i="1"/>
  <c r="BH1471" i="1"/>
  <c r="BH1472" i="1"/>
  <c r="BH1473" i="1"/>
  <c r="BH1474" i="1"/>
  <c r="BH1475" i="1"/>
  <c r="BH1476" i="1"/>
  <c r="BH1477" i="1"/>
  <c r="BH1478" i="1"/>
  <c r="BH1479" i="1"/>
  <c r="BH1480" i="1"/>
  <c r="BH1481" i="1"/>
  <c r="BH1482" i="1"/>
  <c r="BH1483" i="1"/>
  <c r="BH1484" i="1"/>
  <c r="BH1485" i="1"/>
  <c r="BH1486" i="1"/>
  <c r="BH1487" i="1"/>
  <c r="BH1488" i="1"/>
  <c r="BH1489" i="1"/>
  <c r="BH1490" i="1"/>
  <c r="BH1491" i="1"/>
  <c r="BH1492" i="1"/>
  <c r="BH1493" i="1"/>
  <c r="BH1494" i="1"/>
  <c r="BH1495" i="1"/>
  <c r="BH1496" i="1"/>
  <c r="BH1497" i="1"/>
  <c r="BH1498" i="1"/>
  <c r="BH1499" i="1"/>
  <c r="BH1500" i="1"/>
  <c r="BH1501" i="1"/>
  <c r="BH1502" i="1"/>
  <c r="BH1503" i="1"/>
  <c r="BH1504" i="1"/>
  <c r="BH1505" i="1"/>
  <c r="BH1506" i="1"/>
  <c r="BH1507" i="1"/>
  <c r="BH1508" i="1"/>
  <c r="BH1509" i="1"/>
  <c r="BH1510" i="1"/>
  <c r="BH1511" i="1"/>
  <c r="BH1512" i="1"/>
  <c r="BH1513" i="1"/>
  <c r="BH1514" i="1"/>
  <c r="BH1515" i="1"/>
  <c r="BH1516" i="1"/>
  <c r="BH1517" i="1"/>
  <c r="BH1518" i="1"/>
  <c r="BH1519" i="1"/>
  <c r="BH1520" i="1"/>
  <c r="BH1521" i="1"/>
  <c r="BH1522" i="1"/>
  <c r="BH1523" i="1"/>
  <c r="BH1524" i="1"/>
  <c r="BH1525" i="1"/>
  <c r="BH1526" i="1"/>
  <c r="BH1527" i="1"/>
  <c r="BH1528" i="1"/>
  <c r="BH1529" i="1"/>
  <c r="BH1530" i="1"/>
  <c r="BH1531" i="1"/>
  <c r="BH1532" i="1"/>
  <c r="BH1533" i="1"/>
  <c r="BH1534" i="1"/>
  <c r="BH1535" i="1"/>
  <c r="BH1536" i="1"/>
  <c r="BH1537" i="1"/>
  <c r="BH1538" i="1"/>
  <c r="BH1539" i="1"/>
  <c r="BH1540" i="1"/>
  <c r="BH1541" i="1"/>
  <c r="BH1542" i="1"/>
  <c r="BH1543" i="1"/>
  <c r="BH1544" i="1"/>
  <c r="BH1545" i="1"/>
  <c r="BH1546" i="1"/>
  <c r="BH1547" i="1"/>
  <c r="BH1548" i="1"/>
  <c r="BH1549" i="1"/>
  <c r="BH1550" i="1"/>
  <c r="BH1551" i="1"/>
  <c r="BH1552" i="1"/>
  <c r="BH1553" i="1"/>
  <c r="BH1554" i="1"/>
  <c r="BH1555" i="1"/>
  <c r="BH1556" i="1"/>
  <c r="BH1557" i="1"/>
  <c r="BH1558" i="1"/>
  <c r="BH1559" i="1"/>
  <c r="BH1560" i="1"/>
  <c r="BH1561" i="1"/>
  <c r="BH1562" i="1"/>
  <c r="BH1563" i="1"/>
  <c r="BH1564" i="1"/>
  <c r="BH1565" i="1"/>
  <c r="BH1566" i="1"/>
  <c r="BH1567" i="1"/>
  <c r="BH1568" i="1"/>
  <c r="BH1569" i="1"/>
  <c r="BH1570" i="1"/>
  <c r="BH1571" i="1"/>
  <c r="BH1572" i="1"/>
  <c r="BH1573" i="1"/>
  <c r="BH1574" i="1"/>
  <c r="BH1575" i="1"/>
  <c r="BH1576" i="1"/>
  <c r="BH1577" i="1"/>
  <c r="BH1578" i="1"/>
  <c r="BH1579" i="1"/>
  <c r="BH1580" i="1"/>
  <c r="BH1581" i="1"/>
  <c r="BH1582" i="1"/>
  <c r="BH1583" i="1"/>
  <c r="BH1584" i="1"/>
  <c r="BH1585" i="1"/>
  <c r="BH1586" i="1"/>
  <c r="BH1587" i="1"/>
  <c r="BH1588" i="1"/>
  <c r="BH1589" i="1"/>
  <c r="BH1590" i="1"/>
  <c r="BH1591" i="1"/>
  <c r="BH1592" i="1"/>
  <c r="BH1593" i="1"/>
  <c r="BH1594" i="1"/>
  <c r="BH1595" i="1"/>
  <c r="BH1596" i="1"/>
  <c r="BH1597" i="1"/>
  <c r="BH1598" i="1"/>
  <c r="BH1599" i="1"/>
  <c r="BH1600" i="1"/>
  <c r="BH1601" i="1"/>
  <c r="BH1602" i="1"/>
  <c r="BH1603" i="1"/>
  <c r="BH1604" i="1"/>
  <c r="BH1605" i="1"/>
  <c r="BH1606" i="1"/>
  <c r="BH1607" i="1"/>
  <c r="BH1608" i="1"/>
  <c r="BH1609" i="1"/>
  <c r="BH1610" i="1"/>
  <c r="BH1611" i="1"/>
  <c r="BH1612" i="1"/>
  <c r="BH1613" i="1"/>
  <c r="BH1614" i="1"/>
  <c r="BH1615" i="1"/>
  <c r="BH1616" i="1"/>
  <c r="BH1617" i="1"/>
  <c r="BH1618" i="1"/>
  <c r="BH1619" i="1"/>
  <c r="BH1620" i="1"/>
  <c r="BH1621" i="1"/>
  <c r="BH1622" i="1"/>
  <c r="BH1623" i="1"/>
  <c r="BH1624" i="1"/>
  <c r="BH1625" i="1"/>
  <c r="BH1626" i="1"/>
  <c r="BH1627" i="1"/>
  <c r="BH1628" i="1"/>
  <c r="BH1629" i="1"/>
  <c r="BH1630" i="1"/>
  <c r="BH1631" i="1"/>
  <c r="BH1632" i="1"/>
  <c r="BH1633" i="1"/>
  <c r="BH1634" i="1"/>
  <c r="BH1635" i="1"/>
  <c r="BH1636" i="1"/>
  <c r="BH1637" i="1"/>
  <c r="BH1638" i="1"/>
  <c r="BH1639" i="1"/>
  <c r="BH1640" i="1"/>
  <c r="BH1641" i="1"/>
  <c r="BH1642" i="1"/>
  <c r="BH1643" i="1"/>
  <c r="BH1644" i="1"/>
  <c r="BH1645" i="1"/>
  <c r="BH1646" i="1"/>
  <c r="BH1647" i="1"/>
  <c r="BH1648" i="1"/>
  <c r="BH1649" i="1"/>
  <c r="BH1650" i="1"/>
  <c r="BH1651" i="1"/>
  <c r="BH1652" i="1"/>
  <c r="BH1653" i="1"/>
  <c r="BH1654" i="1"/>
  <c r="BH1655" i="1"/>
  <c r="BH1656" i="1"/>
  <c r="BH1657" i="1"/>
  <c r="BH1658" i="1"/>
  <c r="BH1659" i="1"/>
  <c r="BH1660" i="1"/>
  <c r="BH1661" i="1"/>
  <c r="BH1662" i="1"/>
  <c r="BH1663" i="1"/>
  <c r="BH1664" i="1"/>
  <c r="BH1665" i="1"/>
  <c r="BH1666" i="1"/>
  <c r="BH1667" i="1"/>
  <c r="BH1668" i="1"/>
  <c r="BH1669" i="1"/>
  <c r="BH1670" i="1"/>
  <c r="BH1671" i="1"/>
  <c r="BH1672" i="1"/>
  <c r="BH1673" i="1"/>
  <c r="BH1674" i="1"/>
  <c r="BH1675" i="1"/>
  <c r="BH1676" i="1"/>
  <c r="BH1677" i="1"/>
  <c r="BH1678" i="1"/>
  <c r="BH1679" i="1"/>
  <c r="BH1680" i="1"/>
  <c r="BH1681" i="1"/>
  <c r="BH1682" i="1"/>
  <c r="BH1683" i="1"/>
  <c r="BH1684" i="1"/>
  <c r="BH1685" i="1"/>
  <c r="BH1686" i="1"/>
  <c r="BH1687" i="1"/>
  <c r="BH1688" i="1"/>
  <c r="BH1689" i="1"/>
  <c r="BH1690" i="1"/>
  <c r="BH1691" i="1"/>
  <c r="BH1692" i="1"/>
  <c r="BH1693" i="1"/>
  <c r="BH1694" i="1"/>
  <c r="BH1695" i="1"/>
  <c r="BH1696" i="1"/>
  <c r="BH1697" i="1"/>
  <c r="BH1698" i="1"/>
  <c r="BH1699" i="1"/>
  <c r="BH1700" i="1"/>
  <c r="BH1701" i="1"/>
  <c r="BH1702" i="1"/>
  <c r="BH1703" i="1"/>
  <c r="BH1704" i="1"/>
  <c r="BH1705" i="1"/>
  <c r="BH1706" i="1"/>
  <c r="BH1707" i="1"/>
  <c r="BH1708" i="1"/>
  <c r="BH1709" i="1"/>
  <c r="BH1710" i="1"/>
  <c r="BH1711" i="1"/>
  <c r="BH1712" i="1"/>
  <c r="BH1713" i="1"/>
  <c r="BH1714" i="1"/>
  <c r="BH1715" i="1"/>
  <c r="BH1716" i="1"/>
  <c r="BH1717" i="1"/>
  <c r="BH1718" i="1"/>
  <c r="BH1719" i="1"/>
  <c r="BH1720" i="1"/>
  <c r="BH1721" i="1"/>
  <c r="BH1722" i="1"/>
  <c r="BH1723" i="1"/>
  <c r="BH1724" i="1"/>
  <c r="BH1725" i="1"/>
  <c r="BH1726" i="1"/>
  <c r="BH1727" i="1"/>
  <c r="BH1728" i="1"/>
  <c r="BH1729" i="1"/>
  <c r="BH1730" i="1"/>
  <c r="BH1731" i="1"/>
  <c r="BH1732" i="1"/>
  <c r="BH1733" i="1"/>
  <c r="BH1734" i="1"/>
  <c r="BH1735" i="1"/>
  <c r="BH1736" i="1"/>
  <c r="BH1737" i="1"/>
  <c r="BH1738" i="1"/>
  <c r="BH1739" i="1"/>
  <c r="BH1740" i="1"/>
  <c r="BH1741" i="1"/>
  <c r="BH1742" i="1"/>
  <c r="BH1743" i="1"/>
  <c r="BH1744" i="1"/>
  <c r="BH1745" i="1"/>
  <c r="BH1746" i="1"/>
  <c r="BH1747" i="1"/>
  <c r="BH1748" i="1"/>
  <c r="BH1749" i="1"/>
  <c r="BH1750" i="1"/>
  <c r="BH1751" i="1"/>
  <c r="BH1752" i="1"/>
  <c r="BH1753" i="1"/>
  <c r="BH1754" i="1"/>
  <c r="BH1755" i="1"/>
  <c r="BH1756" i="1"/>
  <c r="BH1757" i="1"/>
  <c r="BH1758" i="1"/>
  <c r="BH1759" i="1"/>
  <c r="BH1760" i="1"/>
  <c r="BH1761" i="1"/>
  <c r="BH1762" i="1"/>
  <c r="BH1763" i="1"/>
  <c r="BH1764" i="1"/>
  <c r="BH1765" i="1"/>
  <c r="BH1766" i="1"/>
  <c r="BH1767" i="1"/>
  <c r="BH1768" i="1"/>
  <c r="BH1769" i="1"/>
  <c r="BH1770" i="1"/>
  <c r="BH1771" i="1"/>
  <c r="BH1772" i="1"/>
  <c r="BH1773" i="1"/>
  <c r="BH1774" i="1"/>
  <c r="BH1775" i="1"/>
  <c r="BH1776" i="1"/>
  <c r="BH1777" i="1"/>
  <c r="BH1778" i="1"/>
  <c r="BH1779" i="1"/>
  <c r="BH1780" i="1"/>
  <c r="BH1781" i="1"/>
  <c r="BH1782" i="1"/>
  <c r="BH1783" i="1"/>
  <c r="BH1784" i="1"/>
  <c r="BH1785" i="1"/>
  <c r="BH1786" i="1"/>
  <c r="BH1787" i="1"/>
  <c r="BH1788" i="1"/>
  <c r="BH1789" i="1"/>
  <c r="BH1790" i="1"/>
  <c r="BH1791" i="1"/>
  <c r="BH1792" i="1"/>
  <c r="BH1793" i="1"/>
  <c r="BH1794" i="1"/>
  <c r="BH1795" i="1"/>
  <c r="BH1796" i="1"/>
  <c r="BH1797" i="1"/>
  <c r="BH1798" i="1"/>
  <c r="BH1799" i="1"/>
  <c r="BH1800" i="1"/>
  <c r="BH1801" i="1"/>
  <c r="BH1802" i="1"/>
  <c r="BH1803" i="1"/>
  <c r="BH1804" i="1"/>
  <c r="BH1805" i="1"/>
  <c r="BH1806" i="1"/>
  <c r="BH1807" i="1"/>
  <c r="BH1808" i="1"/>
  <c r="BH1809" i="1"/>
  <c r="BH1810" i="1"/>
  <c r="BH1811" i="1"/>
  <c r="BH1812" i="1"/>
  <c r="BH1813" i="1"/>
  <c r="BH1814" i="1"/>
  <c r="BH1815" i="1"/>
  <c r="BH1816" i="1"/>
  <c r="BH1817" i="1"/>
  <c r="BH1818" i="1"/>
  <c r="BH1819" i="1"/>
  <c r="BH1820" i="1"/>
  <c r="BH1821" i="1"/>
  <c r="BH1822" i="1"/>
  <c r="BH1823" i="1"/>
  <c r="BH1824" i="1"/>
  <c r="BH1825" i="1"/>
  <c r="BH1826" i="1"/>
  <c r="BH1827" i="1"/>
  <c r="BH1828" i="1"/>
  <c r="BH1829" i="1"/>
  <c r="BH1830" i="1"/>
  <c r="BH1831" i="1"/>
  <c r="BH1832" i="1"/>
  <c r="BH1833" i="1"/>
  <c r="BH1834" i="1"/>
  <c r="BH1835" i="1"/>
  <c r="BH1836" i="1"/>
  <c r="BH1837" i="1"/>
  <c r="BH1838" i="1"/>
  <c r="BH1839" i="1"/>
  <c r="BH1840" i="1"/>
  <c r="BH1841" i="1"/>
  <c r="BH1842" i="1"/>
  <c r="BH1843" i="1"/>
  <c r="BH1844" i="1"/>
  <c r="BH1845" i="1"/>
  <c r="BH1846" i="1"/>
  <c r="BH1847" i="1"/>
  <c r="BH1848" i="1"/>
  <c r="BH1849" i="1"/>
  <c r="BH1850" i="1"/>
  <c r="BH1851" i="1"/>
  <c r="BH1852" i="1"/>
  <c r="BH1853" i="1"/>
  <c r="BH1854" i="1"/>
  <c r="BH1855" i="1"/>
  <c r="BH1856" i="1"/>
  <c r="BH1857" i="1"/>
  <c r="BH1858" i="1"/>
  <c r="BH1859" i="1"/>
  <c r="BH1860" i="1"/>
  <c r="BH1861" i="1"/>
  <c r="BH1862" i="1"/>
  <c r="BH1863" i="1"/>
  <c r="BH1864" i="1"/>
  <c r="BH1865" i="1"/>
  <c r="BH1866" i="1"/>
  <c r="BH1867" i="1"/>
  <c r="BH1868" i="1"/>
  <c r="BH1869" i="1"/>
  <c r="BH1870" i="1"/>
  <c r="BH1871" i="1"/>
  <c r="BH1872" i="1"/>
  <c r="BH1873" i="1"/>
  <c r="BH1874" i="1"/>
  <c r="BH1875" i="1"/>
  <c r="BH1876" i="1"/>
  <c r="BH1877" i="1"/>
  <c r="BH1878" i="1"/>
  <c r="BH1879" i="1"/>
  <c r="BH1880" i="1"/>
  <c r="BH1881" i="1"/>
  <c r="BH1882" i="1"/>
  <c r="AV1882" i="1"/>
  <c r="AU1882" i="1"/>
  <c r="AI1882" i="1"/>
  <c r="AG1882" i="1"/>
  <c r="AD1882" i="1"/>
  <c r="AA1882" i="1"/>
  <c r="M1882" i="1"/>
  <c r="A1882" i="1"/>
  <c r="AV1881" i="1"/>
  <c r="AU1881" i="1"/>
  <c r="AI1881" i="1"/>
  <c r="AG1881" i="1"/>
  <c r="AD1881" i="1"/>
  <c r="AA1881" i="1" s="1"/>
  <c r="M1881" i="1"/>
  <c r="A1881" i="1"/>
  <c r="AV1880" i="1"/>
  <c r="AU1880" i="1"/>
  <c r="AI1880" i="1"/>
  <c r="AG1880" i="1"/>
  <c r="AD1880" i="1"/>
  <c r="AA1880" i="1" s="1"/>
  <c r="M1880" i="1"/>
  <c r="A1880" i="1"/>
  <c r="AV1879" i="1"/>
  <c r="AU1879" i="1"/>
  <c r="AI1879" i="1"/>
  <c r="AG1879" i="1"/>
  <c r="AD1879" i="1"/>
  <c r="AA1879" i="1" s="1"/>
  <c r="M1879" i="1"/>
  <c r="A1879" i="1"/>
  <c r="AV1878" i="1"/>
  <c r="AU1878" i="1"/>
  <c r="AI1878" i="1"/>
  <c r="AG1878" i="1"/>
  <c r="AD1878" i="1"/>
  <c r="AA1878" i="1" s="1"/>
  <c r="M1878" i="1"/>
  <c r="A1878" i="1"/>
  <c r="AV1877" i="1"/>
  <c r="AU1877" i="1"/>
  <c r="AI1877" i="1"/>
  <c r="AG1877" i="1"/>
  <c r="AD1877" i="1"/>
  <c r="M1877" i="1"/>
  <c r="A1877" i="1"/>
  <c r="AV1876" i="1"/>
  <c r="AU1876" i="1"/>
  <c r="AI1876" i="1"/>
  <c r="AG1876" i="1"/>
  <c r="AD1876" i="1"/>
  <c r="AA1876" i="1"/>
  <c r="M1876" i="1"/>
  <c r="A1876" i="1"/>
  <c r="AV1875" i="1"/>
  <c r="AU1875" i="1"/>
  <c r="AI1875" i="1"/>
  <c r="AG1875" i="1"/>
  <c r="AD1875" i="1"/>
  <c r="AA1875" i="1" s="1"/>
  <c r="M1875" i="1"/>
  <c r="A1875" i="1"/>
  <c r="AV1874" i="1"/>
  <c r="AU1874" i="1"/>
  <c r="AI1874" i="1"/>
  <c r="AG1874" i="1"/>
  <c r="AD1874" i="1"/>
  <c r="AA1874" i="1" s="1"/>
  <c r="M1874" i="1"/>
  <c r="A1874" i="1"/>
  <c r="AV1873" i="1"/>
  <c r="AU1873" i="1"/>
  <c r="AI1873" i="1"/>
  <c r="AG1873" i="1"/>
  <c r="AD1873" i="1"/>
  <c r="M1873" i="1"/>
  <c r="A1873" i="1"/>
  <c r="AV1872" i="1"/>
  <c r="AU1872" i="1"/>
  <c r="AI1872" i="1"/>
  <c r="AG1872" i="1"/>
  <c r="AD1872" i="1"/>
  <c r="AA1872" i="1" s="1"/>
  <c r="M1872" i="1"/>
  <c r="A1872" i="1"/>
  <c r="AV1871" i="1"/>
  <c r="AU1871" i="1"/>
  <c r="AI1871" i="1"/>
  <c r="AG1871" i="1"/>
  <c r="AD1871" i="1"/>
  <c r="AA1871" i="1"/>
  <c r="AE1871" i="1" s="1"/>
  <c r="M1871" i="1"/>
  <c r="A1871" i="1"/>
  <c r="AV1870" i="1"/>
  <c r="AU1870" i="1"/>
  <c r="AI1870" i="1"/>
  <c r="AG1870" i="1"/>
  <c r="AD1870" i="1"/>
  <c r="AA1870" i="1" s="1"/>
  <c r="M1870" i="1"/>
  <c r="A1870" i="1"/>
  <c r="AV1869" i="1"/>
  <c r="AU1869" i="1"/>
  <c r="AI1869" i="1"/>
  <c r="AG1869" i="1"/>
  <c r="AD1869" i="1"/>
  <c r="AA1869" i="1" s="1"/>
  <c r="M1869" i="1"/>
  <c r="A1869" i="1"/>
  <c r="AV1868" i="1"/>
  <c r="AU1868" i="1"/>
  <c r="AI1868" i="1"/>
  <c r="AG1868" i="1"/>
  <c r="AD1868" i="1"/>
  <c r="M1868" i="1"/>
  <c r="A1868" i="1"/>
  <c r="AV1867" i="1"/>
  <c r="AU1867" i="1"/>
  <c r="AI1867" i="1"/>
  <c r="AG1867" i="1"/>
  <c r="AD1867" i="1"/>
  <c r="AA1867" i="1" s="1"/>
  <c r="M1867" i="1"/>
  <c r="A1867" i="1"/>
  <c r="AV1866" i="1"/>
  <c r="AU1866" i="1"/>
  <c r="AI1866" i="1"/>
  <c r="AG1866" i="1"/>
  <c r="AD1866" i="1"/>
  <c r="AA1866" i="1" s="1"/>
  <c r="M1866" i="1"/>
  <c r="A1866" i="1"/>
  <c r="AV1865" i="1"/>
  <c r="AU1865" i="1"/>
  <c r="AI1865" i="1"/>
  <c r="AG1865" i="1"/>
  <c r="AD1865" i="1"/>
  <c r="M1865" i="1"/>
  <c r="A1865" i="1"/>
  <c r="AV1864" i="1"/>
  <c r="AU1864" i="1"/>
  <c r="AI1864" i="1"/>
  <c r="AG1864" i="1"/>
  <c r="AD1864" i="1"/>
  <c r="AA1864" i="1" s="1"/>
  <c r="M1864" i="1"/>
  <c r="A1864" i="1"/>
  <c r="AV1863" i="1"/>
  <c r="AU1863" i="1"/>
  <c r="AI1863" i="1"/>
  <c r="AG1863" i="1"/>
  <c r="AD1863" i="1"/>
  <c r="AA1863" i="1" s="1"/>
  <c r="M1863" i="1"/>
  <c r="A1863" i="1"/>
  <c r="AV1862" i="1"/>
  <c r="AU1862" i="1"/>
  <c r="AI1862" i="1"/>
  <c r="AG1862" i="1"/>
  <c r="AD1862" i="1"/>
  <c r="AA1862" i="1" s="1"/>
  <c r="M1862" i="1"/>
  <c r="A1862" i="1"/>
  <c r="AV1861" i="1"/>
  <c r="AU1861" i="1"/>
  <c r="AI1861" i="1"/>
  <c r="AG1861" i="1"/>
  <c r="AD1861" i="1"/>
  <c r="M1861" i="1"/>
  <c r="A1861" i="1"/>
  <c r="AV1860" i="1"/>
  <c r="AU1860" i="1"/>
  <c r="AI1860" i="1"/>
  <c r="AG1860" i="1"/>
  <c r="AD1860" i="1"/>
  <c r="AA1860" i="1" s="1"/>
  <c r="M1860" i="1"/>
  <c r="A1860" i="1"/>
  <c r="AV1859" i="1"/>
  <c r="AU1859" i="1"/>
  <c r="AI1859" i="1"/>
  <c r="AG1859" i="1"/>
  <c r="AD1859" i="1"/>
  <c r="AA1859" i="1" s="1"/>
  <c r="AE1859" i="1" s="1"/>
  <c r="M1859" i="1"/>
  <c r="A1859" i="1"/>
  <c r="AV1858" i="1"/>
  <c r="AU1858" i="1"/>
  <c r="AI1858" i="1"/>
  <c r="AG1858" i="1"/>
  <c r="AD1858" i="1"/>
  <c r="AA1858" i="1" s="1"/>
  <c r="M1858" i="1"/>
  <c r="A1858" i="1"/>
  <c r="AV1857" i="1"/>
  <c r="AU1857" i="1"/>
  <c r="AI1857" i="1"/>
  <c r="AG1857" i="1"/>
  <c r="AD1857" i="1"/>
  <c r="AA1857" i="1" s="1"/>
  <c r="AE1857" i="1" s="1"/>
  <c r="M1857" i="1"/>
  <c r="A1857" i="1"/>
  <c r="AV1856" i="1"/>
  <c r="AU1856" i="1"/>
  <c r="AI1856" i="1"/>
  <c r="AG1856" i="1"/>
  <c r="AD1856" i="1"/>
  <c r="M1856" i="1"/>
  <c r="A1856" i="1"/>
  <c r="AV1855" i="1"/>
  <c r="AU1855" i="1"/>
  <c r="AI1855" i="1"/>
  <c r="AG1855" i="1"/>
  <c r="AD1855" i="1"/>
  <c r="AA1855" i="1" s="1"/>
  <c r="M1855" i="1"/>
  <c r="A1855" i="1"/>
  <c r="AV1854" i="1"/>
  <c r="AU1854" i="1"/>
  <c r="AI1854" i="1"/>
  <c r="AG1854" i="1"/>
  <c r="AD1854" i="1"/>
  <c r="AA1854" i="1" s="1"/>
  <c r="M1854" i="1"/>
  <c r="A1854" i="1"/>
  <c r="AV1853" i="1"/>
  <c r="AU1853" i="1"/>
  <c r="AI1853" i="1"/>
  <c r="AG1853" i="1"/>
  <c r="AD1853" i="1"/>
  <c r="AA1853" i="1" s="1"/>
  <c r="M1853" i="1"/>
  <c r="A1853" i="1"/>
  <c r="AV1852" i="1"/>
  <c r="AU1852" i="1"/>
  <c r="AI1852" i="1"/>
  <c r="AG1852" i="1"/>
  <c r="AD1852" i="1"/>
  <c r="AA1852" i="1" s="1"/>
  <c r="M1852" i="1"/>
  <c r="A1852" i="1"/>
  <c r="AV1851" i="1"/>
  <c r="AU1851" i="1"/>
  <c r="AI1851" i="1"/>
  <c r="AG1851" i="1"/>
  <c r="AD1851" i="1"/>
  <c r="AA1851" i="1" s="1"/>
  <c r="M1851" i="1"/>
  <c r="A1851" i="1"/>
  <c r="AV1850" i="1"/>
  <c r="AU1850" i="1"/>
  <c r="AI1850" i="1"/>
  <c r="AG1850" i="1"/>
  <c r="AD1850" i="1"/>
  <c r="AA1850" i="1" s="1"/>
  <c r="M1850" i="1"/>
  <c r="A1850" i="1"/>
  <c r="AV1849" i="1"/>
  <c r="AU1849" i="1"/>
  <c r="AI1849" i="1"/>
  <c r="AG1849" i="1"/>
  <c r="AD1849" i="1"/>
  <c r="AA1849" i="1" s="1"/>
  <c r="M1849" i="1"/>
  <c r="A1849" i="1"/>
  <c r="AV1848" i="1"/>
  <c r="AU1848" i="1"/>
  <c r="AI1848" i="1"/>
  <c r="AG1848" i="1"/>
  <c r="AD1848" i="1"/>
  <c r="AA1848" i="1" s="1"/>
  <c r="M1848" i="1"/>
  <c r="A1848" i="1"/>
  <c r="AV1847" i="1"/>
  <c r="AU1847" i="1"/>
  <c r="AI1847" i="1"/>
  <c r="AG1847" i="1"/>
  <c r="AD1847" i="1"/>
  <c r="AA1847" i="1" s="1"/>
  <c r="AE1847" i="1" s="1"/>
  <c r="M1847" i="1"/>
  <c r="A1847" i="1"/>
  <c r="AV1846" i="1"/>
  <c r="AU1846" i="1"/>
  <c r="AI1846" i="1"/>
  <c r="AG1846" i="1"/>
  <c r="AD1846" i="1"/>
  <c r="M1846" i="1"/>
  <c r="A1846" i="1"/>
  <c r="AI1845" i="1"/>
  <c r="AG1845" i="1"/>
  <c r="AD1845" i="1"/>
  <c r="A1845" i="1"/>
  <c r="AV1844" i="1"/>
  <c r="AU1844" i="1"/>
  <c r="AI1844" i="1"/>
  <c r="AG1844" i="1"/>
  <c r="AD1844" i="1"/>
  <c r="AA1844" i="1" s="1"/>
  <c r="M1844" i="1"/>
  <c r="A1844" i="1"/>
  <c r="AV1843" i="1"/>
  <c r="AU1843" i="1"/>
  <c r="AI1843" i="1"/>
  <c r="AG1843" i="1"/>
  <c r="AD1843" i="1"/>
  <c r="AA1843" i="1" s="1"/>
  <c r="M1843" i="1"/>
  <c r="A1843" i="1"/>
  <c r="AV1842" i="1"/>
  <c r="AU1842" i="1"/>
  <c r="AI1842" i="1"/>
  <c r="AG1842" i="1"/>
  <c r="AD1842" i="1"/>
  <c r="M1842" i="1"/>
  <c r="A1842" i="1"/>
  <c r="AV1841" i="1"/>
  <c r="AU1841" i="1"/>
  <c r="AI1841" i="1"/>
  <c r="AG1841" i="1"/>
  <c r="AD1841" i="1"/>
  <c r="AA1841" i="1" s="1"/>
  <c r="M1841" i="1"/>
  <c r="A1841" i="1"/>
  <c r="AV1840" i="1"/>
  <c r="AU1840" i="1"/>
  <c r="AI1840" i="1"/>
  <c r="AG1840" i="1"/>
  <c r="AD1840" i="1"/>
  <c r="AA1840" i="1" s="1"/>
  <c r="M1840" i="1"/>
  <c r="A1840" i="1"/>
  <c r="AI1839" i="1"/>
  <c r="AG1839" i="1"/>
  <c r="AD1839" i="1"/>
  <c r="A1839" i="1"/>
  <c r="AI1838" i="1"/>
  <c r="AG1838" i="1"/>
  <c r="AD1838" i="1"/>
  <c r="A1838" i="1"/>
  <c r="AV1837" i="1"/>
  <c r="AU1837" i="1"/>
  <c r="AI1837" i="1"/>
  <c r="AG1837" i="1"/>
  <c r="AD1837" i="1"/>
  <c r="M1837" i="1"/>
  <c r="A1837" i="1"/>
  <c r="AV1836" i="1"/>
  <c r="AU1836" i="1"/>
  <c r="AI1836" i="1"/>
  <c r="AG1836" i="1"/>
  <c r="AD1836" i="1"/>
  <c r="M1836" i="1"/>
  <c r="A1836" i="1"/>
  <c r="AI1835" i="1"/>
  <c r="AG1835" i="1"/>
  <c r="AD1835" i="1"/>
  <c r="A1835" i="1"/>
  <c r="AV1834" i="1"/>
  <c r="AU1834" i="1"/>
  <c r="AI1834" i="1"/>
  <c r="AG1834" i="1"/>
  <c r="AD1834" i="1"/>
  <c r="AA1834" i="1" s="1"/>
  <c r="M1834" i="1"/>
  <c r="A1834" i="1"/>
  <c r="AV1833" i="1"/>
  <c r="AU1833" i="1"/>
  <c r="AI1833" i="1"/>
  <c r="AG1833" i="1"/>
  <c r="AD1833" i="1"/>
  <c r="AA1833" i="1" s="1"/>
  <c r="M1833" i="1"/>
  <c r="A1833" i="1"/>
  <c r="AV1832" i="1"/>
  <c r="AU1832" i="1"/>
  <c r="AI1832" i="1"/>
  <c r="AG1832" i="1"/>
  <c r="AD1832" i="1"/>
  <c r="AA1832" i="1" s="1"/>
  <c r="M1832" i="1"/>
  <c r="A1832" i="1"/>
  <c r="AI1831" i="1"/>
  <c r="AG1831" i="1"/>
  <c r="AD1831" i="1"/>
  <c r="AA1831" i="1" s="1"/>
  <c r="AE1831" i="1" s="1"/>
  <c r="A1831" i="1"/>
  <c r="AV1830" i="1"/>
  <c r="AU1830" i="1"/>
  <c r="AI1830" i="1"/>
  <c r="AG1830" i="1"/>
  <c r="AD1830" i="1"/>
  <c r="AA1830" i="1" s="1"/>
  <c r="AE1830" i="1" s="1"/>
  <c r="M1830" i="1"/>
  <c r="A1830" i="1"/>
  <c r="AV1829" i="1"/>
  <c r="AU1829" i="1"/>
  <c r="AI1829" i="1"/>
  <c r="AG1829" i="1"/>
  <c r="AD1829" i="1"/>
  <c r="AA1829" i="1" s="1"/>
  <c r="M1829" i="1"/>
  <c r="A1829" i="1"/>
  <c r="AV1828" i="1"/>
  <c r="AU1828" i="1"/>
  <c r="AI1828" i="1"/>
  <c r="AG1828" i="1"/>
  <c r="AD1828" i="1"/>
  <c r="M1828" i="1"/>
  <c r="A1828" i="1"/>
  <c r="AI1827" i="1"/>
  <c r="AG1827" i="1"/>
  <c r="AD1827" i="1"/>
  <c r="AA1827" i="1" s="1"/>
  <c r="AE1827" i="1" s="1"/>
  <c r="A1827" i="1"/>
  <c r="AI1826" i="1"/>
  <c r="AG1826" i="1"/>
  <c r="AD1826" i="1"/>
  <c r="A1826" i="1"/>
  <c r="AI1825" i="1"/>
  <c r="AG1825" i="1"/>
  <c r="AD1825" i="1"/>
  <c r="AA1825" i="1" s="1"/>
  <c r="A1825" i="1"/>
  <c r="AV1824" i="1"/>
  <c r="AU1824" i="1"/>
  <c r="AI1824" i="1"/>
  <c r="AG1824" i="1"/>
  <c r="AD1824" i="1"/>
  <c r="M1824" i="1"/>
  <c r="A1824" i="1"/>
  <c r="AI1823" i="1"/>
  <c r="AG1823" i="1"/>
  <c r="AD1823" i="1"/>
  <c r="A1823" i="1"/>
  <c r="AV1822" i="1"/>
  <c r="AU1822" i="1"/>
  <c r="AI1822" i="1"/>
  <c r="AG1822" i="1"/>
  <c r="AD1822" i="1"/>
  <c r="AA1822" i="1" s="1"/>
  <c r="M1822" i="1"/>
  <c r="A1822" i="1"/>
  <c r="AV1821" i="1"/>
  <c r="AU1821" i="1"/>
  <c r="AI1821" i="1"/>
  <c r="AG1821" i="1"/>
  <c r="AD1821" i="1"/>
  <c r="AA1821" i="1" s="1"/>
  <c r="M1821" i="1"/>
  <c r="A1821" i="1"/>
  <c r="AI1820" i="1"/>
  <c r="AG1820" i="1"/>
  <c r="AD1820" i="1"/>
  <c r="A1820" i="1"/>
  <c r="AI1819" i="1"/>
  <c r="AG1819" i="1"/>
  <c r="AD1819" i="1"/>
  <c r="AA1819" i="1" s="1"/>
  <c r="A1819" i="1"/>
  <c r="AI1818" i="1"/>
  <c r="AG1818" i="1"/>
  <c r="AD1818" i="1"/>
  <c r="AA1818" i="1" s="1"/>
  <c r="A1818" i="1"/>
  <c r="AV1817" i="1"/>
  <c r="AU1817" i="1"/>
  <c r="AI1817" i="1"/>
  <c r="AG1817" i="1"/>
  <c r="AD1817" i="1"/>
  <c r="AA1817" i="1" s="1"/>
  <c r="M1817" i="1"/>
  <c r="A1817" i="1"/>
  <c r="AV1816" i="1"/>
  <c r="AU1816" i="1"/>
  <c r="AI1816" i="1"/>
  <c r="AG1816" i="1"/>
  <c r="AD1816" i="1"/>
  <c r="AA1816" i="1" s="1"/>
  <c r="M1816" i="1"/>
  <c r="A1816" i="1"/>
  <c r="AI1815" i="1"/>
  <c r="AG1815" i="1"/>
  <c r="AD1815" i="1"/>
  <c r="A1815" i="1"/>
  <c r="AV1814" i="1"/>
  <c r="AU1814" i="1"/>
  <c r="AI1814" i="1"/>
  <c r="AG1814" i="1"/>
  <c r="AD1814" i="1"/>
  <c r="AA1814" i="1" s="1"/>
  <c r="M1814" i="1"/>
  <c r="A1814" i="1"/>
  <c r="AV1813" i="1"/>
  <c r="AU1813" i="1"/>
  <c r="AI1813" i="1"/>
  <c r="AG1813" i="1"/>
  <c r="AD1813" i="1"/>
  <c r="AA1813" i="1" s="1"/>
  <c r="M1813" i="1"/>
  <c r="A1813" i="1"/>
  <c r="AV1812" i="1"/>
  <c r="AU1812" i="1"/>
  <c r="AI1812" i="1"/>
  <c r="AG1812" i="1"/>
  <c r="AD1812" i="1"/>
  <c r="AA1812" i="1" s="1"/>
  <c r="M1812" i="1"/>
  <c r="A1812" i="1"/>
  <c r="AI1811" i="1"/>
  <c r="AG1811" i="1"/>
  <c r="AD1811" i="1"/>
  <c r="AA1811" i="1" s="1"/>
  <c r="A1811" i="1"/>
  <c r="AV1810" i="1"/>
  <c r="AU1810" i="1"/>
  <c r="AI1810" i="1"/>
  <c r="AG1810" i="1"/>
  <c r="AD1810" i="1"/>
  <c r="AA1810" i="1" s="1"/>
  <c r="M1810" i="1"/>
  <c r="A1810" i="1"/>
  <c r="AV1809" i="1"/>
  <c r="AU1809" i="1"/>
  <c r="AI1809" i="1"/>
  <c r="AG1809" i="1"/>
  <c r="AD1809" i="1"/>
  <c r="AA1809" i="1" s="1"/>
  <c r="M1809" i="1"/>
  <c r="A1809" i="1"/>
  <c r="AV1808" i="1"/>
  <c r="AU1808" i="1"/>
  <c r="AI1808" i="1"/>
  <c r="AG1808" i="1"/>
  <c r="AD1808" i="1"/>
  <c r="M1808" i="1"/>
  <c r="A1808" i="1"/>
  <c r="AV1807" i="1"/>
  <c r="AU1807" i="1"/>
  <c r="AI1807" i="1"/>
  <c r="AG1807" i="1"/>
  <c r="AD1807" i="1"/>
  <c r="AA1807" i="1" s="1"/>
  <c r="M1807" i="1"/>
  <c r="A1807" i="1"/>
  <c r="AV1806" i="1"/>
  <c r="AU1806" i="1"/>
  <c r="AI1806" i="1"/>
  <c r="AG1806" i="1"/>
  <c r="AD1806" i="1"/>
  <c r="AA1806" i="1" s="1"/>
  <c r="AE1806" i="1" s="1"/>
  <c r="M1806" i="1"/>
  <c r="A1806" i="1"/>
  <c r="AV1805" i="1"/>
  <c r="AU1805" i="1"/>
  <c r="AI1805" i="1"/>
  <c r="AG1805" i="1"/>
  <c r="AD1805" i="1"/>
  <c r="AA1805" i="1" s="1"/>
  <c r="M1805" i="1"/>
  <c r="A1805" i="1"/>
  <c r="AV1804" i="1"/>
  <c r="AU1804" i="1"/>
  <c r="AI1804" i="1"/>
  <c r="AG1804" i="1"/>
  <c r="AD1804" i="1"/>
  <c r="M1804" i="1"/>
  <c r="A1804" i="1"/>
  <c r="AV1803" i="1"/>
  <c r="AU1803" i="1"/>
  <c r="AI1803" i="1"/>
  <c r="AG1803" i="1"/>
  <c r="AD1803" i="1"/>
  <c r="AA1803" i="1" s="1"/>
  <c r="M1803" i="1"/>
  <c r="A1803" i="1"/>
  <c r="AV1802" i="1"/>
  <c r="AU1802" i="1"/>
  <c r="AI1802" i="1"/>
  <c r="AG1802" i="1"/>
  <c r="AD1802" i="1"/>
  <c r="AA1802" i="1" s="1"/>
  <c r="M1802" i="1"/>
  <c r="A1802" i="1"/>
  <c r="AV1801" i="1"/>
  <c r="AU1801" i="1"/>
  <c r="AI1801" i="1"/>
  <c r="AG1801" i="1"/>
  <c r="AD1801" i="1"/>
  <c r="M1801" i="1"/>
  <c r="A1801" i="1"/>
  <c r="AI1800" i="1"/>
  <c r="AG1800" i="1"/>
  <c r="AD1800" i="1"/>
  <c r="A1800" i="1"/>
  <c r="AV1799" i="1"/>
  <c r="AU1799" i="1"/>
  <c r="AI1799" i="1"/>
  <c r="AG1799" i="1"/>
  <c r="AD1799" i="1"/>
  <c r="AA1799" i="1" s="1"/>
  <c r="AE1799" i="1" s="1"/>
  <c r="M1799" i="1"/>
  <c r="A1799" i="1"/>
  <c r="AV1798" i="1"/>
  <c r="AU1798" i="1"/>
  <c r="AI1798" i="1"/>
  <c r="AG1798" i="1"/>
  <c r="AD1798" i="1"/>
  <c r="M1798" i="1"/>
  <c r="A1798" i="1"/>
  <c r="AV1797" i="1"/>
  <c r="AU1797" i="1"/>
  <c r="AI1797" i="1"/>
  <c r="AG1797" i="1"/>
  <c r="AD1797" i="1"/>
  <c r="M1797" i="1"/>
  <c r="A1797" i="1"/>
  <c r="AV1796" i="1"/>
  <c r="AU1796" i="1"/>
  <c r="AI1796" i="1"/>
  <c r="AG1796" i="1"/>
  <c r="AD1796" i="1"/>
  <c r="M1796" i="1"/>
  <c r="A1796" i="1"/>
  <c r="AV1795" i="1"/>
  <c r="AU1795" i="1"/>
  <c r="AI1795" i="1"/>
  <c r="AG1795" i="1"/>
  <c r="AD1795" i="1"/>
  <c r="M1795" i="1"/>
  <c r="A1795" i="1"/>
  <c r="AI1794" i="1"/>
  <c r="AG1794" i="1"/>
  <c r="AD1794" i="1"/>
  <c r="A1794" i="1"/>
  <c r="AV1793" i="1"/>
  <c r="AU1793" i="1"/>
  <c r="AI1793" i="1"/>
  <c r="AG1793" i="1"/>
  <c r="AD1793" i="1"/>
  <c r="AA1793" i="1" s="1"/>
  <c r="AE1793" i="1" s="1"/>
  <c r="M1793" i="1"/>
  <c r="A1793" i="1"/>
  <c r="AV1792" i="1"/>
  <c r="AU1792" i="1"/>
  <c r="AI1792" i="1"/>
  <c r="AG1792" i="1"/>
  <c r="AD1792" i="1"/>
  <c r="AA1792" i="1" s="1"/>
  <c r="M1792" i="1"/>
  <c r="A1792" i="1"/>
  <c r="AV1791" i="1"/>
  <c r="AU1791" i="1"/>
  <c r="AI1791" i="1"/>
  <c r="AG1791" i="1"/>
  <c r="AD1791" i="1"/>
  <c r="AA1791" i="1" s="1"/>
  <c r="M1791" i="1"/>
  <c r="A1791" i="1"/>
  <c r="AV1790" i="1"/>
  <c r="AU1790" i="1"/>
  <c r="AI1790" i="1"/>
  <c r="AG1790" i="1"/>
  <c r="AD1790" i="1"/>
  <c r="AA1790" i="1" s="1"/>
  <c r="M1790" i="1"/>
  <c r="A1790" i="1"/>
  <c r="AI1789" i="1"/>
  <c r="AG1789" i="1"/>
  <c r="AD1789" i="1"/>
  <c r="AA1789" i="1" s="1"/>
  <c r="A1789" i="1"/>
  <c r="AV1788" i="1"/>
  <c r="AU1788" i="1"/>
  <c r="AI1788" i="1"/>
  <c r="AG1788" i="1"/>
  <c r="AD1788" i="1"/>
  <c r="AA1788" i="1" s="1"/>
  <c r="AE1788" i="1" s="1"/>
  <c r="M1788" i="1"/>
  <c r="A1788" i="1"/>
  <c r="AV1787" i="1"/>
  <c r="AU1787" i="1"/>
  <c r="AI1787" i="1"/>
  <c r="AG1787" i="1"/>
  <c r="AD1787" i="1"/>
  <c r="AA1787" i="1" s="1"/>
  <c r="AE1787" i="1" s="1"/>
  <c r="M1787" i="1"/>
  <c r="A1787" i="1"/>
  <c r="AV1786" i="1"/>
  <c r="AU1786" i="1"/>
  <c r="AI1786" i="1"/>
  <c r="AG1786" i="1"/>
  <c r="AD1786" i="1"/>
  <c r="AA1786" i="1" s="1"/>
  <c r="M1786" i="1"/>
  <c r="A1786" i="1"/>
  <c r="AV1785" i="1"/>
  <c r="AU1785" i="1"/>
  <c r="AI1785" i="1"/>
  <c r="AG1785" i="1"/>
  <c r="AD1785" i="1"/>
  <c r="AA1785" i="1" s="1"/>
  <c r="M1785" i="1"/>
  <c r="A1785" i="1"/>
  <c r="AV1784" i="1"/>
  <c r="AU1784" i="1"/>
  <c r="AI1784" i="1"/>
  <c r="AG1784" i="1"/>
  <c r="AD1784" i="1"/>
  <c r="AA1784" i="1" s="1"/>
  <c r="M1784" i="1"/>
  <c r="A1784" i="1"/>
  <c r="AV1783" i="1"/>
  <c r="AU1783" i="1"/>
  <c r="AI1783" i="1"/>
  <c r="AG1783" i="1"/>
  <c r="AD1783" i="1"/>
  <c r="M1783" i="1"/>
  <c r="A1783" i="1"/>
  <c r="AV1782" i="1"/>
  <c r="AU1782" i="1"/>
  <c r="AI1782" i="1"/>
  <c r="AG1782" i="1"/>
  <c r="AD1782" i="1"/>
  <c r="AA1782" i="1" s="1"/>
  <c r="M1782" i="1"/>
  <c r="A1782" i="1"/>
  <c r="AV1781" i="1"/>
  <c r="AU1781" i="1"/>
  <c r="AI1781" i="1"/>
  <c r="AG1781" i="1"/>
  <c r="AD1781" i="1"/>
  <c r="AA1781" i="1" s="1"/>
  <c r="M1781" i="1"/>
  <c r="A1781" i="1"/>
  <c r="AV1780" i="1"/>
  <c r="AU1780" i="1"/>
  <c r="AI1780" i="1"/>
  <c r="AG1780" i="1"/>
  <c r="AD1780" i="1"/>
  <c r="M1780" i="1"/>
  <c r="A1780" i="1"/>
  <c r="AI1779" i="1"/>
  <c r="AG1779" i="1"/>
  <c r="AD1779" i="1"/>
  <c r="A1779" i="1"/>
  <c r="AV1778" i="1"/>
  <c r="AU1778" i="1"/>
  <c r="AI1778" i="1"/>
  <c r="AG1778" i="1"/>
  <c r="AD1778" i="1"/>
  <c r="AA1778" i="1" s="1"/>
  <c r="AE1778" i="1" s="1"/>
  <c r="M1778" i="1"/>
  <c r="A1778" i="1"/>
  <c r="AV1777" i="1"/>
  <c r="AU1777" i="1"/>
  <c r="AI1777" i="1"/>
  <c r="AG1777" i="1"/>
  <c r="AD1777" i="1"/>
  <c r="AA1777" i="1" s="1"/>
  <c r="AE1777" i="1" s="1"/>
  <c r="M1777" i="1"/>
  <c r="A1777" i="1"/>
  <c r="AV1776" i="1"/>
  <c r="AU1776" i="1"/>
  <c r="AI1776" i="1"/>
  <c r="AG1776" i="1"/>
  <c r="AD1776" i="1"/>
  <c r="AA1776" i="1" s="1"/>
  <c r="M1776" i="1"/>
  <c r="A1776" i="1"/>
  <c r="AI1775" i="1"/>
  <c r="AG1775" i="1"/>
  <c r="AD1775" i="1"/>
  <c r="A1775" i="1"/>
  <c r="AV1774" i="1"/>
  <c r="AU1774" i="1"/>
  <c r="AI1774" i="1"/>
  <c r="AG1774" i="1"/>
  <c r="AD1774" i="1"/>
  <c r="M1774" i="1"/>
  <c r="A1774" i="1"/>
  <c r="AI1773" i="1"/>
  <c r="AG1773" i="1"/>
  <c r="AD1773" i="1"/>
  <c r="A1773" i="1"/>
  <c r="AI1772" i="1"/>
  <c r="AG1772" i="1"/>
  <c r="AD1772" i="1"/>
  <c r="AA1772" i="1" s="1"/>
  <c r="A1772" i="1"/>
  <c r="AI1771" i="1"/>
  <c r="AG1771" i="1"/>
  <c r="AD1771" i="1"/>
  <c r="AA1771" i="1" s="1"/>
  <c r="A1771" i="1"/>
  <c r="AI1770" i="1"/>
  <c r="AG1770" i="1"/>
  <c r="AD1770" i="1"/>
  <c r="AA1770" i="1" s="1"/>
  <c r="A1770" i="1"/>
  <c r="AI1769" i="1"/>
  <c r="AG1769" i="1"/>
  <c r="AD1769" i="1"/>
  <c r="A1769" i="1"/>
  <c r="AI1768" i="1"/>
  <c r="AG1768" i="1"/>
  <c r="AD1768" i="1"/>
  <c r="AA1768" i="1" s="1"/>
  <c r="AE1768" i="1" s="1"/>
  <c r="A1768" i="1"/>
  <c r="AI1767" i="1"/>
  <c r="AG1767" i="1"/>
  <c r="AD1767" i="1"/>
  <c r="AA1767" i="1" s="1"/>
  <c r="A1767" i="1"/>
  <c r="AI1766" i="1"/>
  <c r="AG1766" i="1"/>
  <c r="AD1766" i="1"/>
  <c r="AA1766" i="1" s="1"/>
  <c r="A1766" i="1"/>
  <c r="AI1765" i="1"/>
  <c r="AG1765" i="1"/>
  <c r="AD1765" i="1"/>
  <c r="AA1765" i="1" s="1"/>
  <c r="A1765" i="1"/>
  <c r="AI1764" i="1"/>
  <c r="AG1764" i="1"/>
  <c r="AD1764" i="1"/>
  <c r="A1764" i="1"/>
  <c r="AI1763" i="1"/>
  <c r="AG1763" i="1"/>
  <c r="AD1763" i="1"/>
  <c r="A1763" i="1"/>
  <c r="AI1762" i="1"/>
  <c r="AG1762" i="1"/>
  <c r="AD1762" i="1"/>
  <c r="AA1762" i="1" s="1"/>
  <c r="A1762" i="1"/>
  <c r="AI1761" i="1"/>
  <c r="AG1761" i="1"/>
  <c r="AD1761" i="1"/>
  <c r="AA1761" i="1" s="1"/>
  <c r="A1761" i="1"/>
  <c r="AI1760" i="1"/>
  <c r="AG1760" i="1"/>
  <c r="AD1760" i="1"/>
  <c r="A1760" i="1"/>
  <c r="AI1759" i="1"/>
  <c r="AG1759" i="1"/>
  <c r="AD1759" i="1"/>
  <c r="A1759" i="1"/>
  <c r="AI1758" i="1"/>
  <c r="AG1758" i="1"/>
  <c r="AD1758" i="1"/>
  <c r="A1758" i="1"/>
  <c r="AI1757" i="1"/>
  <c r="AG1757" i="1"/>
  <c r="AD1757" i="1"/>
  <c r="A1757" i="1"/>
  <c r="AI1756" i="1"/>
  <c r="AG1756" i="1"/>
  <c r="AD1756" i="1"/>
  <c r="A1756" i="1"/>
  <c r="AI1755" i="1"/>
  <c r="AG1755" i="1"/>
  <c r="AD1755" i="1"/>
  <c r="A1755" i="1"/>
  <c r="AI1754" i="1"/>
  <c r="AG1754" i="1"/>
  <c r="AD1754" i="1"/>
  <c r="AA1754" i="1" s="1"/>
  <c r="A1754" i="1"/>
  <c r="AI1753" i="1"/>
  <c r="AG1753" i="1"/>
  <c r="AD1753" i="1"/>
  <c r="AA1753" i="1" s="1"/>
  <c r="A1753" i="1"/>
  <c r="AI1752" i="1"/>
  <c r="AG1752" i="1"/>
  <c r="AD1752" i="1"/>
  <c r="AA1752" i="1" s="1"/>
  <c r="AE1752" i="1" s="1"/>
  <c r="A1752" i="1"/>
  <c r="AI1751" i="1"/>
  <c r="AG1751" i="1"/>
  <c r="AD1751" i="1"/>
  <c r="A1751" i="1"/>
  <c r="AI1750" i="1"/>
  <c r="AG1750" i="1"/>
  <c r="AD1750" i="1"/>
  <c r="AA1750" i="1" s="1"/>
  <c r="A1750" i="1"/>
  <c r="AI1749" i="1"/>
  <c r="AG1749" i="1"/>
  <c r="AD1749" i="1"/>
  <c r="A1749" i="1"/>
  <c r="AV1748" i="1"/>
  <c r="AU1748" i="1"/>
  <c r="AI1748" i="1"/>
  <c r="AG1748" i="1"/>
  <c r="AD1748" i="1"/>
  <c r="AA1748" i="1" s="1"/>
  <c r="M1748" i="1"/>
  <c r="A1748" i="1"/>
  <c r="AV1747" i="1"/>
  <c r="AU1747" i="1"/>
  <c r="AI1747" i="1"/>
  <c r="AG1747" i="1"/>
  <c r="AD1747" i="1"/>
  <c r="M1747" i="1"/>
  <c r="A1747" i="1"/>
  <c r="AV1746" i="1"/>
  <c r="AU1746" i="1"/>
  <c r="AI1746" i="1"/>
  <c r="AG1746" i="1"/>
  <c r="AD1746" i="1"/>
  <c r="AA1746" i="1" s="1"/>
  <c r="M1746" i="1"/>
  <c r="A1746" i="1"/>
  <c r="AI1745" i="1"/>
  <c r="AG1745" i="1"/>
  <c r="AD1745" i="1"/>
  <c r="AA1745" i="1" s="1"/>
  <c r="AE1745" i="1" s="1"/>
  <c r="A1745" i="1"/>
  <c r="AV1744" i="1"/>
  <c r="AU1744" i="1"/>
  <c r="AI1744" i="1"/>
  <c r="AG1744" i="1"/>
  <c r="AD1744" i="1"/>
  <c r="AA1744" i="1" s="1"/>
  <c r="M1744" i="1"/>
  <c r="A1744" i="1"/>
  <c r="AV1743" i="1"/>
  <c r="AU1743" i="1"/>
  <c r="AI1743" i="1"/>
  <c r="AG1743" i="1"/>
  <c r="AD1743" i="1"/>
  <c r="AA1743" i="1" s="1"/>
  <c r="M1743" i="1"/>
  <c r="A1743" i="1"/>
  <c r="AV1742" i="1"/>
  <c r="AU1742" i="1"/>
  <c r="AI1742" i="1"/>
  <c r="AG1742" i="1"/>
  <c r="AD1742" i="1"/>
  <c r="M1742" i="1"/>
  <c r="A1742" i="1"/>
  <c r="AV1741" i="1"/>
  <c r="AU1741" i="1"/>
  <c r="AI1741" i="1"/>
  <c r="AG1741" i="1"/>
  <c r="AD1741" i="1"/>
  <c r="AA1741" i="1" s="1"/>
  <c r="M1741" i="1"/>
  <c r="A1741" i="1"/>
  <c r="AV1740" i="1"/>
  <c r="AU1740" i="1"/>
  <c r="AI1740" i="1"/>
  <c r="AG1740" i="1"/>
  <c r="AD1740" i="1"/>
  <c r="M1740" i="1"/>
  <c r="A1740" i="1"/>
  <c r="AV1739" i="1"/>
  <c r="AU1739" i="1"/>
  <c r="AI1739" i="1"/>
  <c r="AG1739" i="1"/>
  <c r="AD1739" i="1"/>
  <c r="AA1739" i="1" s="1"/>
  <c r="M1739" i="1"/>
  <c r="A1739" i="1"/>
  <c r="AV1738" i="1"/>
  <c r="AU1738" i="1"/>
  <c r="AI1738" i="1"/>
  <c r="AG1738" i="1"/>
  <c r="AD1738" i="1"/>
  <c r="AA1738" i="1" s="1"/>
  <c r="M1738" i="1"/>
  <c r="A1738" i="1"/>
  <c r="AV1737" i="1"/>
  <c r="AU1737" i="1"/>
  <c r="AI1737" i="1"/>
  <c r="AG1737" i="1"/>
  <c r="AD1737" i="1"/>
  <c r="M1737" i="1"/>
  <c r="A1737" i="1"/>
  <c r="AV1736" i="1"/>
  <c r="AU1736" i="1"/>
  <c r="AI1736" i="1"/>
  <c r="AG1736" i="1"/>
  <c r="AD1736" i="1"/>
  <c r="M1736" i="1"/>
  <c r="A1736" i="1"/>
  <c r="AV1735" i="1"/>
  <c r="AU1735" i="1"/>
  <c r="AI1735" i="1"/>
  <c r="AG1735" i="1"/>
  <c r="AD1735" i="1"/>
  <c r="AA1735" i="1" s="1"/>
  <c r="M1735" i="1"/>
  <c r="A1735" i="1"/>
  <c r="AV1734" i="1"/>
  <c r="AU1734" i="1"/>
  <c r="AI1734" i="1"/>
  <c r="AG1734" i="1"/>
  <c r="AD1734" i="1"/>
  <c r="AA1734" i="1" s="1"/>
  <c r="M1734" i="1"/>
  <c r="A1734" i="1"/>
  <c r="AV1733" i="1"/>
  <c r="AU1733" i="1"/>
  <c r="AI1733" i="1"/>
  <c r="AG1733" i="1"/>
  <c r="AD1733" i="1"/>
  <c r="AA1733" i="1" s="1"/>
  <c r="M1733" i="1"/>
  <c r="A1733" i="1"/>
  <c r="AV1732" i="1"/>
  <c r="AU1732" i="1"/>
  <c r="AI1732" i="1"/>
  <c r="AG1732" i="1"/>
  <c r="AD1732" i="1"/>
  <c r="AA1732" i="1" s="1"/>
  <c r="M1732" i="1"/>
  <c r="A1732" i="1"/>
  <c r="AV1731" i="1"/>
  <c r="AU1731" i="1"/>
  <c r="AI1731" i="1"/>
  <c r="AG1731" i="1"/>
  <c r="AD1731" i="1"/>
  <c r="AA1731" i="1" s="1"/>
  <c r="M1731" i="1"/>
  <c r="A1731" i="1"/>
  <c r="AV1730" i="1"/>
  <c r="AU1730" i="1"/>
  <c r="AI1730" i="1"/>
  <c r="AG1730" i="1"/>
  <c r="AD1730" i="1"/>
  <c r="AA1730" i="1" s="1"/>
  <c r="M1730" i="1"/>
  <c r="A1730" i="1"/>
  <c r="AV1729" i="1"/>
  <c r="AU1729" i="1"/>
  <c r="AD1729" i="1"/>
  <c r="M1729" i="1"/>
  <c r="A1729" i="1"/>
  <c r="AV1728" i="1"/>
  <c r="AU1728" i="1"/>
  <c r="AI1728" i="1"/>
  <c r="AG1728" i="1"/>
  <c r="AD1728" i="1"/>
  <c r="M1728" i="1"/>
  <c r="A1728" i="1"/>
  <c r="AV1727" i="1"/>
  <c r="AU1727" i="1"/>
  <c r="AI1727" i="1"/>
  <c r="AG1727" i="1"/>
  <c r="AD1727" i="1"/>
  <c r="AA1727" i="1" s="1"/>
  <c r="M1727" i="1"/>
  <c r="A1727" i="1"/>
  <c r="AV1726" i="1"/>
  <c r="AU1726" i="1"/>
  <c r="AI1726" i="1"/>
  <c r="AG1726" i="1"/>
  <c r="AD1726" i="1"/>
  <c r="M1726" i="1"/>
  <c r="A1726" i="1"/>
  <c r="AI1725" i="1"/>
  <c r="AG1725" i="1"/>
  <c r="AD1725" i="1"/>
  <c r="A1725" i="1"/>
  <c r="AV1724" i="1"/>
  <c r="AU1724" i="1"/>
  <c r="AI1724" i="1"/>
  <c r="AG1724" i="1"/>
  <c r="AD1724" i="1"/>
  <c r="AA1724" i="1" s="1"/>
  <c r="M1724" i="1"/>
  <c r="A1724" i="1"/>
  <c r="AV1723" i="1"/>
  <c r="AU1723" i="1"/>
  <c r="AI1723" i="1"/>
  <c r="AG1723" i="1"/>
  <c r="AD1723" i="1"/>
  <c r="AA1723" i="1" s="1"/>
  <c r="AE1723" i="1" s="1"/>
  <c r="M1723" i="1"/>
  <c r="A1723" i="1"/>
  <c r="AV1722" i="1"/>
  <c r="AU1722" i="1"/>
  <c r="AI1722" i="1"/>
  <c r="AG1722" i="1"/>
  <c r="AD1722" i="1"/>
  <c r="M1722" i="1"/>
  <c r="A1722" i="1"/>
  <c r="AV1721" i="1"/>
  <c r="AU1721" i="1"/>
  <c r="AI1721" i="1"/>
  <c r="AG1721" i="1"/>
  <c r="AD1721" i="1"/>
  <c r="AA1721" i="1" s="1"/>
  <c r="M1721" i="1"/>
  <c r="A1721" i="1"/>
  <c r="AV1720" i="1"/>
  <c r="AU1720" i="1"/>
  <c r="AI1720" i="1"/>
  <c r="AG1720" i="1"/>
  <c r="AD1720" i="1"/>
  <c r="AA1720" i="1" s="1"/>
  <c r="M1720" i="1"/>
  <c r="A1720" i="1"/>
  <c r="AV1719" i="1"/>
  <c r="AU1719" i="1"/>
  <c r="AI1719" i="1"/>
  <c r="AG1719" i="1"/>
  <c r="AD1719" i="1"/>
  <c r="AA1719" i="1" s="1"/>
  <c r="M1719" i="1"/>
  <c r="A1719" i="1"/>
  <c r="AV1718" i="1"/>
  <c r="AU1718" i="1"/>
  <c r="AI1718" i="1"/>
  <c r="AG1718" i="1"/>
  <c r="AD1718" i="1"/>
  <c r="AA1718" i="1" s="1"/>
  <c r="M1718" i="1"/>
  <c r="A1718" i="1"/>
  <c r="AV1717" i="1"/>
  <c r="AU1717" i="1"/>
  <c r="AI1717" i="1"/>
  <c r="AG1717" i="1"/>
  <c r="AD1717" i="1"/>
  <c r="AA1717" i="1" s="1"/>
  <c r="M1717" i="1"/>
  <c r="A1717" i="1"/>
  <c r="AV1716" i="1"/>
  <c r="AU1716" i="1"/>
  <c r="AI1716" i="1"/>
  <c r="AG1716" i="1"/>
  <c r="AD1716" i="1"/>
  <c r="AA1716" i="1" s="1"/>
  <c r="M1716" i="1"/>
  <c r="A1716" i="1"/>
  <c r="AV1715" i="1"/>
  <c r="AU1715" i="1"/>
  <c r="AI1715" i="1"/>
  <c r="AG1715" i="1"/>
  <c r="AD1715" i="1"/>
  <c r="AA1715" i="1" s="1"/>
  <c r="M1715" i="1"/>
  <c r="A1715" i="1"/>
  <c r="AV1714" i="1"/>
  <c r="AU1714" i="1"/>
  <c r="AI1714" i="1"/>
  <c r="AG1714" i="1"/>
  <c r="AD1714" i="1"/>
  <c r="AA1714" i="1" s="1"/>
  <c r="M1714" i="1"/>
  <c r="A1714" i="1"/>
  <c r="AV1713" i="1"/>
  <c r="AU1713" i="1"/>
  <c r="AI1713" i="1"/>
  <c r="AG1713" i="1"/>
  <c r="AD1713" i="1"/>
  <c r="AA1713" i="1" s="1"/>
  <c r="M1713" i="1"/>
  <c r="A1713" i="1"/>
  <c r="AV1712" i="1"/>
  <c r="AU1712" i="1"/>
  <c r="AI1712" i="1"/>
  <c r="AG1712" i="1"/>
  <c r="AD1712" i="1"/>
  <c r="AA1712" i="1" s="1"/>
  <c r="M1712" i="1"/>
  <c r="A1712" i="1"/>
  <c r="AV1711" i="1"/>
  <c r="AU1711" i="1"/>
  <c r="AI1711" i="1"/>
  <c r="AG1711" i="1"/>
  <c r="AD1711" i="1"/>
  <c r="M1711" i="1"/>
  <c r="A1711" i="1"/>
  <c r="AV1710" i="1"/>
  <c r="AU1710" i="1"/>
  <c r="AI1710" i="1"/>
  <c r="AG1710" i="1"/>
  <c r="AD1710" i="1"/>
  <c r="M1710" i="1"/>
  <c r="A1710" i="1"/>
  <c r="AV1709" i="1"/>
  <c r="AU1709" i="1"/>
  <c r="AI1709" i="1"/>
  <c r="AG1709" i="1"/>
  <c r="AD1709" i="1"/>
  <c r="AA1709" i="1" s="1"/>
  <c r="M1709" i="1"/>
  <c r="A1709" i="1"/>
  <c r="AV1708" i="1"/>
  <c r="AU1708" i="1"/>
  <c r="AI1708" i="1"/>
  <c r="AD1708" i="1"/>
  <c r="AE1708" i="1" s="1"/>
  <c r="M1708" i="1"/>
  <c r="A1708" i="1"/>
  <c r="AV1707" i="1"/>
  <c r="AU1707" i="1"/>
  <c r="AI1707" i="1"/>
  <c r="AG1707" i="1"/>
  <c r="AD1707" i="1"/>
  <c r="AA1707" i="1" s="1"/>
  <c r="AE1707" i="1" s="1"/>
  <c r="M1707" i="1"/>
  <c r="A1707" i="1"/>
  <c r="AV1706" i="1"/>
  <c r="AU1706" i="1"/>
  <c r="AI1706" i="1"/>
  <c r="AG1706" i="1"/>
  <c r="AD1706" i="1"/>
  <c r="M1706" i="1"/>
  <c r="A1706" i="1"/>
  <c r="AV1705" i="1"/>
  <c r="AU1705" i="1"/>
  <c r="AI1705" i="1"/>
  <c r="AG1705" i="1"/>
  <c r="AD1705" i="1"/>
  <c r="AA1705" i="1" s="1"/>
  <c r="AE1705" i="1" s="1"/>
  <c r="M1705" i="1"/>
  <c r="A1705" i="1"/>
  <c r="AV1704" i="1"/>
  <c r="AU1704" i="1"/>
  <c r="AI1704" i="1"/>
  <c r="AG1704" i="1"/>
  <c r="AD1704" i="1"/>
  <c r="AA1704" i="1" s="1"/>
  <c r="M1704" i="1"/>
  <c r="A1704" i="1"/>
  <c r="AV1703" i="1"/>
  <c r="AU1703" i="1"/>
  <c r="AI1703" i="1"/>
  <c r="AG1703" i="1"/>
  <c r="AD1703" i="1"/>
  <c r="AA1703" i="1" s="1"/>
  <c r="M1703" i="1"/>
  <c r="A1703" i="1"/>
  <c r="AV1702" i="1"/>
  <c r="AU1702" i="1"/>
  <c r="AI1702" i="1"/>
  <c r="AG1702" i="1"/>
  <c r="AD1702" i="1"/>
  <c r="AA1702" i="1" s="1"/>
  <c r="AE1702" i="1" s="1"/>
  <c r="M1702" i="1"/>
  <c r="A1702" i="1"/>
  <c r="AV1701" i="1"/>
  <c r="AU1701" i="1"/>
  <c r="AI1701" i="1"/>
  <c r="AG1701" i="1"/>
  <c r="AD1701" i="1"/>
  <c r="AA1701" i="1" s="1"/>
  <c r="M1701" i="1"/>
  <c r="A1701" i="1"/>
  <c r="AV1700" i="1"/>
  <c r="AU1700" i="1"/>
  <c r="AI1700" i="1"/>
  <c r="AG1700" i="1"/>
  <c r="AD1700" i="1"/>
  <c r="M1700" i="1"/>
  <c r="A1700" i="1"/>
  <c r="AV1699" i="1"/>
  <c r="AU1699" i="1"/>
  <c r="AI1699" i="1"/>
  <c r="AG1699" i="1"/>
  <c r="AD1699" i="1"/>
  <c r="AA1699" i="1" s="1"/>
  <c r="AE1699" i="1" s="1"/>
  <c r="M1699" i="1"/>
  <c r="A1699" i="1"/>
  <c r="AV1698" i="1"/>
  <c r="AU1698" i="1"/>
  <c r="AI1698" i="1"/>
  <c r="AG1698" i="1"/>
  <c r="AD1698" i="1"/>
  <c r="AA1698" i="1" s="1"/>
  <c r="M1698" i="1"/>
  <c r="A1698" i="1"/>
  <c r="AV1697" i="1"/>
  <c r="AU1697" i="1"/>
  <c r="AI1697" i="1"/>
  <c r="AG1697" i="1"/>
  <c r="AD1697" i="1"/>
  <c r="AA1697" i="1" s="1"/>
  <c r="M1697" i="1"/>
  <c r="A1697" i="1"/>
  <c r="AV1696" i="1"/>
  <c r="AU1696" i="1"/>
  <c r="AI1696" i="1"/>
  <c r="AG1696" i="1"/>
  <c r="AD1696" i="1"/>
  <c r="M1696" i="1"/>
  <c r="A1696" i="1"/>
  <c r="AV1695" i="1"/>
  <c r="AU1695" i="1"/>
  <c r="AI1695" i="1"/>
  <c r="AG1695" i="1"/>
  <c r="AD1695" i="1"/>
  <c r="AA1695" i="1" s="1"/>
  <c r="M1695" i="1"/>
  <c r="A1695" i="1"/>
  <c r="AV1694" i="1"/>
  <c r="AU1694" i="1"/>
  <c r="AI1694" i="1"/>
  <c r="AG1694" i="1"/>
  <c r="AD1694" i="1"/>
  <c r="AA1694" i="1" s="1"/>
  <c r="AE1694" i="1" s="1"/>
  <c r="M1694" i="1"/>
  <c r="A1694" i="1"/>
  <c r="AV1693" i="1"/>
  <c r="AU1693" i="1"/>
  <c r="AI1693" i="1"/>
  <c r="AG1693" i="1"/>
  <c r="AD1693" i="1"/>
  <c r="AA1693" i="1" s="1"/>
  <c r="M1693" i="1"/>
  <c r="A1693" i="1"/>
  <c r="AV1692" i="1"/>
  <c r="AU1692" i="1"/>
  <c r="AI1692" i="1"/>
  <c r="AG1692" i="1"/>
  <c r="AD1692" i="1"/>
  <c r="AA1692" i="1" s="1"/>
  <c r="M1692" i="1"/>
  <c r="A1692" i="1"/>
  <c r="AV1691" i="1"/>
  <c r="AU1691" i="1"/>
  <c r="AI1691" i="1"/>
  <c r="AG1691" i="1"/>
  <c r="AD1691" i="1"/>
  <c r="AA1691" i="1" s="1"/>
  <c r="AE1691" i="1" s="1"/>
  <c r="M1691" i="1"/>
  <c r="A1691" i="1"/>
  <c r="AV1690" i="1"/>
  <c r="AU1690" i="1"/>
  <c r="AI1690" i="1"/>
  <c r="AG1690" i="1"/>
  <c r="AD1690" i="1"/>
  <c r="AA1690" i="1" s="1"/>
  <c r="AE1690" i="1" s="1"/>
  <c r="M1690" i="1"/>
  <c r="A1690" i="1"/>
  <c r="AV1689" i="1"/>
  <c r="AU1689" i="1"/>
  <c r="AI1689" i="1"/>
  <c r="AG1689" i="1"/>
  <c r="AD1689" i="1"/>
  <c r="AA1689" i="1" s="1"/>
  <c r="M1689" i="1"/>
  <c r="A1689" i="1"/>
  <c r="AV1688" i="1"/>
  <c r="AU1688" i="1"/>
  <c r="AI1688" i="1"/>
  <c r="AG1688" i="1"/>
  <c r="AD1688" i="1"/>
  <c r="AA1688" i="1" s="1"/>
  <c r="M1688" i="1"/>
  <c r="A1688" i="1"/>
  <c r="AV1687" i="1"/>
  <c r="AU1687" i="1"/>
  <c r="AI1687" i="1"/>
  <c r="AG1687" i="1"/>
  <c r="AD1687" i="1"/>
  <c r="AA1687" i="1" s="1"/>
  <c r="AE1687" i="1" s="1"/>
  <c r="M1687" i="1"/>
  <c r="A1687" i="1"/>
  <c r="AV1686" i="1"/>
  <c r="AU1686" i="1"/>
  <c r="AI1686" i="1"/>
  <c r="AG1686" i="1"/>
  <c r="AD1686" i="1"/>
  <c r="M1686" i="1"/>
  <c r="A1686" i="1"/>
  <c r="AV1685" i="1"/>
  <c r="AU1685" i="1"/>
  <c r="AI1685" i="1"/>
  <c r="AG1685" i="1"/>
  <c r="AD1685" i="1"/>
  <c r="AA1685" i="1" s="1"/>
  <c r="M1685" i="1"/>
  <c r="A1685" i="1"/>
  <c r="AV1684" i="1"/>
  <c r="AU1684" i="1"/>
  <c r="AI1684" i="1"/>
  <c r="AG1684" i="1"/>
  <c r="AD1684" i="1"/>
  <c r="AA1684" i="1" s="1"/>
  <c r="M1684" i="1"/>
  <c r="A1684" i="1"/>
  <c r="AV1683" i="1"/>
  <c r="AU1683" i="1"/>
  <c r="AI1683" i="1"/>
  <c r="AG1683" i="1"/>
  <c r="AD1683" i="1"/>
  <c r="AA1683" i="1" s="1"/>
  <c r="AE1683" i="1" s="1"/>
  <c r="M1683" i="1"/>
  <c r="A1683" i="1"/>
  <c r="AV1682" i="1"/>
  <c r="AU1682" i="1"/>
  <c r="AI1682" i="1"/>
  <c r="AG1682" i="1"/>
  <c r="AD1682" i="1"/>
  <c r="AA1682" i="1" s="1"/>
  <c r="M1682" i="1"/>
  <c r="A1682" i="1"/>
  <c r="AV1681" i="1"/>
  <c r="AU1681" i="1"/>
  <c r="AI1681" i="1"/>
  <c r="AG1681" i="1"/>
  <c r="AD1681" i="1"/>
  <c r="M1681" i="1"/>
  <c r="A1681" i="1"/>
  <c r="AV1680" i="1"/>
  <c r="AU1680" i="1"/>
  <c r="AI1680" i="1"/>
  <c r="AG1680" i="1"/>
  <c r="AD1680" i="1"/>
  <c r="M1680" i="1"/>
  <c r="A1680" i="1"/>
  <c r="AV1679" i="1"/>
  <c r="AU1679" i="1"/>
  <c r="AI1679" i="1"/>
  <c r="AG1679" i="1"/>
  <c r="AD1679" i="1"/>
  <c r="M1679" i="1"/>
  <c r="A1679" i="1"/>
  <c r="AV1678" i="1"/>
  <c r="AU1678" i="1"/>
  <c r="AI1678" i="1"/>
  <c r="AG1678" i="1"/>
  <c r="AD1678" i="1"/>
  <c r="M1678" i="1"/>
  <c r="A1678" i="1"/>
  <c r="AV1677" i="1"/>
  <c r="AU1677" i="1"/>
  <c r="AI1677" i="1"/>
  <c r="AG1677" i="1"/>
  <c r="AD1677" i="1"/>
  <c r="AA1677" i="1" s="1"/>
  <c r="M1677" i="1"/>
  <c r="A1677" i="1"/>
  <c r="AV1676" i="1"/>
  <c r="AU1676" i="1"/>
  <c r="AI1676" i="1"/>
  <c r="AG1676" i="1"/>
  <c r="AD1676" i="1"/>
  <c r="AA1676" i="1" s="1"/>
  <c r="AE1676" i="1" s="1"/>
  <c r="M1676" i="1"/>
  <c r="A1676" i="1"/>
  <c r="AV1675" i="1"/>
  <c r="AU1675" i="1"/>
  <c r="AI1675" i="1"/>
  <c r="AG1675" i="1"/>
  <c r="AD1675" i="1"/>
  <c r="AA1675" i="1" s="1"/>
  <c r="M1675" i="1"/>
  <c r="A1675" i="1"/>
  <c r="AV1674" i="1"/>
  <c r="AU1674" i="1"/>
  <c r="AI1674" i="1"/>
  <c r="AG1674" i="1"/>
  <c r="AD1674" i="1"/>
  <c r="M1674" i="1"/>
  <c r="A1674" i="1"/>
  <c r="AV1673" i="1"/>
  <c r="AU1673" i="1"/>
  <c r="AI1673" i="1"/>
  <c r="AG1673" i="1"/>
  <c r="AD1673" i="1"/>
  <c r="AA1673" i="1" s="1"/>
  <c r="M1673" i="1"/>
  <c r="A1673" i="1"/>
  <c r="AV1672" i="1"/>
  <c r="AU1672" i="1"/>
  <c r="AI1672" i="1"/>
  <c r="AG1672" i="1"/>
  <c r="AD1672" i="1"/>
  <c r="AA1672" i="1" s="1"/>
  <c r="M1672" i="1"/>
  <c r="A1672" i="1"/>
  <c r="AV1671" i="1"/>
  <c r="AU1671" i="1"/>
  <c r="AI1671" i="1"/>
  <c r="AG1671" i="1"/>
  <c r="AD1671" i="1"/>
  <c r="AA1671" i="1" s="1"/>
  <c r="M1671" i="1"/>
  <c r="A1671" i="1"/>
  <c r="AV1670" i="1"/>
  <c r="AU1670" i="1"/>
  <c r="AI1670" i="1"/>
  <c r="AG1670" i="1"/>
  <c r="AD1670" i="1"/>
  <c r="AA1670" i="1" s="1"/>
  <c r="M1670" i="1"/>
  <c r="A1670" i="1"/>
  <c r="AV1669" i="1"/>
  <c r="AU1669" i="1"/>
  <c r="AI1669" i="1"/>
  <c r="AG1669" i="1"/>
  <c r="AD1669" i="1"/>
  <c r="AA1669" i="1" s="1"/>
  <c r="M1669" i="1"/>
  <c r="A1669" i="1"/>
  <c r="AV1668" i="1"/>
  <c r="AU1668" i="1"/>
  <c r="AI1668" i="1"/>
  <c r="AG1668" i="1"/>
  <c r="AD1668" i="1"/>
  <c r="AA1668" i="1" s="1"/>
  <c r="M1668" i="1"/>
  <c r="A1668" i="1"/>
  <c r="AV1667" i="1"/>
  <c r="AU1667" i="1"/>
  <c r="AI1667" i="1"/>
  <c r="AG1667" i="1"/>
  <c r="AD1667" i="1"/>
  <c r="AA1667" i="1" s="1"/>
  <c r="M1667" i="1"/>
  <c r="A1667" i="1"/>
  <c r="AV1666" i="1"/>
  <c r="AU1666" i="1"/>
  <c r="AI1666" i="1"/>
  <c r="AG1666" i="1"/>
  <c r="AD1666" i="1"/>
  <c r="AA1666" i="1" s="1"/>
  <c r="M1666" i="1"/>
  <c r="A1666" i="1"/>
  <c r="AV1665" i="1"/>
  <c r="AU1665" i="1"/>
  <c r="AI1665" i="1"/>
  <c r="AG1665" i="1"/>
  <c r="AD1665" i="1"/>
  <c r="M1665" i="1"/>
  <c r="A1665" i="1"/>
  <c r="AV1664" i="1"/>
  <c r="AU1664" i="1"/>
  <c r="AI1664" i="1"/>
  <c r="AG1664" i="1"/>
  <c r="AD1664" i="1"/>
  <c r="AA1664" i="1" s="1"/>
  <c r="M1664" i="1"/>
  <c r="A1664" i="1"/>
  <c r="AV1663" i="1"/>
  <c r="AU1663" i="1"/>
  <c r="AI1663" i="1"/>
  <c r="AG1663" i="1"/>
  <c r="AD1663" i="1"/>
  <c r="AA1663" i="1" s="1"/>
  <c r="M1663" i="1"/>
  <c r="A1663" i="1"/>
  <c r="AV1662" i="1"/>
  <c r="AU1662" i="1"/>
  <c r="AI1662" i="1"/>
  <c r="AG1662" i="1"/>
  <c r="AD1662" i="1"/>
  <c r="M1662" i="1"/>
  <c r="A1662" i="1"/>
  <c r="AV1661" i="1"/>
  <c r="AU1661" i="1"/>
  <c r="AI1661" i="1"/>
  <c r="AG1661" i="1"/>
  <c r="AD1661" i="1"/>
  <c r="M1661" i="1"/>
  <c r="A1661" i="1"/>
  <c r="AV1660" i="1"/>
  <c r="AU1660" i="1"/>
  <c r="AI1660" i="1"/>
  <c r="AG1660" i="1"/>
  <c r="AD1660" i="1"/>
  <c r="AA1660" i="1" s="1"/>
  <c r="AE1660" i="1" s="1"/>
  <c r="M1660" i="1"/>
  <c r="A1660" i="1"/>
  <c r="AV1659" i="1"/>
  <c r="AU1659" i="1"/>
  <c r="AG1659" i="1"/>
  <c r="AD1659" i="1"/>
  <c r="AA1659" i="1" s="1"/>
  <c r="M1659" i="1"/>
  <c r="AI1659" i="1" s="1"/>
  <c r="A1659" i="1"/>
  <c r="AV1658" i="1"/>
  <c r="AU1658" i="1"/>
  <c r="AI1658" i="1"/>
  <c r="AG1658" i="1"/>
  <c r="AD1658" i="1"/>
  <c r="AA1658" i="1" s="1"/>
  <c r="M1658" i="1"/>
  <c r="A1658" i="1"/>
  <c r="AV1657" i="1"/>
  <c r="AU1657" i="1"/>
  <c r="AI1657" i="1"/>
  <c r="AG1657" i="1"/>
  <c r="AD1657" i="1"/>
  <c r="AA1657" i="1" s="1"/>
  <c r="AE1657" i="1" s="1"/>
  <c r="M1657" i="1"/>
  <c r="A1657" i="1"/>
  <c r="AV1656" i="1"/>
  <c r="AU1656" i="1"/>
  <c r="AI1656" i="1"/>
  <c r="AG1656" i="1"/>
  <c r="AD1656" i="1"/>
  <c r="AA1656" i="1" s="1"/>
  <c r="M1656" i="1"/>
  <c r="A1656" i="1"/>
  <c r="AV1655" i="1"/>
  <c r="AU1655" i="1"/>
  <c r="AI1655" i="1"/>
  <c r="AG1655" i="1"/>
  <c r="AD1655" i="1"/>
  <c r="AA1655" i="1" s="1"/>
  <c r="M1655" i="1"/>
  <c r="A1655" i="1"/>
  <c r="AV1654" i="1"/>
  <c r="AU1654" i="1"/>
  <c r="AI1654" i="1"/>
  <c r="AG1654" i="1"/>
  <c r="AD1654" i="1"/>
  <c r="AA1654" i="1" s="1"/>
  <c r="M1654" i="1"/>
  <c r="A1654" i="1"/>
  <c r="AV1653" i="1"/>
  <c r="AU1653" i="1"/>
  <c r="AI1653" i="1"/>
  <c r="AG1653" i="1"/>
  <c r="AD1653" i="1"/>
  <c r="M1653" i="1"/>
  <c r="A1653" i="1"/>
  <c r="AV1652" i="1"/>
  <c r="AU1652" i="1"/>
  <c r="AI1652" i="1"/>
  <c r="AG1652" i="1"/>
  <c r="AD1652" i="1"/>
  <c r="AA1652" i="1" s="1"/>
  <c r="M1652" i="1"/>
  <c r="A1652" i="1"/>
  <c r="AV1651" i="1"/>
  <c r="AU1651" i="1"/>
  <c r="AI1651" i="1"/>
  <c r="AG1651" i="1"/>
  <c r="AD1651" i="1"/>
  <c r="M1651" i="1"/>
  <c r="A1651" i="1"/>
  <c r="AV1650" i="1"/>
  <c r="AU1650" i="1"/>
  <c r="AI1650" i="1"/>
  <c r="AG1650" i="1"/>
  <c r="AD1650" i="1"/>
  <c r="AA1650" i="1" s="1"/>
  <c r="AE1650" i="1" s="1"/>
  <c r="M1650" i="1"/>
  <c r="A1650" i="1"/>
  <c r="AV1649" i="1"/>
  <c r="AU1649" i="1"/>
  <c r="AI1649" i="1"/>
  <c r="AG1649" i="1"/>
  <c r="AD1649" i="1"/>
  <c r="M1649" i="1"/>
  <c r="A1649" i="1"/>
  <c r="AV1648" i="1"/>
  <c r="AU1648" i="1"/>
  <c r="AI1648" i="1"/>
  <c r="AG1648" i="1"/>
  <c r="AD1648" i="1"/>
  <c r="AA1648" i="1" s="1"/>
  <c r="M1648" i="1"/>
  <c r="A1648" i="1"/>
  <c r="AV1647" i="1"/>
  <c r="AU1647" i="1"/>
  <c r="AI1647" i="1"/>
  <c r="AG1647" i="1"/>
  <c r="AD1647" i="1"/>
  <c r="AA1647" i="1" s="1"/>
  <c r="M1647" i="1"/>
  <c r="A1647" i="1"/>
  <c r="AV1646" i="1"/>
  <c r="AU1646" i="1"/>
  <c r="AI1646" i="1"/>
  <c r="AG1646" i="1"/>
  <c r="AD1646" i="1"/>
  <c r="AA1646" i="1" s="1"/>
  <c r="M1646" i="1"/>
  <c r="A1646" i="1"/>
  <c r="AV1645" i="1"/>
  <c r="AU1645" i="1"/>
  <c r="AI1645" i="1"/>
  <c r="AG1645" i="1"/>
  <c r="AD1645" i="1"/>
  <c r="AA1645" i="1" s="1"/>
  <c r="AE1645" i="1" s="1"/>
  <c r="M1645" i="1"/>
  <c r="A1645" i="1"/>
  <c r="AV1644" i="1"/>
  <c r="AU1644" i="1"/>
  <c r="AI1644" i="1"/>
  <c r="AG1644" i="1"/>
  <c r="AD1644" i="1"/>
  <c r="AA1644" i="1" s="1"/>
  <c r="M1644" i="1"/>
  <c r="A1644" i="1"/>
  <c r="AV1643" i="1"/>
  <c r="AU1643" i="1"/>
  <c r="AI1643" i="1"/>
  <c r="AG1643" i="1"/>
  <c r="AD1643" i="1"/>
  <c r="AA1643" i="1" s="1"/>
  <c r="M1643" i="1"/>
  <c r="A1643" i="1"/>
  <c r="AV1642" i="1"/>
  <c r="AU1642" i="1"/>
  <c r="AI1642" i="1"/>
  <c r="AG1642" i="1"/>
  <c r="AD1642" i="1"/>
  <c r="M1642" i="1"/>
  <c r="A1642" i="1"/>
  <c r="AV1641" i="1"/>
  <c r="AU1641" i="1"/>
  <c r="AI1641" i="1"/>
  <c r="AG1641" i="1"/>
  <c r="AD1641" i="1"/>
  <c r="AA1641" i="1" s="1"/>
  <c r="AE1641" i="1" s="1"/>
  <c r="M1641" i="1"/>
  <c r="A1641" i="1"/>
  <c r="AV1640" i="1"/>
  <c r="AU1640" i="1"/>
  <c r="AI1640" i="1"/>
  <c r="AG1640" i="1"/>
  <c r="AD1640" i="1"/>
  <c r="AA1640" i="1" s="1"/>
  <c r="M1640" i="1"/>
  <c r="A1640" i="1"/>
  <c r="AV1639" i="1"/>
  <c r="AU1639" i="1"/>
  <c r="AI1639" i="1"/>
  <c r="AG1639" i="1"/>
  <c r="AD1639" i="1"/>
  <c r="AA1639" i="1" s="1"/>
  <c r="AE1639" i="1" s="1"/>
  <c r="M1639" i="1"/>
  <c r="A1639" i="1"/>
  <c r="AV1638" i="1"/>
  <c r="AU1638" i="1"/>
  <c r="AI1638" i="1"/>
  <c r="AG1638" i="1"/>
  <c r="AD1638" i="1"/>
  <c r="AA1638" i="1" s="1"/>
  <c r="M1638" i="1"/>
  <c r="A1638" i="1"/>
  <c r="AV1637" i="1"/>
  <c r="AU1637" i="1"/>
  <c r="AI1637" i="1"/>
  <c r="AG1637" i="1"/>
  <c r="AD1637" i="1"/>
  <c r="AA1637" i="1" s="1"/>
  <c r="AE1637" i="1" s="1"/>
  <c r="M1637" i="1"/>
  <c r="A1637" i="1"/>
  <c r="AV1636" i="1"/>
  <c r="AU1636" i="1"/>
  <c r="AI1636" i="1"/>
  <c r="AG1636" i="1"/>
  <c r="AD1636" i="1"/>
  <c r="M1636" i="1"/>
  <c r="A1636" i="1"/>
  <c r="AV1635" i="1"/>
  <c r="AU1635" i="1"/>
  <c r="AI1635" i="1"/>
  <c r="AG1635" i="1"/>
  <c r="AD1635" i="1"/>
  <c r="AA1635" i="1" s="1"/>
  <c r="AE1635" i="1" s="1"/>
  <c r="M1635" i="1"/>
  <c r="A1635" i="1"/>
  <c r="AV1634" i="1"/>
  <c r="AU1634" i="1"/>
  <c r="AI1634" i="1"/>
  <c r="AG1634" i="1"/>
  <c r="AD1634" i="1"/>
  <c r="M1634" i="1"/>
  <c r="A1634" i="1"/>
  <c r="AV1633" i="1"/>
  <c r="AU1633" i="1"/>
  <c r="AI1633" i="1"/>
  <c r="AG1633" i="1"/>
  <c r="AD1633" i="1"/>
  <c r="AA1633" i="1" s="1"/>
  <c r="AE1633" i="1" s="1"/>
  <c r="M1633" i="1"/>
  <c r="A1633" i="1"/>
  <c r="AV1632" i="1"/>
  <c r="AU1632" i="1"/>
  <c r="AI1632" i="1"/>
  <c r="AG1632" i="1"/>
  <c r="AD1632" i="1"/>
  <c r="AA1632" i="1" s="1"/>
  <c r="M1632" i="1"/>
  <c r="A1632" i="1"/>
  <c r="AV1631" i="1"/>
  <c r="AU1631" i="1"/>
  <c r="AI1631" i="1"/>
  <c r="AG1631" i="1"/>
  <c r="AD1631" i="1"/>
  <c r="AA1631" i="1" s="1"/>
  <c r="AE1631" i="1" s="1"/>
  <c r="M1631" i="1"/>
  <c r="A1631" i="1"/>
  <c r="AV1630" i="1"/>
  <c r="AU1630" i="1"/>
  <c r="AI1630" i="1"/>
  <c r="AG1630" i="1"/>
  <c r="AD1630" i="1"/>
  <c r="AA1630" i="1" s="1"/>
  <c r="M1630" i="1"/>
  <c r="A1630" i="1"/>
  <c r="AV1629" i="1"/>
  <c r="AU1629" i="1"/>
  <c r="AI1629" i="1"/>
  <c r="AG1629" i="1"/>
  <c r="AD1629" i="1"/>
  <c r="AA1629" i="1" s="1"/>
  <c r="M1629" i="1"/>
  <c r="A1629" i="1"/>
  <c r="AV1628" i="1"/>
  <c r="AU1628" i="1"/>
  <c r="AI1628" i="1"/>
  <c r="AG1628" i="1"/>
  <c r="AD1628" i="1"/>
  <c r="AA1628" i="1" s="1"/>
  <c r="AE1628" i="1" s="1"/>
  <c r="M1628" i="1"/>
  <c r="A1628" i="1"/>
  <c r="AV1627" i="1"/>
  <c r="AU1627" i="1"/>
  <c r="AI1627" i="1"/>
  <c r="AG1627" i="1"/>
  <c r="AD1627" i="1"/>
  <c r="AA1627" i="1" s="1"/>
  <c r="AE1627" i="1" s="1"/>
  <c r="M1627" i="1"/>
  <c r="A1627" i="1"/>
  <c r="AV1626" i="1"/>
  <c r="AU1626" i="1"/>
  <c r="AI1626" i="1"/>
  <c r="AG1626" i="1"/>
  <c r="AD1626" i="1"/>
  <c r="AA1626" i="1" s="1"/>
  <c r="M1626" i="1"/>
  <c r="A1626" i="1"/>
  <c r="AV1625" i="1"/>
  <c r="AU1625" i="1"/>
  <c r="AI1625" i="1"/>
  <c r="AG1625" i="1"/>
  <c r="AD1625" i="1"/>
  <c r="AA1625" i="1" s="1"/>
  <c r="M1625" i="1"/>
  <c r="A1625" i="1"/>
  <c r="AV1624" i="1"/>
  <c r="AU1624" i="1"/>
  <c r="AI1624" i="1"/>
  <c r="AG1624" i="1"/>
  <c r="AD1624" i="1"/>
  <c r="AA1624" i="1" s="1"/>
  <c r="M1624" i="1"/>
  <c r="A1624" i="1"/>
  <c r="AI1623" i="1"/>
  <c r="AG1623" i="1"/>
  <c r="AD1623" i="1"/>
  <c r="AA1623" i="1" s="1"/>
  <c r="AE1623" i="1" s="1"/>
  <c r="A1623" i="1"/>
  <c r="AV1622" i="1"/>
  <c r="AU1622" i="1"/>
  <c r="AI1622" i="1"/>
  <c r="AG1622" i="1"/>
  <c r="AD1622" i="1"/>
  <c r="AA1622" i="1" s="1"/>
  <c r="M1622" i="1"/>
  <c r="A1622" i="1"/>
  <c r="AV1621" i="1"/>
  <c r="AU1621" i="1"/>
  <c r="AI1621" i="1"/>
  <c r="AG1621" i="1"/>
  <c r="AD1621" i="1"/>
  <c r="AA1621" i="1" s="1"/>
  <c r="M1621" i="1"/>
  <c r="A1621" i="1"/>
  <c r="AV1620" i="1"/>
  <c r="AU1620" i="1"/>
  <c r="AI1620" i="1"/>
  <c r="AG1620" i="1"/>
  <c r="AD1620" i="1"/>
  <c r="AA1620" i="1" s="1"/>
  <c r="M1620" i="1"/>
  <c r="A1620" i="1"/>
  <c r="AV1619" i="1"/>
  <c r="AU1619" i="1"/>
  <c r="AI1619" i="1"/>
  <c r="AG1619" i="1"/>
  <c r="AD1619" i="1"/>
  <c r="M1619" i="1"/>
  <c r="A1619" i="1"/>
  <c r="AV1618" i="1"/>
  <c r="AU1618" i="1"/>
  <c r="AI1618" i="1"/>
  <c r="AG1618" i="1"/>
  <c r="AD1618" i="1"/>
  <c r="AA1618" i="1" s="1"/>
  <c r="M1618" i="1"/>
  <c r="A1618" i="1"/>
  <c r="AV1617" i="1"/>
  <c r="AU1617" i="1"/>
  <c r="AI1617" i="1"/>
  <c r="AG1617" i="1"/>
  <c r="AD1617" i="1"/>
  <c r="AA1617" i="1" s="1"/>
  <c r="M1617" i="1"/>
  <c r="A1617" i="1"/>
  <c r="AV1616" i="1"/>
  <c r="AU1616" i="1"/>
  <c r="AI1616" i="1"/>
  <c r="AG1616" i="1"/>
  <c r="AD1616" i="1"/>
  <c r="M1616" i="1"/>
  <c r="A1616" i="1"/>
  <c r="AV1615" i="1"/>
  <c r="AU1615" i="1"/>
  <c r="AI1615" i="1"/>
  <c r="AG1615" i="1"/>
  <c r="AD1615" i="1"/>
  <c r="AA1615" i="1" s="1"/>
  <c r="M1615" i="1"/>
  <c r="A1615" i="1"/>
  <c r="AV1614" i="1"/>
  <c r="AU1614" i="1"/>
  <c r="AI1614" i="1"/>
  <c r="AG1614" i="1"/>
  <c r="AD1614" i="1"/>
  <c r="AA1614" i="1" s="1"/>
  <c r="M1614" i="1"/>
  <c r="A1614" i="1"/>
  <c r="AV1613" i="1"/>
  <c r="AU1613" i="1"/>
  <c r="AI1613" i="1"/>
  <c r="AG1613" i="1"/>
  <c r="AD1613" i="1"/>
  <c r="AA1613" i="1" s="1"/>
  <c r="M1613" i="1"/>
  <c r="A1613" i="1"/>
  <c r="AV1612" i="1"/>
  <c r="AU1612" i="1"/>
  <c r="AI1612" i="1"/>
  <c r="AG1612" i="1"/>
  <c r="AD1612" i="1"/>
  <c r="M1612" i="1"/>
  <c r="A1612" i="1"/>
  <c r="AV1611" i="1"/>
  <c r="AU1611" i="1"/>
  <c r="AI1611" i="1"/>
  <c r="AG1611" i="1"/>
  <c r="AD1611" i="1"/>
  <c r="AA1611" i="1" s="1"/>
  <c r="M1611" i="1"/>
  <c r="A1611" i="1"/>
  <c r="AV1610" i="1"/>
  <c r="AU1610" i="1"/>
  <c r="AI1610" i="1"/>
  <c r="AG1610" i="1"/>
  <c r="AD1610" i="1"/>
  <c r="AA1610" i="1" s="1"/>
  <c r="M1610" i="1"/>
  <c r="A1610" i="1"/>
  <c r="AV1609" i="1"/>
  <c r="AU1609" i="1"/>
  <c r="AI1609" i="1"/>
  <c r="AG1609" i="1"/>
  <c r="AD1609" i="1"/>
  <c r="AA1609" i="1" s="1"/>
  <c r="M1609" i="1"/>
  <c r="A1609" i="1"/>
  <c r="AV1608" i="1"/>
  <c r="AU1608" i="1"/>
  <c r="AI1608" i="1"/>
  <c r="AG1608" i="1"/>
  <c r="AD1608" i="1"/>
  <c r="AA1608" i="1" s="1"/>
  <c r="M1608" i="1"/>
  <c r="A1608" i="1"/>
  <c r="AV1607" i="1"/>
  <c r="AU1607" i="1"/>
  <c r="AI1607" i="1"/>
  <c r="AG1607" i="1"/>
  <c r="AD1607" i="1"/>
  <c r="AA1607" i="1" s="1"/>
  <c r="M1607" i="1"/>
  <c r="A1607" i="1"/>
  <c r="AV1606" i="1"/>
  <c r="AU1606" i="1"/>
  <c r="AI1606" i="1"/>
  <c r="AG1606" i="1"/>
  <c r="AD1606" i="1"/>
  <c r="M1606" i="1"/>
  <c r="A1606" i="1"/>
  <c r="AV1605" i="1"/>
  <c r="AU1605" i="1"/>
  <c r="AI1605" i="1"/>
  <c r="AG1605" i="1"/>
  <c r="AD1605" i="1"/>
  <c r="M1605" i="1"/>
  <c r="A1605" i="1"/>
  <c r="AV1604" i="1"/>
  <c r="AU1604" i="1"/>
  <c r="AI1604" i="1"/>
  <c r="AG1604" i="1"/>
  <c r="AD1604" i="1"/>
  <c r="AA1604" i="1" s="1"/>
  <c r="M1604" i="1"/>
  <c r="A1604" i="1"/>
  <c r="AV1603" i="1"/>
  <c r="AU1603" i="1"/>
  <c r="AI1603" i="1"/>
  <c r="AG1603" i="1"/>
  <c r="AD1603" i="1"/>
  <c r="AA1603" i="1" s="1"/>
  <c r="M1603" i="1"/>
  <c r="A1603" i="1"/>
  <c r="AV1602" i="1"/>
  <c r="AU1602" i="1"/>
  <c r="AI1602" i="1"/>
  <c r="AG1602" i="1"/>
  <c r="AD1602" i="1"/>
  <c r="M1602" i="1"/>
  <c r="A1602" i="1"/>
  <c r="AV1601" i="1"/>
  <c r="AU1601" i="1"/>
  <c r="AI1601" i="1"/>
  <c r="AG1601" i="1"/>
  <c r="AD1601" i="1"/>
  <c r="AA1601" i="1" s="1"/>
  <c r="M1601" i="1"/>
  <c r="A1601" i="1"/>
  <c r="AV1600" i="1"/>
  <c r="AU1600" i="1"/>
  <c r="AI1600" i="1"/>
  <c r="AG1600" i="1"/>
  <c r="AD1600" i="1"/>
  <c r="M1600" i="1"/>
  <c r="A1600" i="1"/>
  <c r="AV1599" i="1"/>
  <c r="AU1599" i="1"/>
  <c r="AI1599" i="1"/>
  <c r="AG1599" i="1"/>
  <c r="AD1599" i="1"/>
  <c r="AA1599" i="1" s="1"/>
  <c r="M1599" i="1"/>
  <c r="A1599" i="1"/>
  <c r="AV1598" i="1"/>
  <c r="AU1598" i="1"/>
  <c r="AI1598" i="1"/>
  <c r="AG1598" i="1"/>
  <c r="AD1598" i="1"/>
  <c r="AA1598" i="1" s="1"/>
  <c r="M1598" i="1"/>
  <c r="A1598" i="1"/>
  <c r="AV1597" i="1"/>
  <c r="AU1597" i="1"/>
  <c r="AI1597" i="1"/>
  <c r="AG1597" i="1"/>
  <c r="AD1597" i="1"/>
  <c r="M1597" i="1"/>
  <c r="A1597" i="1"/>
  <c r="AV1596" i="1"/>
  <c r="AU1596" i="1"/>
  <c r="AI1596" i="1"/>
  <c r="AG1596" i="1"/>
  <c r="AD1596" i="1"/>
  <c r="AA1596" i="1" s="1"/>
  <c r="M1596" i="1"/>
  <c r="A1596" i="1"/>
  <c r="AV1595" i="1"/>
  <c r="AU1595" i="1"/>
  <c r="AI1595" i="1"/>
  <c r="AG1595" i="1"/>
  <c r="AD1595" i="1"/>
  <c r="AA1595" i="1" s="1"/>
  <c r="AE1595" i="1" s="1"/>
  <c r="M1595" i="1"/>
  <c r="A1595" i="1"/>
  <c r="AV1594" i="1"/>
  <c r="AU1594" i="1"/>
  <c r="AI1594" i="1"/>
  <c r="AG1594" i="1"/>
  <c r="AD1594" i="1"/>
  <c r="M1594" i="1"/>
  <c r="A1594" i="1"/>
  <c r="AV1593" i="1"/>
  <c r="AU1593" i="1"/>
  <c r="AI1593" i="1"/>
  <c r="AG1593" i="1"/>
  <c r="AD1593" i="1"/>
  <c r="AA1593" i="1" s="1"/>
  <c r="M1593" i="1"/>
  <c r="A1593" i="1"/>
  <c r="AV1592" i="1"/>
  <c r="AU1592" i="1"/>
  <c r="AI1592" i="1"/>
  <c r="AG1592" i="1"/>
  <c r="AD1592" i="1"/>
  <c r="AA1592" i="1" s="1"/>
  <c r="AE1592" i="1" s="1"/>
  <c r="M1592" i="1"/>
  <c r="A1592" i="1"/>
  <c r="AV1591" i="1"/>
  <c r="AU1591" i="1"/>
  <c r="AI1591" i="1"/>
  <c r="AG1591" i="1"/>
  <c r="AD1591" i="1"/>
  <c r="AA1591" i="1" s="1"/>
  <c r="M1591" i="1"/>
  <c r="A1591" i="1"/>
  <c r="AV1590" i="1"/>
  <c r="AU1590" i="1"/>
  <c r="AI1590" i="1"/>
  <c r="AG1590" i="1"/>
  <c r="AD1590" i="1"/>
  <c r="AA1590" i="1" s="1"/>
  <c r="M1590" i="1"/>
  <c r="A1590" i="1"/>
  <c r="AV1589" i="1"/>
  <c r="AU1589" i="1"/>
  <c r="AI1589" i="1"/>
  <c r="AG1589" i="1"/>
  <c r="AD1589" i="1"/>
  <c r="M1589" i="1"/>
  <c r="A1589" i="1"/>
  <c r="AV1588" i="1"/>
  <c r="AU1588" i="1"/>
  <c r="AI1588" i="1"/>
  <c r="AG1588" i="1"/>
  <c r="AD1588" i="1"/>
  <c r="AA1588" i="1" s="1"/>
  <c r="M1588" i="1"/>
  <c r="A1588" i="1"/>
  <c r="AV1587" i="1"/>
  <c r="AU1587" i="1"/>
  <c r="AI1587" i="1"/>
  <c r="AG1587" i="1"/>
  <c r="AD1587" i="1"/>
  <c r="M1587" i="1"/>
  <c r="A1587" i="1"/>
  <c r="AV1586" i="1"/>
  <c r="AU1586" i="1"/>
  <c r="AI1586" i="1"/>
  <c r="AG1586" i="1"/>
  <c r="AD1586" i="1"/>
  <c r="AA1586" i="1" s="1"/>
  <c r="M1586" i="1"/>
  <c r="A1586" i="1"/>
  <c r="AV1585" i="1"/>
  <c r="AU1585" i="1"/>
  <c r="AI1585" i="1"/>
  <c r="AG1585" i="1"/>
  <c r="AD1585" i="1"/>
  <c r="AA1585" i="1" s="1"/>
  <c r="M1585" i="1"/>
  <c r="A1585" i="1"/>
  <c r="AV1584" i="1"/>
  <c r="AU1584" i="1"/>
  <c r="AI1584" i="1"/>
  <c r="AG1584" i="1"/>
  <c r="AD1584" i="1"/>
  <c r="AA1584" i="1" s="1"/>
  <c r="M1584" i="1"/>
  <c r="A1584" i="1"/>
  <c r="AV1583" i="1"/>
  <c r="AU1583" i="1"/>
  <c r="AI1583" i="1"/>
  <c r="AG1583" i="1"/>
  <c r="AD1583" i="1"/>
  <c r="AA1583" i="1" s="1"/>
  <c r="AE1583" i="1" s="1"/>
  <c r="M1583" i="1"/>
  <c r="A1583" i="1"/>
  <c r="AV1582" i="1"/>
  <c r="AU1582" i="1"/>
  <c r="AI1582" i="1"/>
  <c r="AG1582" i="1"/>
  <c r="AD1582" i="1"/>
  <c r="AA1582" i="1" s="1"/>
  <c r="M1582" i="1"/>
  <c r="A1582" i="1"/>
  <c r="AV1581" i="1"/>
  <c r="AU1581" i="1"/>
  <c r="AI1581" i="1"/>
  <c r="AG1581" i="1"/>
  <c r="AD1581" i="1"/>
  <c r="AA1581" i="1" s="1"/>
  <c r="M1581" i="1"/>
  <c r="A1581" i="1"/>
  <c r="AV1580" i="1"/>
  <c r="AU1580" i="1"/>
  <c r="AI1580" i="1"/>
  <c r="AG1580" i="1"/>
  <c r="AD1580" i="1"/>
  <c r="AA1580" i="1" s="1"/>
  <c r="AE1580" i="1" s="1"/>
  <c r="M1580" i="1"/>
  <c r="A1580" i="1"/>
  <c r="AV1579" i="1"/>
  <c r="AU1579" i="1"/>
  <c r="AI1579" i="1"/>
  <c r="AG1579" i="1"/>
  <c r="AD1579" i="1"/>
  <c r="AA1579" i="1" s="1"/>
  <c r="M1579" i="1"/>
  <c r="A1579" i="1"/>
  <c r="AV1578" i="1"/>
  <c r="AU1578" i="1"/>
  <c r="AI1578" i="1"/>
  <c r="AG1578" i="1"/>
  <c r="AD1578" i="1"/>
  <c r="AA1578" i="1" s="1"/>
  <c r="AE1578" i="1" s="1"/>
  <c r="M1578" i="1"/>
  <c r="A1578" i="1"/>
  <c r="AV1577" i="1"/>
  <c r="AU1577" i="1"/>
  <c r="AI1577" i="1"/>
  <c r="AG1577" i="1"/>
  <c r="AD1577" i="1"/>
  <c r="M1577" i="1"/>
  <c r="A1577" i="1"/>
  <c r="AV1576" i="1"/>
  <c r="AU1576" i="1"/>
  <c r="AI1576" i="1"/>
  <c r="AG1576" i="1"/>
  <c r="AD1576" i="1"/>
  <c r="AA1576" i="1" s="1"/>
  <c r="M1576" i="1"/>
  <c r="A1576" i="1"/>
  <c r="AV1575" i="1"/>
  <c r="AU1575" i="1"/>
  <c r="AI1575" i="1"/>
  <c r="AG1575" i="1"/>
  <c r="AD1575" i="1"/>
  <c r="AA1575" i="1" s="1"/>
  <c r="M1575" i="1"/>
  <c r="A1575" i="1"/>
  <c r="AV1574" i="1"/>
  <c r="AU1574" i="1"/>
  <c r="AI1574" i="1"/>
  <c r="AG1574" i="1"/>
  <c r="AD1574" i="1"/>
  <c r="M1574" i="1"/>
  <c r="A1574" i="1"/>
  <c r="AV1573" i="1"/>
  <c r="AU1573" i="1"/>
  <c r="AI1573" i="1"/>
  <c r="AG1573" i="1"/>
  <c r="AD1573" i="1"/>
  <c r="AA1573" i="1" s="1"/>
  <c r="M1573" i="1"/>
  <c r="A1573" i="1"/>
  <c r="AV1572" i="1"/>
  <c r="AU1572" i="1"/>
  <c r="AI1572" i="1"/>
  <c r="AG1572" i="1"/>
  <c r="AD1572" i="1"/>
  <c r="M1572" i="1"/>
  <c r="A1572" i="1"/>
  <c r="AV1571" i="1"/>
  <c r="AU1571" i="1"/>
  <c r="AI1571" i="1"/>
  <c r="AG1571" i="1"/>
  <c r="AD1571" i="1"/>
  <c r="AA1571" i="1" s="1"/>
  <c r="M1571" i="1"/>
  <c r="A1571" i="1"/>
  <c r="AV1570" i="1"/>
  <c r="AU1570" i="1"/>
  <c r="AI1570" i="1"/>
  <c r="AG1570" i="1"/>
  <c r="AD1570" i="1"/>
  <c r="AA1570" i="1" s="1"/>
  <c r="M1570" i="1"/>
  <c r="A1570" i="1"/>
  <c r="AV1569" i="1"/>
  <c r="AU1569" i="1"/>
  <c r="AI1569" i="1"/>
  <c r="AG1569" i="1"/>
  <c r="AD1569" i="1"/>
  <c r="M1569" i="1"/>
  <c r="A1569" i="1"/>
  <c r="AV1568" i="1"/>
  <c r="AU1568" i="1"/>
  <c r="AI1568" i="1"/>
  <c r="AG1568" i="1"/>
  <c r="AD1568" i="1"/>
  <c r="AA1568" i="1" s="1"/>
  <c r="M1568" i="1"/>
  <c r="A1568" i="1"/>
  <c r="AV1567" i="1"/>
  <c r="AU1567" i="1"/>
  <c r="AI1567" i="1"/>
  <c r="AG1567" i="1"/>
  <c r="AD1567" i="1"/>
  <c r="AA1567" i="1" s="1"/>
  <c r="AE1567" i="1" s="1"/>
  <c r="M1567" i="1"/>
  <c r="A1567" i="1"/>
  <c r="AV1566" i="1"/>
  <c r="AU1566" i="1"/>
  <c r="AI1566" i="1"/>
  <c r="AG1566" i="1"/>
  <c r="AD1566" i="1"/>
  <c r="M1566" i="1"/>
  <c r="A1566" i="1"/>
  <c r="AV1565" i="1"/>
  <c r="AU1565" i="1"/>
  <c r="AI1565" i="1"/>
  <c r="AG1565" i="1"/>
  <c r="AD1565" i="1"/>
  <c r="AA1565" i="1" s="1"/>
  <c r="AE1565" i="1" s="1"/>
  <c r="M1565" i="1"/>
  <c r="A1565" i="1"/>
  <c r="AV1564" i="1"/>
  <c r="AU1564" i="1"/>
  <c r="AI1564" i="1"/>
  <c r="AG1564" i="1"/>
  <c r="AD1564" i="1"/>
  <c r="M1564" i="1"/>
  <c r="A1564" i="1"/>
  <c r="AV1563" i="1"/>
  <c r="AU1563" i="1"/>
  <c r="AI1563" i="1"/>
  <c r="AG1563" i="1"/>
  <c r="AD1563" i="1"/>
  <c r="M1563" i="1"/>
  <c r="A1563" i="1"/>
  <c r="AV1562" i="1"/>
  <c r="AU1562" i="1"/>
  <c r="AI1562" i="1"/>
  <c r="AG1562" i="1"/>
  <c r="AD1562" i="1"/>
  <c r="M1562" i="1"/>
  <c r="A1562" i="1"/>
  <c r="AV1561" i="1"/>
  <c r="AU1561" i="1"/>
  <c r="AI1561" i="1"/>
  <c r="AG1561" i="1"/>
  <c r="AD1561" i="1"/>
  <c r="M1561" i="1"/>
  <c r="A1561" i="1"/>
  <c r="AV1560" i="1"/>
  <c r="AU1560" i="1"/>
  <c r="AI1560" i="1"/>
  <c r="AG1560" i="1"/>
  <c r="AD1560" i="1"/>
  <c r="AA1560" i="1" s="1"/>
  <c r="M1560" i="1"/>
  <c r="A1560" i="1"/>
  <c r="AV1559" i="1"/>
  <c r="AU1559" i="1"/>
  <c r="AI1559" i="1"/>
  <c r="AG1559" i="1"/>
  <c r="AD1559" i="1"/>
  <c r="AA1559" i="1" s="1"/>
  <c r="M1559" i="1"/>
  <c r="A1559" i="1"/>
  <c r="AI1558" i="1"/>
  <c r="AG1558" i="1"/>
  <c r="AD1558" i="1"/>
  <c r="A1558" i="1"/>
  <c r="AI1557" i="1"/>
  <c r="AG1557" i="1"/>
  <c r="AD1557" i="1"/>
  <c r="A1557" i="1"/>
  <c r="AI1556" i="1"/>
  <c r="AG1556" i="1"/>
  <c r="AD1556" i="1"/>
  <c r="A1556" i="1"/>
  <c r="AI1555" i="1"/>
  <c r="AG1555" i="1"/>
  <c r="AD1555" i="1"/>
  <c r="A1555" i="1"/>
  <c r="AI1554" i="1"/>
  <c r="AG1554" i="1"/>
  <c r="AD1554" i="1"/>
  <c r="A1554" i="1"/>
  <c r="AI1553" i="1"/>
  <c r="AG1553" i="1"/>
  <c r="AD1553" i="1"/>
  <c r="A1553" i="1"/>
  <c r="AI1552" i="1"/>
  <c r="AG1552" i="1"/>
  <c r="AD1552" i="1"/>
  <c r="A1552" i="1"/>
  <c r="AI1551" i="1"/>
  <c r="AG1551" i="1"/>
  <c r="AD1551" i="1"/>
  <c r="AA1551" i="1" s="1"/>
  <c r="A1551" i="1"/>
  <c r="AI1550" i="1"/>
  <c r="AG1550" i="1"/>
  <c r="AD1550" i="1"/>
  <c r="AA1550" i="1" s="1"/>
  <c r="A1550" i="1"/>
  <c r="AI1549" i="1"/>
  <c r="AG1549" i="1"/>
  <c r="AD1549" i="1"/>
  <c r="A1549" i="1"/>
  <c r="AI1548" i="1"/>
  <c r="AG1548" i="1"/>
  <c r="AD1548" i="1"/>
  <c r="AA1548" i="1" s="1"/>
  <c r="A1548" i="1"/>
  <c r="AI1547" i="1"/>
  <c r="AG1547" i="1"/>
  <c r="AD1547" i="1"/>
  <c r="A1547" i="1"/>
  <c r="AI1546" i="1"/>
  <c r="AG1546" i="1"/>
  <c r="AD1546" i="1"/>
  <c r="AA1546" i="1" s="1"/>
  <c r="A1546" i="1"/>
  <c r="AI1545" i="1"/>
  <c r="AG1545" i="1"/>
  <c r="AD1545" i="1"/>
  <c r="AA1545" i="1" s="1"/>
  <c r="A1545" i="1"/>
  <c r="AI1544" i="1"/>
  <c r="AG1544" i="1"/>
  <c r="AD1544" i="1"/>
  <c r="A1544" i="1"/>
  <c r="AI1543" i="1"/>
  <c r="AG1543" i="1"/>
  <c r="AD1543" i="1"/>
  <c r="AA1543" i="1" s="1"/>
  <c r="A1543" i="1"/>
  <c r="AI1542" i="1"/>
  <c r="AG1542" i="1"/>
  <c r="AD1542" i="1"/>
  <c r="A1542" i="1"/>
  <c r="AI1541" i="1"/>
  <c r="AG1541" i="1"/>
  <c r="AD1541" i="1"/>
  <c r="AA1541" i="1" s="1"/>
  <c r="A1541" i="1"/>
  <c r="AI1540" i="1"/>
  <c r="AG1540" i="1"/>
  <c r="AD1540" i="1"/>
  <c r="A1540" i="1"/>
  <c r="AI1539" i="1"/>
  <c r="AG1539" i="1"/>
  <c r="AD1539" i="1"/>
  <c r="AA1539" i="1" s="1"/>
  <c r="AE1539" i="1" s="1"/>
  <c r="A1539" i="1"/>
  <c r="AI1538" i="1"/>
  <c r="AG1538" i="1"/>
  <c r="AD1538" i="1"/>
  <c r="A1538" i="1"/>
  <c r="AI1537" i="1"/>
  <c r="AG1537" i="1"/>
  <c r="AD1537" i="1"/>
  <c r="AA1537" i="1" s="1"/>
  <c r="AE1537" i="1" s="1"/>
  <c r="A1537" i="1"/>
  <c r="AI1536" i="1"/>
  <c r="AG1536" i="1"/>
  <c r="AD1536" i="1"/>
  <c r="A1536" i="1"/>
  <c r="AI1535" i="1"/>
  <c r="AG1535" i="1"/>
  <c r="AD1535" i="1"/>
  <c r="AA1535" i="1" s="1"/>
  <c r="AE1535" i="1" s="1"/>
  <c r="A1535" i="1"/>
  <c r="AI1534" i="1"/>
  <c r="AG1534" i="1"/>
  <c r="AD1534" i="1"/>
  <c r="A1534" i="1"/>
  <c r="AI1533" i="1"/>
  <c r="AG1533" i="1"/>
  <c r="AD1533" i="1"/>
  <c r="A1533" i="1"/>
  <c r="AI1532" i="1"/>
  <c r="AG1532" i="1"/>
  <c r="AD1532" i="1"/>
  <c r="AA1532" i="1" s="1"/>
  <c r="AE1532" i="1" s="1"/>
  <c r="A1532" i="1"/>
  <c r="AI1531" i="1"/>
  <c r="AG1531" i="1"/>
  <c r="AD1531" i="1"/>
  <c r="AA1531" i="1" s="1"/>
  <c r="A1531" i="1"/>
  <c r="AI1530" i="1"/>
  <c r="AG1530" i="1"/>
  <c r="AD1530" i="1"/>
  <c r="A1530" i="1"/>
  <c r="AI1529" i="1"/>
  <c r="AG1529" i="1"/>
  <c r="AD1529" i="1"/>
  <c r="AA1529" i="1" s="1"/>
  <c r="A1529" i="1"/>
  <c r="AI1528" i="1"/>
  <c r="AG1528" i="1"/>
  <c r="AD1528" i="1"/>
  <c r="A1528" i="1"/>
  <c r="AI1527" i="1"/>
  <c r="AG1527" i="1"/>
  <c r="AD1527" i="1"/>
  <c r="A1527" i="1"/>
  <c r="AI1526" i="1"/>
  <c r="AG1526" i="1"/>
  <c r="AD1526" i="1"/>
  <c r="AA1526" i="1" s="1"/>
  <c r="AE1526" i="1" s="1"/>
  <c r="A1526" i="1"/>
  <c r="AI1525" i="1"/>
  <c r="AG1525" i="1"/>
  <c r="AD1525" i="1"/>
  <c r="AA1525" i="1" s="1"/>
  <c r="A1525" i="1"/>
  <c r="AI1524" i="1"/>
  <c r="AG1524" i="1"/>
  <c r="AD1524" i="1"/>
  <c r="A1524" i="1"/>
  <c r="AI1523" i="1"/>
  <c r="AG1523" i="1"/>
  <c r="AD1523" i="1"/>
  <c r="AA1523" i="1" s="1"/>
  <c r="A1523" i="1"/>
  <c r="AI1522" i="1"/>
  <c r="AG1522" i="1"/>
  <c r="AD1522" i="1"/>
  <c r="AA1522" i="1" s="1"/>
  <c r="A1522" i="1"/>
  <c r="AI1521" i="1"/>
  <c r="AG1521" i="1"/>
  <c r="AD1521" i="1"/>
  <c r="AA1521" i="1" s="1"/>
  <c r="A1521" i="1"/>
  <c r="AI1520" i="1"/>
  <c r="AG1520" i="1"/>
  <c r="AD1520" i="1"/>
  <c r="A1520" i="1"/>
  <c r="AI1519" i="1"/>
  <c r="AG1519" i="1"/>
  <c r="AD1519" i="1"/>
  <c r="A1519" i="1"/>
  <c r="AI1518" i="1"/>
  <c r="AG1518" i="1"/>
  <c r="AD1518" i="1"/>
  <c r="AA1518" i="1" s="1"/>
  <c r="AE1518" i="1" s="1"/>
  <c r="A1518" i="1"/>
  <c r="AI1517" i="1"/>
  <c r="AG1517" i="1"/>
  <c r="AD1517" i="1"/>
  <c r="AA1517" i="1" s="1"/>
  <c r="A1517" i="1"/>
  <c r="AI1516" i="1"/>
  <c r="AG1516" i="1"/>
  <c r="AD1516" i="1"/>
  <c r="AA1516" i="1" s="1"/>
  <c r="AE1516" i="1" s="1"/>
  <c r="A1516" i="1"/>
  <c r="AI1515" i="1"/>
  <c r="AG1515" i="1"/>
  <c r="AD1515" i="1"/>
  <c r="AA1515" i="1" s="1"/>
  <c r="A1515" i="1"/>
  <c r="AI1514" i="1"/>
  <c r="AG1514" i="1"/>
  <c r="AD1514" i="1"/>
  <c r="A1514" i="1"/>
  <c r="AI1513" i="1"/>
  <c r="AG1513" i="1"/>
  <c r="AD1513" i="1"/>
  <c r="A1513" i="1"/>
  <c r="AI1512" i="1"/>
  <c r="AG1512" i="1"/>
  <c r="AD1512" i="1"/>
  <c r="A1512" i="1"/>
  <c r="AI1511" i="1"/>
  <c r="AG1511" i="1"/>
  <c r="AD1511" i="1"/>
  <c r="AA1511" i="1" s="1"/>
  <c r="AE1511" i="1" s="1"/>
  <c r="A1511" i="1"/>
  <c r="AI1510" i="1"/>
  <c r="AG1510" i="1"/>
  <c r="AD1510" i="1"/>
  <c r="AA1510" i="1" s="1"/>
  <c r="A1510" i="1"/>
  <c r="AI1509" i="1"/>
  <c r="AG1509" i="1"/>
  <c r="AD1509" i="1"/>
  <c r="AA1509" i="1" s="1"/>
  <c r="A1509" i="1"/>
  <c r="AI1508" i="1"/>
  <c r="AG1508" i="1"/>
  <c r="AD1508" i="1"/>
  <c r="A1508" i="1"/>
  <c r="AI1507" i="1"/>
  <c r="AG1507" i="1"/>
  <c r="AD1507" i="1"/>
  <c r="AA1507" i="1" s="1"/>
  <c r="A1507" i="1"/>
  <c r="AI1506" i="1"/>
  <c r="AG1506" i="1"/>
  <c r="AD1506" i="1"/>
  <c r="AA1506" i="1" s="1"/>
  <c r="A1506" i="1"/>
  <c r="AI1505" i="1"/>
  <c r="AG1505" i="1"/>
  <c r="AD1505" i="1"/>
  <c r="AA1505" i="1" s="1"/>
  <c r="A1505" i="1"/>
  <c r="AI1504" i="1"/>
  <c r="AG1504" i="1"/>
  <c r="AD1504" i="1"/>
  <c r="AA1504" i="1" s="1"/>
  <c r="AE1504" i="1" s="1"/>
  <c r="A1504" i="1"/>
  <c r="AI1503" i="1"/>
  <c r="AG1503" i="1"/>
  <c r="AD1503" i="1"/>
  <c r="AA1503" i="1" s="1"/>
  <c r="A1503" i="1"/>
  <c r="AI1502" i="1"/>
  <c r="AG1502" i="1"/>
  <c r="AD1502" i="1"/>
  <c r="AA1502" i="1" s="1"/>
  <c r="AE1502" i="1" s="1"/>
  <c r="A1502" i="1"/>
  <c r="AI1501" i="1"/>
  <c r="AG1501" i="1"/>
  <c r="AD1501" i="1"/>
  <c r="AA1501" i="1" s="1"/>
  <c r="AE1501" i="1" s="1"/>
  <c r="A1501" i="1"/>
  <c r="AI1500" i="1"/>
  <c r="AG1500" i="1"/>
  <c r="AD1500" i="1"/>
  <c r="AA1500" i="1" s="1"/>
  <c r="AE1500" i="1" s="1"/>
  <c r="A1500" i="1"/>
  <c r="AI1499" i="1"/>
  <c r="AG1499" i="1"/>
  <c r="AD1499" i="1"/>
  <c r="A1499" i="1"/>
  <c r="AI1498" i="1"/>
  <c r="AG1498" i="1"/>
  <c r="AD1498" i="1"/>
  <c r="AA1498" i="1" s="1"/>
  <c r="AE1498" i="1" s="1"/>
  <c r="A1498" i="1"/>
  <c r="AI1497" i="1"/>
  <c r="AG1497" i="1"/>
  <c r="AD1497" i="1"/>
  <c r="A1497" i="1"/>
  <c r="AI1496" i="1"/>
  <c r="AG1496" i="1"/>
  <c r="AD1496" i="1"/>
  <c r="A1496" i="1"/>
  <c r="AI1495" i="1"/>
  <c r="AG1495" i="1"/>
  <c r="AD1495" i="1"/>
  <c r="AA1495" i="1" s="1"/>
  <c r="AE1495" i="1" s="1"/>
  <c r="A1495" i="1"/>
  <c r="AI1494" i="1"/>
  <c r="AG1494" i="1"/>
  <c r="AD1494" i="1"/>
  <c r="A1494" i="1"/>
  <c r="AI1493" i="1"/>
  <c r="AG1493" i="1"/>
  <c r="AD1493" i="1"/>
  <c r="AA1493" i="1" s="1"/>
  <c r="A1493" i="1"/>
  <c r="AI1492" i="1"/>
  <c r="AG1492" i="1"/>
  <c r="AD1492" i="1"/>
  <c r="AA1492" i="1" s="1"/>
  <c r="A1492" i="1"/>
  <c r="AI1491" i="1"/>
  <c r="AG1491" i="1"/>
  <c r="AD1491" i="1"/>
  <c r="AA1491" i="1" s="1"/>
  <c r="A1491" i="1"/>
  <c r="AI1490" i="1"/>
  <c r="AG1490" i="1"/>
  <c r="AD1490" i="1"/>
  <c r="AA1490" i="1" s="1"/>
  <c r="A1490" i="1"/>
  <c r="AI1489" i="1"/>
  <c r="AG1489" i="1"/>
  <c r="AD1489" i="1"/>
  <c r="AA1489" i="1" s="1"/>
  <c r="A1489" i="1"/>
  <c r="AI1488" i="1"/>
  <c r="AG1488" i="1"/>
  <c r="AD1488" i="1"/>
  <c r="A1488" i="1"/>
  <c r="AI1487" i="1"/>
  <c r="AG1487" i="1"/>
  <c r="AD1487" i="1"/>
  <c r="AA1487" i="1" s="1"/>
  <c r="AE1487" i="1" s="1"/>
  <c r="A1487" i="1"/>
  <c r="AI1486" i="1"/>
  <c r="AG1486" i="1"/>
  <c r="AD1486" i="1"/>
  <c r="A1486" i="1"/>
  <c r="AI1485" i="1"/>
  <c r="AG1485" i="1"/>
  <c r="AD1485" i="1"/>
  <c r="AA1485" i="1" s="1"/>
  <c r="AE1485" i="1" s="1"/>
  <c r="A1485" i="1"/>
  <c r="AI1484" i="1"/>
  <c r="AG1484" i="1"/>
  <c r="AD1484" i="1"/>
  <c r="A1484" i="1"/>
  <c r="AI1483" i="1"/>
  <c r="AG1483" i="1"/>
  <c r="AD1483" i="1"/>
  <c r="AA1483" i="1" s="1"/>
  <c r="A1483" i="1"/>
  <c r="AI1482" i="1"/>
  <c r="AG1482" i="1"/>
  <c r="AD1482" i="1"/>
  <c r="A1482" i="1"/>
  <c r="AI1481" i="1"/>
  <c r="AG1481" i="1"/>
  <c r="AD1481" i="1"/>
  <c r="AA1481" i="1" s="1"/>
  <c r="AE1481" i="1" s="1"/>
  <c r="A1481" i="1"/>
  <c r="AI1480" i="1"/>
  <c r="AG1480" i="1"/>
  <c r="AD1480" i="1"/>
  <c r="A1480" i="1"/>
  <c r="AI1479" i="1"/>
  <c r="AG1479" i="1"/>
  <c r="AD1479" i="1"/>
  <c r="AA1479" i="1" s="1"/>
  <c r="AE1479" i="1" s="1"/>
  <c r="A1479" i="1"/>
  <c r="AI1478" i="1"/>
  <c r="AG1478" i="1"/>
  <c r="AD1478" i="1"/>
  <c r="A1478" i="1"/>
  <c r="AI1477" i="1"/>
  <c r="AG1477" i="1"/>
  <c r="AD1477" i="1"/>
  <c r="AA1477" i="1" s="1"/>
  <c r="AE1477" i="1" s="1"/>
  <c r="A1477" i="1"/>
  <c r="AI1476" i="1"/>
  <c r="AG1476" i="1"/>
  <c r="AD1476" i="1"/>
  <c r="AA1476" i="1" s="1"/>
  <c r="AE1476" i="1" s="1"/>
  <c r="A1476" i="1"/>
  <c r="AI1475" i="1"/>
  <c r="AG1475" i="1"/>
  <c r="AD1475" i="1"/>
  <c r="AA1475" i="1" s="1"/>
  <c r="A1475" i="1"/>
  <c r="AI1474" i="1"/>
  <c r="AG1474" i="1"/>
  <c r="AD1474" i="1"/>
  <c r="A1474" i="1"/>
  <c r="AI1473" i="1"/>
  <c r="AG1473" i="1"/>
  <c r="AD1473" i="1"/>
  <c r="AA1473" i="1" s="1"/>
  <c r="AE1473" i="1" s="1"/>
  <c r="A1473" i="1"/>
  <c r="AI1472" i="1"/>
  <c r="AG1472" i="1"/>
  <c r="AD1472" i="1"/>
  <c r="AA1472" i="1" s="1"/>
  <c r="A1472" i="1"/>
  <c r="AI1471" i="1"/>
  <c r="AG1471" i="1"/>
  <c r="AD1471" i="1"/>
  <c r="AA1471" i="1" s="1"/>
  <c r="AE1471" i="1" s="1"/>
  <c r="A1471" i="1"/>
  <c r="AI1470" i="1"/>
  <c r="AG1470" i="1"/>
  <c r="AD1470" i="1"/>
  <c r="AA1470" i="1" s="1"/>
  <c r="A1470" i="1"/>
  <c r="AI1469" i="1"/>
  <c r="AG1469" i="1"/>
  <c r="AD1469" i="1"/>
  <c r="AA1469" i="1" s="1"/>
  <c r="A1469" i="1"/>
  <c r="AI1468" i="1"/>
  <c r="AG1468" i="1"/>
  <c r="AD1468" i="1"/>
  <c r="A1468" i="1"/>
  <c r="AI1467" i="1"/>
  <c r="AG1467" i="1"/>
  <c r="AD1467" i="1"/>
  <c r="AA1467" i="1" s="1"/>
  <c r="AE1467" i="1" s="1"/>
  <c r="A1467" i="1"/>
  <c r="AI1466" i="1"/>
  <c r="AG1466" i="1"/>
  <c r="AD1466" i="1"/>
  <c r="A1466" i="1"/>
  <c r="AI1465" i="1"/>
  <c r="AG1465" i="1"/>
  <c r="AD1465" i="1"/>
  <c r="A1465" i="1"/>
  <c r="AI1464" i="1"/>
  <c r="AG1464" i="1"/>
  <c r="AD1464" i="1"/>
  <c r="AA1464" i="1" s="1"/>
  <c r="AE1464" i="1" s="1"/>
  <c r="A1464" i="1"/>
  <c r="AI1463" i="1"/>
  <c r="AG1463" i="1"/>
  <c r="AD1463" i="1"/>
  <c r="A1463" i="1"/>
  <c r="AI1462" i="1"/>
  <c r="AG1462" i="1"/>
  <c r="AD1462" i="1"/>
  <c r="AA1462" i="1" s="1"/>
  <c r="AE1462" i="1" s="1"/>
  <c r="A1462" i="1"/>
  <c r="AI1461" i="1"/>
  <c r="AG1461" i="1"/>
  <c r="AD1461" i="1"/>
  <c r="AA1461" i="1" s="1"/>
  <c r="AE1461" i="1" s="1"/>
  <c r="A1461" i="1"/>
  <c r="AI1460" i="1"/>
  <c r="AG1460" i="1"/>
  <c r="AD1460" i="1"/>
  <c r="AA1460" i="1" s="1"/>
  <c r="AE1460" i="1" s="1"/>
  <c r="A1460" i="1"/>
  <c r="AI1459" i="1"/>
  <c r="AG1459" i="1"/>
  <c r="AD1459" i="1"/>
  <c r="A1459" i="1"/>
  <c r="AI1458" i="1"/>
  <c r="AG1458" i="1"/>
  <c r="AD1458" i="1"/>
  <c r="AA1458" i="1" s="1"/>
  <c r="AE1458" i="1" s="1"/>
  <c r="A1458" i="1"/>
  <c r="AI1457" i="1"/>
  <c r="AG1457" i="1"/>
  <c r="AD1457" i="1"/>
  <c r="AA1457" i="1" s="1"/>
  <c r="AE1457" i="1" s="1"/>
  <c r="A1457" i="1"/>
  <c r="AI1456" i="1"/>
  <c r="AG1456" i="1"/>
  <c r="AD1456" i="1"/>
  <c r="A1456" i="1"/>
  <c r="AI1455" i="1"/>
  <c r="AG1455" i="1"/>
  <c r="AD1455" i="1"/>
  <c r="A1455" i="1"/>
  <c r="AI1454" i="1"/>
  <c r="AG1454" i="1"/>
  <c r="AD1454" i="1"/>
  <c r="AA1454" i="1" s="1"/>
  <c r="A1454" i="1"/>
  <c r="AI1453" i="1"/>
  <c r="AG1453" i="1"/>
  <c r="AD1453" i="1"/>
  <c r="AA1453" i="1" s="1"/>
  <c r="AE1453" i="1" s="1"/>
  <c r="A1453" i="1"/>
  <c r="AI1452" i="1"/>
  <c r="AG1452" i="1"/>
  <c r="AD1452" i="1"/>
  <c r="AA1452" i="1" s="1"/>
  <c r="AE1452" i="1" s="1"/>
  <c r="A1452" i="1"/>
  <c r="AI1451" i="1"/>
  <c r="AG1451" i="1"/>
  <c r="AD1451" i="1"/>
  <c r="AA1451" i="1" s="1"/>
  <c r="A1451" i="1"/>
  <c r="AI1450" i="1"/>
  <c r="AG1450" i="1"/>
  <c r="AD1450" i="1"/>
  <c r="AA1450" i="1" s="1"/>
  <c r="AE1450" i="1" s="1"/>
  <c r="A1450" i="1"/>
  <c r="AI1449" i="1"/>
  <c r="AG1449" i="1"/>
  <c r="AD1449" i="1"/>
  <c r="A1449" i="1"/>
  <c r="AI1448" i="1"/>
  <c r="AG1448" i="1"/>
  <c r="AD1448" i="1"/>
  <c r="AA1448" i="1" s="1"/>
  <c r="AE1448" i="1" s="1"/>
  <c r="A1448" i="1"/>
  <c r="AI1447" i="1"/>
  <c r="AG1447" i="1"/>
  <c r="AD1447" i="1"/>
  <c r="AA1447" i="1" s="1"/>
  <c r="A1447" i="1"/>
  <c r="AI1446" i="1"/>
  <c r="AG1446" i="1"/>
  <c r="AD1446" i="1"/>
  <c r="AA1446" i="1" s="1"/>
  <c r="A1446" i="1"/>
  <c r="AI1445" i="1"/>
  <c r="AG1445" i="1"/>
  <c r="AD1445" i="1"/>
  <c r="AA1445" i="1" s="1"/>
  <c r="A1445" i="1"/>
  <c r="AI1444" i="1"/>
  <c r="AG1444" i="1"/>
  <c r="AD1444" i="1"/>
  <c r="AA1444" i="1" s="1"/>
  <c r="A1444" i="1"/>
  <c r="AI1443" i="1"/>
  <c r="AG1443" i="1"/>
  <c r="AD1443" i="1"/>
  <c r="A1443" i="1"/>
  <c r="AI1442" i="1"/>
  <c r="AG1442" i="1"/>
  <c r="AD1442" i="1"/>
  <c r="AA1442" i="1" s="1"/>
  <c r="AE1442" i="1" s="1"/>
  <c r="A1442" i="1"/>
  <c r="AI1441" i="1"/>
  <c r="AG1441" i="1"/>
  <c r="AD1441" i="1"/>
  <c r="AA1441" i="1" s="1"/>
  <c r="AE1441" i="1" s="1"/>
  <c r="A1441" i="1"/>
  <c r="AI1440" i="1"/>
  <c r="AG1440" i="1"/>
  <c r="AD1440" i="1"/>
  <c r="AA1440" i="1" s="1"/>
  <c r="AE1440" i="1" s="1"/>
  <c r="A1440" i="1"/>
  <c r="AI1439" i="1"/>
  <c r="AG1439" i="1"/>
  <c r="AD1439" i="1"/>
  <c r="A1439" i="1"/>
  <c r="AI1438" i="1"/>
  <c r="AG1438" i="1"/>
  <c r="AD1438" i="1"/>
  <c r="AA1438" i="1" s="1"/>
  <c r="AE1438" i="1" s="1"/>
  <c r="A1438" i="1"/>
  <c r="AI1437" i="1"/>
  <c r="AG1437" i="1"/>
  <c r="AD1437" i="1"/>
  <c r="AA1437" i="1" s="1"/>
  <c r="AE1437" i="1" s="1"/>
  <c r="A1437" i="1"/>
  <c r="AI1436" i="1"/>
  <c r="AG1436" i="1"/>
  <c r="AD1436" i="1"/>
  <c r="AA1436" i="1" s="1"/>
  <c r="AE1436" i="1" s="1"/>
  <c r="A1436" i="1"/>
  <c r="AI1435" i="1"/>
  <c r="AG1435" i="1"/>
  <c r="AD1435" i="1"/>
  <c r="A1435" i="1"/>
  <c r="AI1434" i="1"/>
  <c r="AG1434" i="1"/>
  <c r="AD1434" i="1"/>
  <c r="AA1434" i="1" s="1"/>
  <c r="A1434" i="1"/>
  <c r="AI1433" i="1"/>
  <c r="AG1433" i="1"/>
  <c r="AD1433" i="1"/>
  <c r="A1433" i="1"/>
  <c r="AI1432" i="1"/>
  <c r="AG1432" i="1"/>
  <c r="AD1432" i="1"/>
  <c r="AA1432" i="1" s="1"/>
  <c r="AE1432" i="1" s="1"/>
  <c r="A1432" i="1"/>
  <c r="AI1431" i="1"/>
  <c r="AG1431" i="1"/>
  <c r="AD1431" i="1"/>
  <c r="A1431" i="1"/>
  <c r="AI1430" i="1"/>
  <c r="AG1430" i="1"/>
  <c r="AD1430" i="1"/>
  <c r="AA1430" i="1" s="1"/>
  <c r="AE1430" i="1" s="1"/>
  <c r="A1430" i="1"/>
  <c r="AI1429" i="1"/>
  <c r="AG1429" i="1"/>
  <c r="AD1429" i="1"/>
  <c r="A1429" i="1"/>
  <c r="AI1428" i="1"/>
  <c r="AG1428" i="1"/>
  <c r="AD1428" i="1"/>
  <c r="AA1428" i="1" s="1"/>
  <c r="A1428" i="1"/>
  <c r="AI1427" i="1"/>
  <c r="AG1427" i="1"/>
  <c r="AD1427" i="1"/>
  <c r="AA1427" i="1" s="1"/>
  <c r="AE1427" i="1" s="1"/>
  <c r="A1427" i="1"/>
  <c r="AI1426" i="1"/>
  <c r="AG1426" i="1"/>
  <c r="AD1426" i="1"/>
  <c r="AA1426" i="1" s="1"/>
  <c r="AE1426" i="1" s="1"/>
  <c r="A1426" i="1"/>
  <c r="AI1425" i="1"/>
  <c r="AG1425" i="1"/>
  <c r="AD1425" i="1"/>
  <c r="A1425" i="1"/>
  <c r="AI1424" i="1"/>
  <c r="AG1424" i="1"/>
  <c r="AD1424" i="1"/>
  <c r="AA1424" i="1" s="1"/>
  <c r="AE1424" i="1" s="1"/>
  <c r="A1424" i="1"/>
  <c r="AI1423" i="1"/>
  <c r="AG1423" i="1"/>
  <c r="AD1423" i="1"/>
  <c r="AA1423" i="1" s="1"/>
  <c r="AE1423" i="1" s="1"/>
  <c r="A1423" i="1"/>
  <c r="AI1422" i="1"/>
  <c r="AG1422" i="1"/>
  <c r="AD1422" i="1"/>
  <c r="A1422" i="1"/>
  <c r="AI1421" i="1"/>
  <c r="AG1421" i="1"/>
  <c r="AD1421" i="1"/>
  <c r="AA1421" i="1" s="1"/>
  <c r="A1421" i="1"/>
  <c r="AI1420" i="1"/>
  <c r="AG1420" i="1"/>
  <c r="AD1420" i="1"/>
  <c r="A1420" i="1"/>
  <c r="AI1419" i="1"/>
  <c r="AG1419" i="1"/>
  <c r="AD1419" i="1"/>
  <c r="AA1419" i="1" s="1"/>
  <c r="AE1419" i="1" s="1"/>
  <c r="A1419" i="1"/>
  <c r="AI1418" i="1"/>
  <c r="AG1418" i="1"/>
  <c r="AD1418" i="1"/>
  <c r="AA1418" i="1" s="1"/>
  <c r="A1418" i="1"/>
  <c r="AI1417" i="1"/>
  <c r="AG1417" i="1"/>
  <c r="AD1417" i="1"/>
  <c r="AA1417" i="1" s="1"/>
  <c r="AE1417" i="1" s="1"/>
  <c r="A1417" i="1"/>
  <c r="AI1416" i="1"/>
  <c r="AG1416" i="1"/>
  <c r="AD1416" i="1"/>
  <c r="AA1416" i="1" s="1"/>
  <c r="A1416" i="1"/>
  <c r="AI1415" i="1"/>
  <c r="AG1415" i="1"/>
  <c r="AD1415" i="1"/>
  <c r="AA1415" i="1" s="1"/>
  <c r="AE1415" i="1" s="1"/>
  <c r="A1415" i="1"/>
  <c r="AI1414" i="1"/>
  <c r="AG1414" i="1"/>
  <c r="AD1414" i="1"/>
  <c r="AA1414" i="1" s="1"/>
  <c r="AE1414" i="1" s="1"/>
  <c r="A1414" i="1"/>
  <c r="AI1413" i="1"/>
  <c r="AG1413" i="1"/>
  <c r="AD1413" i="1"/>
  <c r="AA1413" i="1" s="1"/>
  <c r="AE1413" i="1" s="1"/>
  <c r="A1413" i="1"/>
  <c r="AI1412" i="1"/>
  <c r="AG1412" i="1"/>
  <c r="AD1412" i="1"/>
  <c r="AA1412" i="1" s="1"/>
  <c r="A1412" i="1"/>
  <c r="AI1411" i="1"/>
  <c r="AG1411" i="1"/>
  <c r="AD1411" i="1"/>
  <c r="A1411" i="1"/>
  <c r="AI1410" i="1"/>
  <c r="AG1410" i="1"/>
  <c r="AD1410" i="1"/>
  <c r="AA1410" i="1" s="1"/>
  <c r="AE1410" i="1" s="1"/>
  <c r="A1410" i="1"/>
  <c r="AI1409" i="1"/>
  <c r="AG1409" i="1"/>
  <c r="AD1409" i="1"/>
  <c r="A1409" i="1"/>
  <c r="AI1408" i="1"/>
  <c r="AG1408" i="1"/>
  <c r="AD1408" i="1"/>
  <c r="AA1408" i="1" s="1"/>
  <c r="AE1408" i="1" s="1"/>
  <c r="A1408" i="1"/>
  <c r="AI1407" i="1"/>
  <c r="AG1407" i="1"/>
  <c r="AD1407" i="1"/>
  <c r="AA1407" i="1" s="1"/>
  <c r="AE1407" i="1" s="1"/>
  <c r="A1407" i="1"/>
  <c r="AI1406" i="1"/>
  <c r="AG1406" i="1"/>
  <c r="AD1406" i="1"/>
  <c r="AA1406" i="1" s="1"/>
  <c r="AE1406" i="1" s="1"/>
  <c r="A1406" i="1"/>
  <c r="AI1405" i="1"/>
  <c r="AG1405" i="1"/>
  <c r="AD1405" i="1"/>
  <c r="A1405" i="1"/>
  <c r="AI1404" i="1"/>
  <c r="AG1404" i="1"/>
  <c r="AD1404" i="1"/>
  <c r="AA1404" i="1" s="1"/>
  <c r="AE1404" i="1" s="1"/>
  <c r="A1404" i="1"/>
  <c r="AI1403" i="1"/>
  <c r="AG1403" i="1"/>
  <c r="AD1403" i="1"/>
  <c r="A1403" i="1"/>
  <c r="AI1402" i="1"/>
  <c r="AG1402" i="1"/>
  <c r="AD1402" i="1"/>
  <c r="A1402" i="1"/>
  <c r="AI1401" i="1"/>
  <c r="AG1401" i="1"/>
  <c r="AD1401" i="1"/>
  <c r="AA1401" i="1" s="1"/>
  <c r="A1401" i="1"/>
  <c r="AI1400" i="1"/>
  <c r="AG1400" i="1"/>
  <c r="AD1400" i="1"/>
  <c r="A1400" i="1"/>
  <c r="AI1399" i="1"/>
  <c r="AG1399" i="1"/>
  <c r="AD1399" i="1"/>
  <c r="A1399" i="1"/>
  <c r="AI1398" i="1"/>
  <c r="AG1398" i="1"/>
  <c r="AD1398" i="1"/>
  <c r="AA1398" i="1" s="1"/>
  <c r="AE1398" i="1" s="1"/>
  <c r="A1398" i="1"/>
  <c r="AI1397" i="1"/>
  <c r="AG1397" i="1"/>
  <c r="AD1397" i="1"/>
  <c r="AA1397" i="1" s="1"/>
  <c r="A1397" i="1"/>
  <c r="AI1396" i="1"/>
  <c r="AG1396" i="1"/>
  <c r="AD1396" i="1"/>
  <c r="AA1396" i="1" s="1"/>
  <c r="A1396" i="1"/>
  <c r="AI1395" i="1"/>
  <c r="AG1395" i="1"/>
  <c r="AD1395" i="1"/>
  <c r="A1395" i="1"/>
  <c r="AI1394" i="1"/>
  <c r="AG1394" i="1"/>
  <c r="AD1394" i="1"/>
  <c r="AA1394" i="1" s="1"/>
  <c r="AE1394" i="1" s="1"/>
  <c r="A1394" i="1"/>
  <c r="AI1393" i="1"/>
  <c r="AG1393" i="1"/>
  <c r="AD1393" i="1"/>
  <c r="A1393" i="1"/>
  <c r="AI1392" i="1"/>
  <c r="AG1392" i="1"/>
  <c r="AD1392" i="1"/>
  <c r="AA1392" i="1" s="1"/>
  <c r="AE1392" i="1" s="1"/>
  <c r="A1392" i="1"/>
  <c r="AI1391" i="1"/>
  <c r="AG1391" i="1"/>
  <c r="AD1391" i="1"/>
  <c r="AA1391" i="1" s="1"/>
  <c r="A1391" i="1"/>
  <c r="AI1390" i="1"/>
  <c r="AG1390" i="1"/>
  <c r="AD1390" i="1"/>
  <c r="AA1390" i="1" s="1"/>
  <c r="A1390" i="1"/>
  <c r="AI1389" i="1"/>
  <c r="AG1389" i="1"/>
  <c r="AD1389" i="1"/>
  <c r="AA1389" i="1" s="1"/>
  <c r="AE1389" i="1" s="1"/>
  <c r="A1389" i="1"/>
  <c r="AI1388" i="1"/>
  <c r="AG1388" i="1"/>
  <c r="AD1388" i="1"/>
  <c r="A1388" i="1"/>
  <c r="AI1387" i="1"/>
  <c r="AG1387" i="1"/>
  <c r="AD1387" i="1"/>
  <c r="AA1387" i="1" s="1"/>
  <c r="A1387" i="1"/>
  <c r="AI1386" i="1"/>
  <c r="AG1386" i="1"/>
  <c r="AD1386" i="1"/>
  <c r="A1386" i="1"/>
  <c r="AI1385" i="1"/>
  <c r="AG1385" i="1"/>
  <c r="AD1385" i="1"/>
  <c r="A1385" i="1"/>
  <c r="AI1384" i="1"/>
  <c r="AG1384" i="1"/>
  <c r="AD1384" i="1"/>
  <c r="AA1384" i="1" s="1"/>
  <c r="A1384" i="1"/>
  <c r="AI1383" i="1"/>
  <c r="AG1383" i="1"/>
  <c r="AD1383" i="1"/>
  <c r="AA1383" i="1" s="1"/>
  <c r="AE1383" i="1" s="1"/>
  <c r="A1383" i="1"/>
  <c r="AI1382" i="1"/>
  <c r="AG1382" i="1"/>
  <c r="AD1382" i="1"/>
  <c r="AA1382" i="1" s="1"/>
  <c r="AE1382" i="1" s="1"/>
  <c r="A1382" i="1"/>
  <c r="AI1381" i="1"/>
  <c r="AG1381" i="1"/>
  <c r="AD1381" i="1"/>
  <c r="AA1381" i="1" s="1"/>
  <c r="A1381" i="1"/>
  <c r="AI1380" i="1"/>
  <c r="AG1380" i="1"/>
  <c r="AD1380" i="1"/>
  <c r="A1380" i="1"/>
  <c r="AI1379" i="1"/>
  <c r="AG1379" i="1"/>
  <c r="AD1379" i="1"/>
  <c r="AA1379" i="1" s="1"/>
  <c r="A1379" i="1"/>
  <c r="AI1378" i="1"/>
  <c r="AG1378" i="1"/>
  <c r="AD1378" i="1"/>
  <c r="A1378" i="1"/>
  <c r="AI1377" i="1"/>
  <c r="AG1377" i="1"/>
  <c r="AD1377" i="1"/>
  <c r="AA1377" i="1" s="1"/>
  <c r="AE1377" i="1" s="1"/>
  <c r="A1377" i="1"/>
  <c r="AI1376" i="1"/>
  <c r="AG1376" i="1"/>
  <c r="AD1376" i="1"/>
  <c r="AA1376" i="1" s="1"/>
  <c r="A1376" i="1"/>
  <c r="AI1375" i="1"/>
  <c r="AG1375" i="1"/>
  <c r="AD1375" i="1"/>
  <c r="AA1375" i="1" s="1"/>
  <c r="A1375" i="1"/>
  <c r="AI1374" i="1"/>
  <c r="AG1374" i="1"/>
  <c r="AD1374" i="1"/>
  <c r="A1374" i="1"/>
  <c r="AI1373" i="1"/>
  <c r="AG1373" i="1"/>
  <c r="AD1373" i="1"/>
  <c r="A1373" i="1"/>
  <c r="AI1372" i="1"/>
  <c r="AG1372" i="1"/>
  <c r="AD1372" i="1"/>
  <c r="A1372" i="1"/>
  <c r="AI1371" i="1"/>
  <c r="AG1371" i="1"/>
  <c r="AD1371" i="1"/>
  <c r="A1371" i="1"/>
  <c r="AI1370" i="1"/>
  <c r="AG1370" i="1"/>
  <c r="AD1370" i="1"/>
  <c r="AA1370" i="1" s="1"/>
  <c r="AE1370" i="1" s="1"/>
  <c r="A1370" i="1"/>
  <c r="AI1369" i="1"/>
  <c r="AG1369" i="1"/>
  <c r="AD1369" i="1"/>
  <c r="AA1369" i="1" s="1"/>
  <c r="AE1369" i="1" s="1"/>
  <c r="A1369" i="1"/>
  <c r="AI1368" i="1"/>
  <c r="AG1368" i="1"/>
  <c r="AD1368" i="1"/>
  <c r="AA1368" i="1" s="1"/>
  <c r="AE1368" i="1" s="1"/>
  <c r="A1368" i="1"/>
  <c r="AI1367" i="1"/>
  <c r="AG1367" i="1"/>
  <c r="AD1367" i="1"/>
  <c r="A1367" i="1"/>
  <c r="AI1366" i="1"/>
  <c r="AG1366" i="1"/>
  <c r="AD1366" i="1"/>
  <c r="AA1366" i="1" s="1"/>
  <c r="AE1366" i="1" s="1"/>
  <c r="A1366" i="1"/>
  <c r="AI1365" i="1"/>
  <c r="AG1365" i="1"/>
  <c r="AD1365" i="1"/>
  <c r="AA1365" i="1" s="1"/>
  <c r="A1365" i="1"/>
  <c r="AI1364" i="1"/>
  <c r="AG1364" i="1"/>
  <c r="AD1364" i="1"/>
  <c r="AA1364" i="1" s="1"/>
  <c r="AE1364" i="1" s="1"/>
  <c r="A1364" i="1"/>
  <c r="AI1363" i="1"/>
  <c r="AG1363" i="1"/>
  <c r="AD1363" i="1"/>
  <c r="AA1363" i="1" s="1"/>
  <c r="A1363" i="1"/>
  <c r="AI1362" i="1"/>
  <c r="AG1362" i="1"/>
  <c r="AD1362" i="1"/>
  <c r="AA1362" i="1" s="1"/>
  <c r="A1362" i="1"/>
  <c r="AI1361" i="1"/>
  <c r="AG1361" i="1"/>
  <c r="AD1361" i="1"/>
  <c r="AA1361" i="1" s="1"/>
  <c r="AE1361" i="1" s="1"/>
  <c r="A1361" i="1"/>
  <c r="AI1360" i="1"/>
  <c r="AG1360" i="1"/>
  <c r="AD1360" i="1"/>
  <c r="AA1360" i="1" s="1"/>
  <c r="A1360" i="1"/>
  <c r="AI1359" i="1"/>
  <c r="AG1359" i="1"/>
  <c r="AD1359" i="1"/>
  <c r="A1359" i="1"/>
  <c r="AI1358" i="1"/>
  <c r="AG1358" i="1"/>
  <c r="AD1358" i="1"/>
  <c r="AA1358" i="1" s="1"/>
  <c r="AE1358" i="1" s="1"/>
  <c r="A1358" i="1"/>
  <c r="AI1357" i="1"/>
  <c r="AG1357" i="1"/>
  <c r="AD1357" i="1"/>
  <c r="AA1357" i="1" s="1"/>
  <c r="AE1357" i="1" s="1"/>
  <c r="A1357" i="1"/>
  <c r="AI1356" i="1"/>
  <c r="AG1356" i="1"/>
  <c r="AD1356" i="1"/>
  <c r="A1356" i="1"/>
  <c r="AI1355" i="1"/>
  <c r="AG1355" i="1"/>
  <c r="AD1355" i="1"/>
  <c r="A1355" i="1"/>
  <c r="AI1354" i="1"/>
  <c r="AG1354" i="1"/>
  <c r="AD1354" i="1"/>
  <c r="AA1354" i="1" s="1"/>
  <c r="AE1354" i="1" s="1"/>
  <c r="A1354" i="1"/>
  <c r="AI1353" i="1"/>
  <c r="AG1353" i="1"/>
  <c r="AD1353" i="1"/>
  <c r="A1353" i="1"/>
  <c r="AI1352" i="1"/>
  <c r="AG1352" i="1"/>
  <c r="AD1352" i="1"/>
  <c r="A1352" i="1"/>
  <c r="AI1351" i="1"/>
  <c r="AG1351" i="1"/>
  <c r="AD1351" i="1"/>
  <c r="AA1351" i="1" s="1"/>
  <c r="AE1351" i="1" s="1"/>
  <c r="A1351" i="1"/>
  <c r="AI1350" i="1"/>
  <c r="AG1350" i="1"/>
  <c r="AD1350" i="1"/>
  <c r="AA1350" i="1" s="1"/>
  <c r="A1350" i="1"/>
  <c r="AI1349" i="1"/>
  <c r="AG1349" i="1"/>
  <c r="AD1349" i="1"/>
  <c r="AA1349" i="1" s="1"/>
  <c r="A1349" i="1"/>
  <c r="AI1348" i="1"/>
  <c r="AG1348" i="1"/>
  <c r="AD1348" i="1"/>
  <c r="A1348" i="1"/>
  <c r="AI1347" i="1"/>
  <c r="AG1347" i="1"/>
  <c r="AD1347" i="1"/>
  <c r="AA1347" i="1" s="1"/>
  <c r="A1347" i="1"/>
  <c r="AI1346" i="1"/>
  <c r="AG1346" i="1"/>
  <c r="AD1346" i="1"/>
  <c r="AA1346" i="1" s="1"/>
  <c r="A1346" i="1"/>
  <c r="AI1345" i="1"/>
  <c r="AG1345" i="1"/>
  <c r="AD1345" i="1"/>
  <c r="AA1345" i="1" s="1"/>
  <c r="A1345" i="1"/>
  <c r="AI1344" i="1"/>
  <c r="AG1344" i="1"/>
  <c r="AD1344" i="1"/>
  <c r="AA1344" i="1" s="1"/>
  <c r="AE1344" i="1" s="1"/>
  <c r="A1344" i="1"/>
  <c r="AI1343" i="1"/>
  <c r="AG1343" i="1"/>
  <c r="AD1343" i="1"/>
  <c r="AA1343" i="1" s="1"/>
  <c r="A1343" i="1"/>
  <c r="AI1342" i="1"/>
  <c r="AG1342" i="1"/>
  <c r="AD1342" i="1"/>
  <c r="A1342" i="1"/>
  <c r="AI1341" i="1"/>
  <c r="AG1341" i="1"/>
  <c r="AD1341" i="1"/>
  <c r="AA1341" i="1" s="1"/>
  <c r="AE1341" i="1" s="1"/>
  <c r="A1341" i="1"/>
  <c r="AI1340" i="1"/>
  <c r="AG1340" i="1"/>
  <c r="AD1340" i="1"/>
  <c r="A1340" i="1"/>
  <c r="AI1339" i="1"/>
  <c r="AG1339" i="1"/>
  <c r="AD1339" i="1"/>
  <c r="A1339" i="1"/>
  <c r="AI1338" i="1"/>
  <c r="AG1338" i="1"/>
  <c r="AD1338" i="1"/>
  <c r="AA1338" i="1" s="1"/>
  <c r="A1338" i="1"/>
  <c r="AI1337" i="1"/>
  <c r="AG1337" i="1"/>
  <c r="AD1337" i="1"/>
  <c r="A1337" i="1"/>
  <c r="AI1336" i="1"/>
  <c r="AG1336" i="1"/>
  <c r="AD1336" i="1"/>
  <c r="A1336" i="1"/>
  <c r="AI1335" i="1"/>
  <c r="AG1335" i="1"/>
  <c r="AD1335" i="1"/>
  <c r="AA1335" i="1" s="1"/>
  <c r="AE1335" i="1" s="1"/>
  <c r="A1335" i="1"/>
  <c r="AI1334" i="1"/>
  <c r="AG1334" i="1"/>
  <c r="AD1334" i="1"/>
  <c r="AA1334" i="1" s="1"/>
  <c r="A1334" i="1"/>
  <c r="AI1333" i="1"/>
  <c r="AG1333" i="1"/>
  <c r="AD1333" i="1"/>
  <c r="A1333" i="1"/>
  <c r="AI1332" i="1"/>
  <c r="AG1332" i="1"/>
  <c r="AD1332" i="1"/>
  <c r="AA1332" i="1" s="1"/>
  <c r="AE1332" i="1" s="1"/>
  <c r="A1332" i="1"/>
  <c r="AI1331" i="1"/>
  <c r="AG1331" i="1"/>
  <c r="AD1331" i="1"/>
  <c r="AA1331" i="1" s="1"/>
  <c r="A1331" i="1"/>
  <c r="AI1330" i="1"/>
  <c r="AG1330" i="1"/>
  <c r="AD1330" i="1"/>
  <c r="A1330" i="1"/>
  <c r="AI1329" i="1"/>
  <c r="AG1329" i="1"/>
  <c r="AD1329" i="1"/>
  <c r="AA1329" i="1" s="1"/>
  <c r="A1329" i="1"/>
  <c r="AI1328" i="1"/>
  <c r="AG1328" i="1"/>
  <c r="AD1328" i="1"/>
  <c r="A1328" i="1"/>
  <c r="AI1327" i="1"/>
  <c r="AG1327" i="1"/>
  <c r="AD1327" i="1"/>
  <c r="AA1327" i="1" s="1"/>
  <c r="A1327" i="1"/>
  <c r="AI1326" i="1"/>
  <c r="AG1326" i="1"/>
  <c r="AD1326" i="1"/>
  <c r="A1326" i="1"/>
  <c r="AI1325" i="1"/>
  <c r="AG1325" i="1"/>
  <c r="AD1325" i="1"/>
  <c r="AA1325" i="1" s="1"/>
  <c r="AE1325" i="1" s="1"/>
  <c r="A1325" i="1"/>
  <c r="AI1324" i="1"/>
  <c r="AG1324" i="1"/>
  <c r="AD1324" i="1"/>
  <c r="A1324" i="1"/>
  <c r="AI1323" i="1"/>
  <c r="AG1323" i="1"/>
  <c r="AD1323" i="1"/>
  <c r="AA1323" i="1" s="1"/>
  <c r="AE1323" i="1" s="1"/>
  <c r="A1323" i="1"/>
  <c r="AI1322" i="1"/>
  <c r="AG1322" i="1"/>
  <c r="AD1322" i="1"/>
  <c r="A1322" i="1"/>
  <c r="AI1321" i="1"/>
  <c r="AG1321" i="1"/>
  <c r="AD1321" i="1"/>
  <c r="A1321" i="1"/>
  <c r="AI1320" i="1"/>
  <c r="AG1320" i="1"/>
  <c r="AD1320" i="1"/>
  <c r="AA1320" i="1" s="1"/>
  <c r="AE1320" i="1" s="1"/>
  <c r="A1320" i="1"/>
  <c r="AI1319" i="1"/>
  <c r="AG1319" i="1"/>
  <c r="AD1319" i="1"/>
  <c r="A1319" i="1"/>
  <c r="AI1318" i="1"/>
  <c r="AG1318" i="1"/>
  <c r="AD1318" i="1"/>
  <c r="AA1318" i="1" s="1"/>
  <c r="AE1318" i="1" s="1"/>
  <c r="A1318" i="1"/>
  <c r="AI1317" i="1"/>
  <c r="AG1317" i="1"/>
  <c r="AD1317" i="1"/>
  <c r="A1317" i="1"/>
  <c r="AI1316" i="1"/>
  <c r="AG1316" i="1"/>
  <c r="AD1316" i="1"/>
  <c r="AA1316" i="1" s="1"/>
  <c r="AE1316" i="1" s="1"/>
  <c r="A1316" i="1"/>
  <c r="AI1315" i="1"/>
  <c r="AG1315" i="1"/>
  <c r="AD1315" i="1"/>
  <c r="A1315" i="1"/>
  <c r="AI1314" i="1"/>
  <c r="AG1314" i="1"/>
  <c r="AD1314" i="1"/>
  <c r="AA1314" i="1" s="1"/>
  <c r="AE1314" i="1" s="1"/>
  <c r="A1314" i="1"/>
  <c r="AI1313" i="1"/>
  <c r="AG1313" i="1"/>
  <c r="AD1313" i="1"/>
  <c r="AA1313" i="1" s="1"/>
  <c r="AE1313" i="1" s="1"/>
  <c r="A1313" i="1"/>
  <c r="AI1312" i="1"/>
  <c r="AG1312" i="1"/>
  <c r="AD1312" i="1"/>
  <c r="AA1312" i="1" s="1"/>
  <c r="AE1312" i="1" s="1"/>
  <c r="A1312" i="1"/>
  <c r="AI1311" i="1"/>
  <c r="AG1311" i="1"/>
  <c r="AD1311" i="1"/>
  <c r="AA1311" i="1" s="1"/>
  <c r="A1311" i="1"/>
  <c r="AI1310" i="1"/>
  <c r="AG1310" i="1"/>
  <c r="AD1310" i="1"/>
  <c r="AA1310" i="1" s="1"/>
  <c r="AE1310" i="1" s="1"/>
  <c r="A1310" i="1"/>
  <c r="AI1309" i="1"/>
  <c r="AG1309" i="1"/>
  <c r="AD1309" i="1"/>
  <c r="AA1309" i="1" s="1"/>
  <c r="AE1309" i="1" s="1"/>
  <c r="A1309" i="1"/>
  <c r="AI1308" i="1"/>
  <c r="AG1308" i="1"/>
  <c r="AD1308" i="1"/>
  <c r="AA1308" i="1" s="1"/>
  <c r="AE1308" i="1" s="1"/>
  <c r="A1308" i="1"/>
  <c r="AI1307" i="1"/>
  <c r="AG1307" i="1"/>
  <c r="AD1307" i="1"/>
  <c r="A1307" i="1"/>
  <c r="AI1306" i="1"/>
  <c r="AG1306" i="1"/>
  <c r="AD1306" i="1"/>
  <c r="AA1306" i="1" s="1"/>
  <c r="AE1306" i="1" s="1"/>
  <c r="A1306" i="1"/>
  <c r="AI1305" i="1"/>
  <c r="AG1305" i="1"/>
  <c r="AD1305" i="1"/>
  <c r="A1305" i="1"/>
  <c r="AI1304" i="1"/>
  <c r="AG1304" i="1"/>
  <c r="AD1304" i="1"/>
  <c r="A1304" i="1"/>
  <c r="AI1303" i="1"/>
  <c r="AG1303" i="1"/>
  <c r="AD1303" i="1"/>
  <c r="AA1303" i="1" s="1"/>
  <c r="AE1303" i="1" s="1"/>
  <c r="A1303" i="1"/>
  <c r="AI1302" i="1"/>
  <c r="AG1302" i="1"/>
  <c r="AD1302" i="1"/>
  <c r="AA1302" i="1" s="1"/>
  <c r="A1302" i="1"/>
  <c r="AI1301" i="1"/>
  <c r="AG1301" i="1"/>
  <c r="AD1301" i="1"/>
  <c r="AA1301" i="1" s="1"/>
  <c r="AE1301" i="1" s="1"/>
  <c r="A1301" i="1"/>
  <c r="AI1300" i="1"/>
  <c r="AG1300" i="1"/>
  <c r="AD1300" i="1"/>
  <c r="A1300" i="1"/>
  <c r="AI1299" i="1"/>
  <c r="AG1299" i="1"/>
  <c r="AD1299" i="1"/>
  <c r="A1299" i="1"/>
  <c r="AI1298" i="1"/>
  <c r="AG1298" i="1"/>
  <c r="AD1298" i="1"/>
  <c r="A1298" i="1"/>
  <c r="AI1297" i="1"/>
  <c r="AG1297" i="1"/>
  <c r="AD1297" i="1"/>
  <c r="AA1297" i="1" s="1"/>
  <c r="AE1297" i="1" s="1"/>
  <c r="A1297" i="1"/>
  <c r="AI1296" i="1"/>
  <c r="AG1296" i="1"/>
  <c r="AD1296" i="1"/>
  <c r="A1296" i="1"/>
  <c r="AI1295" i="1"/>
  <c r="AG1295" i="1"/>
  <c r="AD1295" i="1"/>
  <c r="AA1295" i="1" s="1"/>
  <c r="A1295" i="1"/>
  <c r="AI1294" i="1"/>
  <c r="AG1294" i="1"/>
  <c r="AD1294" i="1"/>
  <c r="AA1294" i="1" s="1"/>
  <c r="AE1294" i="1" s="1"/>
  <c r="A1294" i="1"/>
  <c r="AI1293" i="1"/>
  <c r="AG1293" i="1"/>
  <c r="AD1293" i="1"/>
  <c r="AA1293" i="1" s="1"/>
  <c r="AE1293" i="1" s="1"/>
  <c r="A1293" i="1"/>
  <c r="AI1292" i="1"/>
  <c r="AG1292" i="1"/>
  <c r="AD1292" i="1"/>
  <c r="A1292" i="1"/>
  <c r="AI1291" i="1"/>
  <c r="AG1291" i="1"/>
  <c r="AD1291" i="1"/>
  <c r="AA1291" i="1" s="1"/>
  <c r="AE1291" i="1" s="1"/>
  <c r="A1291" i="1"/>
  <c r="AI1290" i="1"/>
  <c r="AG1290" i="1"/>
  <c r="AD1290" i="1"/>
  <c r="AA1290" i="1" s="1"/>
  <c r="A1290" i="1"/>
  <c r="AI1289" i="1"/>
  <c r="AG1289" i="1"/>
  <c r="AD1289" i="1"/>
  <c r="AA1289" i="1" s="1"/>
  <c r="AE1289" i="1" s="1"/>
  <c r="A1289" i="1"/>
  <c r="AI1288" i="1"/>
  <c r="AG1288" i="1"/>
  <c r="AD1288" i="1"/>
  <c r="AA1288" i="1" s="1"/>
  <c r="A1288" i="1"/>
  <c r="AI1287" i="1"/>
  <c r="AG1287" i="1"/>
  <c r="AD1287" i="1"/>
  <c r="A1287" i="1"/>
  <c r="AI1286" i="1"/>
  <c r="AG1286" i="1"/>
  <c r="AD1286" i="1"/>
  <c r="AA1286" i="1" s="1"/>
  <c r="AE1286" i="1" s="1"/>
  <c r="A1286" i="1"/>
  <c r="AI1285" i="1"/>
  <c r="AG1285" i="1"/>
  <c r="AD1285" i="1"/>
  <c r="A1285" i="1"/>
  <c r="AI1284" i="1"/>
  <c r="AG1284" i="1"/>
  <c r="AD1284" i="1"/>
  <c r="A1284" i="1"/>
  <c r="AI1283" i="1"/>
  <c r="AG1283" i="1"/>
  <c r="AD1283" i="1"/>
  <c r="AA1283" i="1" s="1"/>
  <c r="A1283" i="1"/>
  <c r="AI1282" i="1"/>
  <c r="AG1282" i="1"/>
  <c r="AD1282" i="1"/>
  <c r="AA1282" i="1" s="1"/>
  <c r="AE1282" i="1" s="1"/>
  <c r="A1282" i="1"/>
  <c r="AI1281" i="1"/>
  <c r="AG1281" i="1"/>
  <c r="AD1281" i="1"/>
  <c r="AA1281" i="1" s="1"/>
  <c r="AE1281" i="1" s="1"/>
  <c r="A1281" i="1"/>
  <c r="AI1280" i="1"/>
  <c r="AG1280" i="1"/>
  <c r="AD1280" i="1"/>
  <c r="AA1280" i="1" s="1"/>
  <c r="AE1280" i="1" s="1"/>
  <c r="A1280" i="1"/>
  <c r="AI1279" i="1"/>
  <c r="AG1279" i="1"/>
  <c r="AD1279" i="1"/>
  <c r="AA1279" i="1" s="1"/>
  <c r="A1279" i="1"/>
  <c r="AI1278" i="1"/>
  <c r="AG1278" i="1"/>
  <c r="AD1278" i="1"/>
  <c r="AA1278" i="1" s="1"/>
  <c r="AE1278" i="1" s="1"/>
  <c r="A1278" i="1"/>
  <c r="AI1277" i="1"/>
  <c r="AG1277" i="1"/>
  <c r="AD1277" i="1"/>
  <c r="AA1277" i="1" s="1"/>
  <c r="AE1277" i="1" s="1"/>
  <c r="A1277" i="1"/>
  <c r="AI1276" i="1"/>
  <c r="AG1276" i="1"/>
  <c r="AD1276" i="1"/>
  <c r="A1276" i="1"/>
  <c r="AI1275" i="1"/>
  <c r="AG1275" i="1"/>
  <c r="AD1275" i="1"/>
  <c r="A1275" i="1"/>
  <c r="AI1274" i="1"/>
  <c r="AG1274" i="1"/>
  <c r="AD1274" i="1"/>
  <c r="AA1274" i="1" s="1"/>
  <c r="AE1274" i="1" s="1"/>
  <c r="A1274" i="1"/>
  <c r="AI1273" i="1"/>
  <c r="AG1273" i="1"/>
  <c r="AD1273" i="1"/>
  <c r="A1273" i="1"/>
  <c r="AI1272" i="1"/>
  <c r="AG1272" i="1"/>
  <c r="AD1272" i="1"/>
  <c r="AA1272" i="1" s="1"/>
  <c r="AE1272" i="1" s="1"/>
  <c r="A1272" i="1"/>
  <c r="AI1271" i="1"/>
  <c r="AG1271" i="1"/>
  <c r="AD1271" i="1"/>
  <c r="A1271" i="1"/>
  <c r="AI1270" i="1"/>
  <c r="AG1270" i="1"/>
  <c r="AD1270" i="1"/>
  <c r="AA1270" i="1" s="1"/>
  <c r="AE1270" i="1" s="1"/>
  <c r="A1270" i="1"/>
  <c r="AI1269" i="1"/>
  <c r="AG1269" i="1"/>
  <c r="AD1269" i="1"/>
  <c r="A1269" i="1"/>
  <c r="AI1268" i="1"/>
  <c r="AG1268" i="1"/>
  <c r="AD1268" i="1"/>
  <c r="AA1268" i="1" s="1"/>
  <c r="AE1268" i="1" s="1"/>
  <c r="A1268" i="1"/>
  <c r="AI1267" i="1"/>
  <c r="AG1267" i="1"/>
  <c r="AD1267" i="1"/>
  <c r="A1267" i="1"/>
  <c r="AI1266" i="1"/>
  <c r="AG1266" i="1"/>
  <c r="AD1266" i="1"/>
  <c r="AA1266" i="1" s="1"/>
  <c r="A1266" i="1"/>
  <c r="AI1265" i="1"/>
  <c r="AG1265" i="1"/>
  <c r="AD1265" i="1"/>
  <c r="AA1265" i="1" s="1"/>
  <c r="A1265" i="1"/>
  <c r="AI1264" i="1"/>
  <c r="AG1264" i="1"/>
  <c r="AD1264" i="1"/>
  <c r="AA1264" i="1" s="1"/>
  <c r="AE1264" i="1" s="1"/>
  <c r="A1264" i="1"/>
  <c r="AI1263" i="1"/>
  <c r="AG1263" i="1"/>
  <c r="AD1263" i="1"/>
  <c r="AA1263" i="1" s="1"/>
  <c r="A1263" i="1"/>
  <c r="AI1262" i="1"/>
  <c r="AG1262" i="1"/>
  <c r="AD1262" i="1"/>
  <c r="AA1262" i="1" s="1"/>
  <c r="A1262" i="1"/>
  <c r="AI1261" i="1"/>
  <c r="AG1261" i="1"/>
  <c r="AD1261" i="1"/>
  <c r="AA1261" i="1" s="1"/>
  <c r="A1261" i="1"/>
  <c r="AI1260" i="1"/>
  <c r="AG1260" i="1"/>
  <c r="AD1260" i="1"/>
  <c r="A1260" i="1"/>
  <c r="AI1259" i="1"/>
  <c r="AG1259" i="1"/>
  <c r="AD1259" i="1"/>
  <c r="AA1259" i="1" s="1"/>
  <c r="A1259" i="1"/>
  <c r="AI1258" i="1"/>
  <c r="AG1258" i="1"/>
  <c r="AD1258" i="1"/>
  <c r="A1258" i="1"/>
  <c r="AI1257" i="1"/>
  <c r="AG1257" i="1"/>
  <c r="AD1257" i="1"/>
  <c r="AA1257" i="1" s="1"/>
  <c r="A1257" i="1"/>
  <c r="AI1256" i="1"/>
  <c r="AG1256" i="1"/>
  <c r="AD1256" i="1"/>
  <c r="AA1256" i="1" s="1"/>
  <c r="AE1256" i="1" s="1"/>
  <c r="A1256" i="1"/>
  <c r="AI1255" i="1"/>
  <c r="AG1255" i="1"/>
  <c r="AD1255" i="1"/>
  <c r="AA1255" i="1" s="1"/>
  <c r="A1255" i="1"/>
  <c r="AI1254" i="1"/>
  <c r="AG1254" i="1"/>
  <c r="AD1254" i="1"/>
  <c r="A1254" i="1"/>
  <c r="AI1253" i="1"/>
  <c r="AG1253" i="1"/>
  <c r="AD1253" i="1"/>
  <c r="AA1253" i="1" s="1"/>
  <c r="AE1253" i="1" s="1"/>
  <c r="A1253" i="1"/>
  <c r="AI1252" i="1"/>
  <c r="AG1252" i="1"/>
  <c r="AD1252" i="1"/>
  <c r="AA1252" i="1" s="1"/>
  <c r="A1252" i="1"/>
  <c r="AI1251" i="1"/>
  <c r="AG1251" i="1"/>
  <c r="AD1251" i="1"/>
  <c r="AA1251" i="1" s="1"/>
  <c r="A1251" i="1"/>
  <c r="AI1250" i="1"/>
  <c r="AG1250" i="1"/>
  <c r="AD1250" i="1"/>
  <c r="AA1250" i="1" s="1"/>
  <c r="A1250" i="1"/>
  <c r="AI1249" i="1"/>
  <c r="AG1249" i="1"/>
  <c r="AD1249" i="1"/>
  <c r="AA1249" i="1" s="1"/>
  <c r="A1249" i="1"/>
  <c r="AI1248" i="1"/>
  <c r="AG1248" i="1"/>
  <c r="AD1248" i="1"/>
  <c r="AA1248" i="1" s="1"/>
  <c r="AE1248" i="1" s="1"/>
  <c r="A1248" i="1"/>
  <c r="AI1247" i="1"/>
  <c r="AG1247" i="1"/>
  <c r="AD1247" i="1"/>
  <c r="AA1247" i="1" s="1"/>
  <c r="AE1247" i="1" s="1"/>
  <c r="A1247" i="1"/>
  <c r="AI1246" i="1"/>
  <c r="AG1246" i="1"/>
  <c r="AD1246" i="1"/>
  <c r="A1246" i="1"/>
  <c r="AI1245" i="1"/>
  <c r="AG1245" i="1"/>
  <c r="AD1245" i="1"/>
  <c r="AA1245" i="1" s="1"/>
  <c r="AE1245" i="1" s="1"/>
  <c r="A1245" i="1"/>
  <c r="AI1244" i="1"/>
  <c r="AG1244" i="1"/>
  <c r="AD1244" i="1"/>
  <c r="AA1244" i="1" s="1"/>
  <c r="A1244" i="1"/>
  <c r="AI1243" i="1"/>
  <c r="AG1243" i="1"/>
  <c r="AD1243" i="1"/>
  <c r="A1243" i="1"/>
  <c r="AI1242" i="1"/>
  <c r="AG1242" i="1"/>
  <c r="AD1242" i="1"/>
  <c r="A1242" i="1"/>
  <c r="AI1241" i="1"/>
  <c r="AG1241" i="1"/>
  <c r="AD1241" i="1"/>
  <c r="AA1241" i="1" s="1"/>
  <c r="AE1241" i="1" s="1"/>
  <c r="A1241" i="1"/>
  <c r="AI1240" i="1"/>
  <c r="AG1240" i="1"/>
  <c r="AD1240" i="1"/>
  <c r="AA1240" i="1" s="1"/>
  <c r="AE1240" i="1" s="1"/>
  <c r="A1240" i="1"/>
  <c r="AI1239" i="1"/>
  <c r="AG1239" i="1"/>
  <c r="AD1239" i="1"/>
  <c r="AA1239" i="1" s="1"/>
  <c r="AE1239" i="1" s="1"/>
  <c r="A1239" i="1"/>
  <c r="AI1238" i="1"/>
  <c r="AG1238" i="1"/>
  <c r="AD1238" i="1"/>
  <c r="AA1238" i="1" s="1"/>
  <c r="AE1238" i="1" s="1"/>
  <c r="A1238" i="1"/>
  <c r="AI1237" i="1"/>
  <c r="AG1237" i="1"/>
  <c r="AD1237" i="1"/>
  <c r="AA1237" i="1" s="1"/>
  <c r="AE1237" i="1" s="1"/>
  <c r="A1237" i="1"/>
  <c r="AI1236" i="1"/>
  <c r="AG1236" i="1"/>
  <c r="AD1236" i="1"/>
  <c r="AA1236" i="1" s="1"/>
  <c r="AE1236" i="1" s="1"/>
  <c r="A1236" i="1"/>
  <c r="AI1235" i="1"/>
  <c r="AG1235" i="1"/>
  <c r="AD1235" i="1"/>
  <c r="AA1235" i="1" s="1"/>
  <c r="AE1235" i="1" s="1"/>
  <c r="A1235" i="1"/>
  <c r="AI1234" i="1"/>
  <c r="AG1234" i="1"/>
  <c r="AD1234" i="1"/>
  <c r="A1234" i="1"/>
  <c r="AI1233" i="1"/>
  <c r="AG1233" i="1"/>
  <c r="AD1233" i="1"/>
  <c r="AA1233" i="1" s="1"/>
  <c r="AE1233" i="1" s="1"/>
  <c r="A1233" i="1"/>
  <c r="AI1232" i="1"/>
  <c r="AG1232" i="1"/>
  <c r="AD1232" i="1"/>
  <c r="A1232" i="1"/>
  <c r="AI1231" i="1"/>
  <c r="AG1231" i="1"/>
  <c r="AD1231" i="1"/>
  <c r="A1231" i="1"/>
  <c r="AI1230" i="1"/>
  <c r="AG1230" i="1"/>
  <c r="AD1230" i="1"/>
  <c r="A1230" i="1"/>
  <c r="AI1229" i="1"/>
  <c r="AG1229" i="1"/>
  <c r="AD1229" i="1"/>
  <c r="AA1229" i="1" s="1"/>
  <c r="AE1229" i="1" s="1"/>
  <c r="A1229" i="1"/>
  <c r="AI1228" i="1"/>
  <c r="AG1228" i="1"/>
  <c r="AD1228" i="1"/>
  <c r="AA1228" i="1" s="1"/>
  <c r="A1228" i="1"/>
  <c r="AI1227" i="1"/>
  <c r="AG1227" i="1"/>
  <c r="AD1227" i="1"/>
  <c r="AA1227" i="1" s="1"/>
  <c r="AE1227" i="1" s="1"/>
  <c r="A1227" i="1"/>
  <c r="AI1226" i="1"/>
  <c r="AG1226" i="1"/>
  <c r="AD1226" i="1"/>
  <c r="AA1226" i="1" s="1"/>
  <c r="AE1226" i="1" s="1"/>
  <c r="A1226" i="1"/>
  <c r="AI1225" i="1"/>
  <c r="AG1225" i="1"/>
  <c r="AD1225" i="1"/>
  <c r="A1225" i="1"/>
  <c r="AI1224" i="1"/>
  <c r="AG1224" i="1"/>
  <c r="AD1224" i="1"/>
  <c r="AA1224" i="1" s="1"/>
  <c r="AE1224" i="1" s="1"/>
  <c r="A1224" i="1"/>
  <c r="AI1223" i="1"/>
  <c r="AG1223" i="1"/>
  <c r="AD1223" i="1"/>
  <c r="AA1223" i="1" s="1"/>
  <c r="A1223" i="1"/>
  <c r="AI1222" i="1"/>
  <c r="AG1222" i="1"/>
  <c r="AD1222" i="1"/>
  <c r="A1222" i="1"/>
  <c r="AI1221" i="1"/>
  <c r="AG1221" i="1"/>
  <c r="AD1221" i="1"/>
  <c r="AA1221" i="1" s="1"/>
  <c r="AE1221" i="1" s="1"/>
  <c r="A1221" i="1"/>
  <c r="AI1220" i="1"/>
  <c r="AG1220" i="1"/>
  <c r="AD1220" i="1"/>
  <c r="A1220" i="1"/>
  <c r="AI1219" i="1"/>
  <c r="AG1219" i="1"/>
  <c r="AD1219" i="1"/>
  <c r="AA1219" i="1" s="1"/>
  <c r="AE1219" i="1" s="1"/>
  <c r="A1219" i="1"/>
  <c r="AI1218" i="1"/>
  <c r="AG1218" i="1"/>
  <c r="AD1218" i="1"/>
  <c r="AA1218" i="1" s="1"/>
  <c r="A1218" i="1"/>
  <c r="AI1217" i="1"/>
  <c r="AG1217" i="1"/>
  <c r="AD1217" i="1"/>
  <c r="AA1217" i="1" s="1"/>
  <c r="AE1217" i="1" s="1"/>
  <c r="A1217" i="1"/>
  <c r="AI1216" i="1"/>
  <c r="AG1216" i="1"/>
  <c r="AD1216" i="1"/>
  <c r="A1216" i="1"/>
  <c r="AI1215" i="1"/>
  <c r="AG1215" i="1"/>
  <c r="AD1215" i="1"/>
  <c r="AA1215" i="1" s="1"/>
  <c r="AE1215" i="1" s="1"/>
  <c r="A1215" i="1"/>
  <c r="AI1214" i="1"/>
  <c r="AG1214" i="1"/>
  <c r="AD1214" i="1"/>
  <c r="AA1214" i="1" s="1"/>
  <c r="A1214" i="1"/>
  <c r="AI1213" i="1"/>
  <c r="AG1213" i="1"/>
  <c r="AD1213" i="1"/>
  <c r="AA1213" i="1" s="1"/>
  <c r="AE1213" i="1" s="1"/>
  <c r="A1213" i="1"/>
  <c r="AI1212" i="1"/>
  <c r="AG1212" i="1"/>
  <c r="AD1212" i="1"/>
  <c r="AA1212" i="1" s="1"/>
  <c r="AE1212" i="1" s="1"/>
  <c r="A1212" i="1"/>
  <c r="AI1211" i="1"/>
  <c r="AG1211" i="1"/>
  <c r="AD1211" i="1"/>
  <c r="AA1211" i="1" s="1"/>
  <c r="A1211" i="1"/>
  <c r="AI1210" i="1"/>
  <c r="AG1210" i="1"/>
  <c r="AD1210" i="1"/>
  <c r="A1210" i="1"/>
  <c r="AI1209" i="1"/>
  <c r="AG1209" i="1"/>
  <c r="AD1209" i="1"/>
  <c r="AA1209" i="1" s="1"/>
  <c r="AE1209" i="1" s="1"/>
  <c r="A1209" i="1"/>
  <c r="AI1208" i="1"/>
  <c r="AG1208" i="1"/>
  <c r="AD1208" i="1"/>
  <c r="A1208" i="1"/>
  <c r="AI1207" i="1"/>
  <c r="AG1207" i="1"/>
  <c r="AD1207" i="1"/>
  <c r="A1207" i="1"/>
  <c r="AI1206" i="1"/>
  <c r="AG1206" i="1"/>
  <c r="AD1206" i="1"/>
  <c r="AA1206" i="1" s="1"/>
  <c r="A1206" i="1"/>
  <c r="AI1205" i="1"/>
  <c r="AG1205" i="1"/>
  <c r="AD1205" i="1"/>
  <c r="AA1205" i="1" s="1"/>
  <c r="A1205" i="1"/>
  <c r="AI1204" i="1"/>
  <c r="AG1204" i="1"/>
  <c r="AD1204" i="1"/>
  <c r="A1204" i="1"/>
  <c r="AI1203" i="1"/>
  <c r="AG1203" i="1"/>
  <c r="AD1203" i="1"/>
  <c r="AA1203" i="1" s="1"/>
  <c r="A1203" i="1"/>
  <c r="AI1202" i="1"/>
  <c r="AG1202" i="1"/>
  <c r="AD1202" i="1"/>
  <c r="AA1202" i="1" s="1"/>
  <c r="AE1202" i="1" s="1"/>
  <c r="A1202" i="1"/>
  <c r="AI1201" i="1"/>
  <c r="AG1201" i="1"/>
  <c r="AD1201" i="1"/>
  <c r="AA1201" i="1" s="1"/>
  <c r="A1201" i="1"/>
  <c r="AI1200" i="1"/>
  <c r="AG1200" i="1"/>
  <c r="AD1200" i="1"/>
  <c r="AA1200" i="1" s="1"/>
  <c r="AE1200" i="1" s="1"/>
  <c r="A1200" i="1"/>
  <c r="AI1199" i="1"/>
  <c r="AG1199" i="1"/>
  <c r="AD1199" i="1"/>
  <c r="AA1199" i="1" s="1"/>
  <c r="A1199" i="1"/>
  <c r="AI1198" i="1"/>
  <c r="AG1198" i="1"/>
  <c r="AD1198" i="1"/>
  <c r="A1198" i="1"/>
  <c r="AI1197" i="1"/>
  <c r="AG1197" i="1"/>
  <c r="AD1197" i="1"/>
  <c r="AA1197" i="1" s="1"/>
  <c r="AE1197" i="1" s="1"/>
  <c r="A1197" i="1"/>
  <c r="AI1196" i="1"/>
  <c r="AG1196" i="1"/>
  <c r="AD1196" i="1"/>
  <c r="A1196" i="1"/>
  <c r="AI1195" i="1"/>
  <c r="AG1195" i="1"/>
  <c r="AD1195" i="1"/>
  <c r="AA1195" i="1" s="1"/>
  <c r="A1195" i="1"/>
  <c r="AI1194" i="1"/>
  <c r="AG1194" i="1"/>
  <c r="AD1194" i="1"/>
  <c r="A1194" i="1"/>
  <c r="AI1193" i="1"/>
  <c r="AG1193" i="1"/>
  <c r="AD1193" i="1"/>
  <c r="AA1193" i="1" s="1"/>
  <c r="A1193" i="1"/>
  <c r="AI1192" i="1"/>
  <c r="AG1192" i="1"/>
  <c r="AD1192" i="1"/>
  <c r="A1192" i="1"/>
  <c r="AI1191" i="1"/>
  <c r="AG1191" i="1"/>
  <c r="AD1191" i="1"/>
  <c r="AA1191" i="1" s="1"/>
  <c r="A1191" i="1"/>
  <c r="AI1190" i="1"/>
  <c r="AG1190" i="1"/>
  <c r="AD1190" i="1"/>
  <c r="AA1190" i="1" s="1"/>
  <c r="AE1190" i="1" s="1"/>
  <c r="A1190" i="1"/>
  <c r="AI1189" i="1"/>
  <c r="AG1189" i="1"/>
  <c r="AD1189" i="1"/>
  <c r="A1189" i="1"/>
  <c r="AI1188" i="1"/>
  <c r="AG1188" i="1"/>
  <c r="AD1188" i="1"/>
  <c r="A1188" i="1"/>
  <c r="AI1187" i="1"/>
  <c r="AG1187" i="1"/>
  <c r="AD1187" i="1"/>
  <c r="AA1187" i="1" s="1"/>
  <c r="A1187" i="1"/>
  <c r="AI1186" i="1"/>
  <c r="AG1186" i="1"/>
  <c r="AD1186" i="1"/>
  <c r="A1186" i="1"/>
  <c r="AI1185" i="1"/>
  <c r="AG1185" i="1"/>
  <c r="AD1185" i="1"/>
  <c r="AA1185" i="1" s="1"/>
  <c r="AE1185" i="1" s="1"/>
  <c r="A1185" i="1"/>
  <c r="AI1184" i="1"/>
  <c r="AG1184" i="1"/>
  <c r="AD1184" i="1"/>
  <c r="A1184" i="1"/>
  <c r="AI1183" i="1"/>
  <c r="AG1183" i="1"/>
  <c r="AD1183" i="1"/>
  <c r="A1183" i="1"/>
  <c r="AI1182" i="1"/>
  <c r="AG1182" i="1"/>
  <c r="AD1182" i="1"/>
  <c r="AA1182" i="1" s="1"/>
  <c r="A1182" i="1"/>
  <c r="AI1181" i="1"/>
  <c r="AG1181" i="1"/>
  <c r="AD1181" i="1"/>
  <c r="A1181" i="1"/>
  <c r="AI1180" i="1"/>
  <c r="AG1180" i="1"/>
  <c r="AD1180" i="1"/>
  <c r="A1180" i="1"/>
  <c r="AI1179" i="1"/>
  <c r="AG1179" i="1"/>
  <c r="AD1179" i="1"/>
  <c r="AA1179" i="1" s="1"/>
  <c r="A1179" i="1"/>
  <c r="AI1178" i="1"/>
  <c r="AG1178" i="1"/>
  <c r="AD1178" i="1"/>
  <c r="AA1178" i="1" s="1"/>
  <c r="AE1178" i="1" s="1"/>
  <c r="A1178" i="1"/>
  <c r="AI1177" i="1"/>
  <c r="AG1177" i="1"/>
  <c r="AD1177" i="1"/>
  <c r="A1177" i="1"/>
  <c r="AI1176" i="1"/>
  <c r="AG1176" i="1"/>
  <c r="AD1176" i="1"/>
  <c r="AA1176" i="1" s="1"/>
  <c r="AE1176" i="1" s="1"/>
  <c r="A1176" i="1"/>
  <c r="AI1175" i="1"/>
  <c r="AG1175" i="1"/>
  <c r="AD1175" i="1"/>
  <c r="AA1175" i="1" s="1"/>
  <c r="A1175" i="1"/>
  <c r="AI1174" i="1"/>
  <c r="AG1174" i="1"/>
  <c r="AD1174" i="1"/>
  <c r="A1174" i="1"/>
  <c r="AI1173" i="1"/>
  <c r="AG1173" i="1"/>
  <c r="AD1173" i="1"/>
  <c r="AA1173" i="1" s="1"/>
  <c r="AE1173" i="1" s="1"/>
  <c r="A1173" i="1"/>
  <c r="AI1172" i="1"/>
  <c r="AG1172" i="1"/>
  <c r="AD1172" i="1"/>
  <c r="A1172" i="1"/>
  <c r="AI1171" i="1"/>
  <c r="AG1171" i="1"/>
  <c r="AD1171" i="1"/>
  <c r="A1171" i="1"/>
  <c r="AI1170" i="1"/>
  <c r="AG1170" i="1"/>
  <c r="AD1170" i="1"/>
  <c r="A1170" i="1"/>
  <c r="AI1169" i="1"/>
  <c r="AG1169" i="1"/>
  <c r="AD1169" i="1"/>
  <c r="AA1169" i="1" s="1"/>
  <c r="A1169" i="1"/>
  <c r="AI1168" i="1"/>
  <c r="AG1168" i="1"/>
  <c r="AD1168" i="1"/>
  <c r="A1168" i="1"/>
  <c r="AI1167" i="1"/>
  <c r="AG1167" i="1"/>
  <c r="AD1167" i="1"/>
  <c r="AA1167" i="1" s="1"/>
  <c r="A1167" i="1"/>
  <c r="AI1166" i="1"/>
  <c r="AG1166" i="1"/>
  <c r="AD1166" i="1"/>
  <c r="AA1166" i="1" s="1"/>
  <c r="AE1166" i="1" s="1"/>
  <c r="A1166" i="1"/>
  <c r="AI1165" i="1"/>
  <c r="AG1165" i="1"/>
  <c r="AD1165" i="1"/>
  <c r="A1165" i="1"/>
  <c r="AI1164" i="1"/>
  <c r="AG1164" i="1"/>
  <c r="AD1164" i="1"/>
  <c r="A1164" i="1"/>
  <c r="AI1163" i="1"/>
  <c r="AG1163" i="1"/>
  <c r="AD1163" i="1"/>
  <c r="AA1163" i="1" s="1"/>
  <c r="A1163" i="1"/>
  <c r="AI1162" i="1"/>
  <c r="AG1162" i="1"/>
  <c r="AD1162" i="1"/>
  <c r="A1162" i="1"/>
  <c r="AI1161" i="1"/>
  <c r="AG1161" i="1"/>
  <c r="AD1161" i="1"/>
  <c r="AA1161" i="1" s="1"/>
  <c r="AE1161" i="1" s="1"/>
  <c r="A1161" i="1"/>
  <c r="AI1160" i="1"/>
  <c r="AG1160" i="1"/>
  <c r="AD1160" i="1"/>
  <c r="A1160" i="1"/>
  <c r="AI1159" i="1"/>
  <c r="AG1159" i="1"/>
  <c r="AD1159" i="1"/>
  <c r="A1159" i="1"/>
  <c r="AI1158" i="1"/>
  <c r="AG1158" i="1"/>
  <c r="AD1158" i="1"/>
  <c r="AA1158" i="1" s="1"/>
  <c r="A1158" i="1"/>
  <c r="AI1157" i="1"/>
  <c r="AG1157" i="1"/>
  <c r="AD1157" i="1"/>
  <c r="AA1157" i="1" s="1"/>
  <c r="AE1157" i="1" s="1"/>
  <c r="A1157" i="1"/>
  <c r="AI1156" i="1"/>
  <c r="AG1156" i="1"/>
  <c r="AD1156" i="1"/>
  <c r="A1156" i="1"/>
  <c r="AI1155" i="1"/>
  <c r="AG1155" i="1"/>
  <c r="AD1155" i="1"/>
  <c r="AA1155" i="1" s="1"/>
  <c r="A1155" i="1"/>
  <c r="AI1154" i="1"/>
  <c r="AG1154" i="1"/>
  <c r="AD1154" i="1"/>
  <c r="AA1154" i="1" s="1"/>
  <c r="AE1154" i="1" s="1"/>
  <c r="A1154" i="1"/>
  <c r="AI1153" i="1"/>
  <c r="AG1153" i="1"/>
  <c r="AD1153" i="1"/>
  <c r="AA1153" i="1" s="1"/>
  <c r="AE1153" i="1" s="1"/>
  <c r="A1153" i="1"/>
  <c r="AI1152" i="1"/>
  <c r="AG1152" i="1"/>
  <c r="AD1152" i="1"/>
  <c r="A1152" i="1"/>
  <c r="AI1151" i="1"/>
  <c r="AG1151" i="1"/>
  <c r="AD1151" i="1"/>
  <c r="A1151" i="1"/>
  <c r="AI1150" i="1"/>
  <c r="AG1150" i="1"/>
  <c r="AD1150" i="1"/>
  <c r="A1150" i="1"/>
  <c r="AI1149" i="1"/>
  <c r="AG1149" i="1"/>
  <c r="AD1149" i="1"/>
  <c r="AA1149" i="1" s="1"/>
  <c r="AE1149" i="1" s="1"/>
  <c r="A1149" i="1"/>
  <c r="AI1148" i="1"/>
  <c r="AG1148" i="1"/>
  <c r="AD1148" i="1"/>
  <c r="A1148" i="1"/>
  <c r="AI1147" i="1"/>
  <c r="AG1147" i="1"/>
  <c r="AD1147" i="1"/>
  <c r="A1147" i="1"/>
  <c r="AI1146" i="1"/>
  <c r="AG1146" i="1"/>
  <c r="AD1146" i="1"/>
  <c r="AA1146" i="1" s="1"/>
  <c r="A1146" i="1"/>
  <c r="AI1145" i="1"/>
  <c r="AG1145" i="1"/>
  <c r="AD1145" i="1"/>
  <c r="AA1145" i="1" s="1"/>
  <c r="AE1145" i="1" s="1"/>
  <c r="A1145" i="1"/>
  <c r="AI1144" i="1"/>
  <c r="AG1144" i="1"/>
  <c r="AD1144" i="1"/>
  <c r="A1144" i="1"/>
  <c r="AI1143" i="1"/>
  <c r="AG1143" i="1"/>
  <c r="AD1143" i="1"/>
  <c r="AA1143" i="1" s="1"/>
  <c r="A1143" i="1"/>
  <c r="AI1142" i="1"/>
  <c r="AG1142" i="1"/>
  <c r="AD1142" i="1"/>
  <c r="AA1142" i="1" s="1"/>
  <c r="AE1142" i="1" s="1"/>
  <c r="A1142" i="1"/>
  <c r="AI1141" i="1"/>
  <c r="AG1141" i="1"/>
  <c r="AD1141" i="1"/>
  <c r="A1141" i="1"/>
  <c r="AI1140" i="1"/>
  <c r="AG1140" i="1"/>
  <c r="AD1140" i="1"/>
  <c r="AA1140" i="1" s="1"/>
  <c r="AE1140" i="1" s="1"/>
  <c r="A1140" i="1"/>
  <c r="AI1139" i="1"/>
  <c r="AG1139" i="1"/>
  <c r="AD1139" i="1"/>
  <c r="AA1139" i="1" s="1"/>
  <c r="A1139" i="1"/>
  <c r="AI1138" i="1"/>
  <c r="AG1138" i="1"/>
  <c r="AD1138" i="1"/>
  <c r="A1138" i="1"/>
  <c r="AI1137" i="1"/>
  <c r="AG1137" i="1"/>
  <c r="AD1137" i="1"/>
  <c r="AA1137" i="1" s="1"/>
  <c r="AE1137" i="1" s="1"/>
  <c r="A1137" i="1"/>
  <c r="AI1136" i="1"/>
  <c r="AG1136" i="1"/>
  <c r="AD1136" i="1"/>
  <c r="A1136" i="1"/>
  <c r="AI1135" i="1"/>
  <c r="AG1135" i="1"/>
  <c r="AD1135" i="1"/>
  <c r="A1135" i="1"/>
  <c r="AI1134" i="1"/>
  <c r="AG1134" i="1"/>
  <c r="AD1134" i="1"/>
  <c r="AA1134" i="1" s="1"/>
  <c r="A1134" i="1"/>
  <c r="AI1133" i="1"/>
  <c r="AG1133" i="1"/>
  <c r="AD1133" i="1"/>
  <c r="AA1133" i="1" s="1"/>
  <c r="A1133" i="1"/>
  <c r="AI1132" i="1"/>
  <c r="AG1132" i="1"/>
  <c r="AD1132" i="1"/>
  <c r="A1132" i="1"/>
  <c r="AI1131" i="1"/>
  <c r="AG1131" i="1"/>
  <c r="AD1131" i="1"/>
  <c r="AA1131" i="1" s="1"/>
  <c r="A1131" i="1"/>
  <c r="AI1130" i="1"/>
  <c r="AG1130" i="1"/>
  <c r="AD1130" i="1"/>
  <c r="A1130" i="1"/>
  <c r="AI1129" i="1"/>
  <c r="AG1129" i="1"/>
  <c r="AD1129" i="1"/>
  <c r="A1129" i="1"/>
  <c r="AI1128" i="1"/>
  <c r="AG1128" i="1"/>
  <c r="AD1128" i="1"/>
  <c r="AA1128" i="1" s="1"/>
  <c r="AE1128" i="1" s="1"/>
  <c r="A1128" i="1"/>
  <c r="AI1127" i="1"/>
  <c r="AG1127" i="1"/>
  <c r="AD1127" i="1"/>
  <c r="AA1127" i="1" s="1"/>
  <c r="A1127" i="1"/>
  <c r="AI1126" i="1"/>
  <c r="AG1126" i="1"/>
  <c r="AD1126" i="1"/>
  <c r="AA1126" i="1" s="1"/>
  <c r="A1126" i="1"/>
  <c r="AI1125" i="1"/>
  <c r="AG1125" i="1"/>
  <c r="AD1125" i="1"/>
  <c r="AA1125" i="1" s="1"/>
  <c r="AE1125" i="1" s="1"/>
  <c r="A1125" i="1"/>
  <c r="AI1124" i="1"/>
  <c r="AG1124" i="1"/>
  <c r="AD1124" i="1"/>
  <c r="A1124" i="1"/>
  <c r="AI1123" i="1"/>
  <c r="AG1123" i="1"/>
  <c r="AD1123" i="1"/>
  <c r="A1123" i="1"/>
  <c r="AI1122" i="1"/>
  <c r="AG1122" i="1"/>
  <c r="AD1122" i="1"/>
  <c r="AA1122" i="1" s="1"/>
  <c r="A1122" i="1"/>
  <c r="AI1121" i="1"/>
  <c r="AG1121" i="1"/>
  <c r="AD1121" i="1"/>
  <c r="AA1121" i="1" s="1"/>
  <c r="A1121" i="1"/>
  <c r="AI1120" i="1"/>
  <c r="AG1120" i="1"/>
  <c r="AD1120" i="1"/>
  <c r="A1120" i="1"/>
  <c r="AI1119" i="1"/>
  <c r="AG1119" i="1"/>
  <c r="AD1119" i="1"/>
  <c r="AA1119" i="1" s="1"/>
  <c r="A1119" i="1"/>
  <c r="AI1118" i="1"/>
  <c r="AG1118" i="1"/>
  <c r="AD1118" i="1"/>
  <c r="A1118" i="1"/>
  <c r="AI1117" i="1"/>
  <c r="AG1117" i="1"/>
  <c r="AD1117" i="1"/>
  <c r="AA1117" i="1" s="1"/>
  <c r="AE1117" i="1" s="1"/>
  <c r="A1117" i="1"/>
  <c r="AI1116" i="1"/>
  <c r="AG1116" i="1"/>
  <c r="AD1116" i="1"/>
  <c r="A1116" i="1"/>
  <c r="AI1115" i="1"/>
  <c r="AG1115" i="1"/>
  <c r="AD1115" i="1"/>
  <c r="AA1115" i="1" s="1"/>
  <c r="A1115" i="1"/>
  <c r="AI1114" i="1"/>
  <c r="AG1114" i="1"/>
  <c r="AD1114" i="1"/>
  <c r="AA1114" i="1" s="1"/>
  <c r="A1114" i="1"/>
  <c r="AI1113" i="1"/>
  <c r="AG1113" i="1"/>
  <c r="AD1113" i="1"/>
  <c r="AA1113" i="1" s="1"/>
  <c r="AE1113" i="1" s="1"/>
  <c r="A1113" i="1"/>
  <c r="AI1112" i="1"/>
  <c r="AG1112" i="1"/>
  <c r="AD1112" i="1"/>
  <c r="A1112" i="1"/>
  <c r="AI1111" i="1"/>
  <c r="AG1111" i="1"/>
  <c r="AD1111" i="1"/>
  <c r="AA1111" i="1" s="1"/>
  <c r="A1111" i="1"/>
  <c r="AI1110" i="1"/>
  <c r="AG1110" i="1"/>
  <c r="AD1110" i="1"/>
  <c r="AA1110" i="1" s="1"/>
  <c r="A1110" i="1"/>
  <c r="AI1109" i="1"/>
  <c r="AG1109" i="1"/>
  <c r="AD1109" i="1"/>
  <c r="AA1109" i="1" s="1"/>
  <c r="AE1109" i="1" s="1"/>
  <c r="A1109" i="1"/>
  <c r="AI1108" i="1"/>
  <c r="AG1108" i="1"/>
  <c r="AD1108" i="1"/>
  <c r="A1108" i="1"/>
  <c r="AI1107" i="1"/>
  <c r="AG1107" i="1"/>
  <c r="AD1107" i="1"/>
  <c r="AA1107" i="1" s="1"/>
  <c r="A1107" i="1"/>
  <c r="AI1106" i="1"/>
  <c r="AG1106" i="1"/>
  <c r="AD1106" i="1"/>
  <c r="A1106" i="1"/>
  <c r="AI1105" i="1"/>
  <c r="AG1105" i="1"/>
  <c r="AD1105" i="1"/>
  <c r="AA1105" i="1" s="1"/>
  <c r="A1105" i="1"/>
  <c r="AI1104" i="1"/>
  <c r="AG1104" i="1"/>
  <c r="AD1104" i="1"/>
  <c r="A1104" i="1"/>
  <c r="AI1103" i="1"/>
  <c r="AG1103" i="1"/>
  <c r="AD1103" i="1"/>
  <c r="AA1103" i="1" s="1"/>
  <c r="A1103" i="1"/>
  <c r="AI1102" i="1"/>
  <c r="AG1102" i="1"/>
  <c r="AD1102" i="1"/>
  <c r="A1102" i="1"/>
  <c r="AI1101" i="1"/>
  <c r="AG1101" i="1"/>
  <c r="AD1101" i="1"/>
  <c r="AA1101" i="1" s="1"/>
  <c r="A1101" i="1"/>
  <c r="AI1100" i="1"/>
  <c r="AG1100" i="1"/>
  <c r="AD1100" i="1"/>
  <c r="A1100" i="1"/>
  <c r="AI1099" i="1"/>
  <c r="AG1099" i="1"/>
  <c r="AD1099" i="1"/>
  <c r="AA1099" i="1" s="1"/>
  <c r="AE1099" i="1" s="1"/>
  <c r="A1099" i="1"/>
  <c r="AI1098" i="1"/>
  <c r="AG1098" i="1"/>
  <c r="AD1098" i="1"/>
  <c r="AA1098" i="1" s="1"/>
  <c r="A1098" i="1"/>
  <c r="AI1097" i="1"/>
  <c r="AG1097" i="1"/>
  <c r="AD1097" i="1"/>
  <c r="AA1097" i="1" s="1"/>
  <c r="AE1097" i="1" s="1"/>
  <c r="A1097" i="1"/>
  <c r="AI1096" i="1"/>
  <c r="AG1096" i="1"/>
  <c r="AD1096" i="1"/>
  <c r="AA1096" i="1" s="1"/>
  <c r="AE1096" i="1" s="1"/>
  <c r="A1096" i="1"/>
  <c r="AI1095" i="1"/>
  <c r="AG1095" i="1"/>
  <c r="AD1095" i="1"/>
  <c r="AA1095" i="1" s="1"/>
  <c r="A1095" i="1"/>
  <c r="AI1094" i="1"/>
  <c r="AG1094" i="1"/>
  <c r="AD1094" i="1"/>
  <c r="A1094" i="1"/>
  <c r="AI1093" i="1"/>
  <c r="AG1093" i="1"/>
  <c r="AD1093" i="1"/>
  <c r="AA1093" i="1" s="1"/>
  <c r="A1093" i="1"/>
  <c r="AI1092" i="1"/>
  <c r="AG1092" i="1"/>
  <c r="AD1092" i="1"/>
  <c r="A1092" i="1"/>
  <c r="AI1091" i="1"/>
  <c r="AG1091" i="1"/>
  <c r="AD1091" i="1"/>
  <c r="AA1091" i="1" s="1"/>
  <c r="A1091" i="1"/>
  <c r="AI1090" i="1"/>
  <c r="AG1090" i="1"/>
  <c r="AD1090" i="1"/>
  <c r="AA1090" i="1" s="1"/>
  <c r="A1090" i="1"/>
  <c r="AI1089" i="1"/>
  <c r="AG1089" i="1"/>
  <c r="AD1089" i="1"/>
  <c r="A1089" i="1"/>
  <c r="AI1088" i="1"/>
  <c r="AG1088" i="1"/>
  <c r="AD1088" i="1"/>
  <c r="A1088" i="1"/>
  <c r="AI1087" i="1"/>
  <c r="AG1087" i="1"/>
  <c r="AD1087" i="1"/>
  <c r="A1087" i="1"/>
  <c r="AI1086" i="1"/>
  <c r="AG1086" i="1"/>
  <c r="AD1086" i="1"/>
  <c r="A1086" i="1"/>
  <c r="AI1085" i="1"/>
  <c r="AG1085" i="1"/>
  <c r="AD1085" i="1"/>
  <c r="AA1085" i="1" s="1"/>
  <c r="A1085" i="1"/>
  <c r="AI1084" i="1"/>
  <c r="AG1084" i="1"/>
  <c r="AD1084" i="1"/>
  <c r="AA1084" i="1" s="1"/>
  <c r="AE1084" i="1" s="1"/>
  <c r="A1084" i="1"/>
  <c r="AI1083" i="1"/>
  <c r="AG1083" i="1"/>
  <c r="AD1083" i="1"/>
  <c r="AA1083" i="1" s="1"/>
  <c r="AE1083" i="1" s="1"/>
  <c r="A1083" i="1"/>
  <c r="AI1082" i="1"/>
  <c r="AG1082" i="1"/>
  <c r="AD1082" i="1"/>
  <c r="AA1082" i="1" s="1"/>
  <c r="AE1082" i="1" s="1"/>
  <c r="A1082" i="1"/>
  <c r="AI1081" i="1"/>
  <c r="AG1081" i="1"/>
  <c r="AD1081" i="1"/>
  <c r="A1081" i="1"/>
  <c r="AI1080" i="1"/>
  <c r="AG1080" i="1"/>
  <c r="AD1080" i="1"/>
  <c r="AA1080" i="1" s="1"/>
  <c r="AE1080" i="1" s="1"/>
  <c r="A1080" i="1"/>
  <c r="AI1079" i="1"/>
  <c r="AG1079" i="1"/>
  <c r="AD1079" i="1"/>
  <c r="AA1079" i="1" s="1"/>
  <c r="AE1079" i="1" s="1"/>
  <c r="A1079" i="1"/>
  <c r="AI1078" i="1"/>
  <c r="AG1078" i="1"/>
  <c r="AD1078" i="1"/>
  <c r="A1078" i="1"/>
  <c r="AI1077" i="1"/>
  <c r="AG1077" i="1"/>
  <c r="AD1077" i="1"/>
  <c r="AA1077" i="1" s="1"/>
  <c r="AE1077" i="1" s="1"/>
  <c r="A1077" i="1"/>
  <c r="AI1076" i="1"/>
  <c r="AG1076" i="1"/>
  <c r="AD1076" i="1"/>
  <c r="AA1076" i="1" s="1"/>
  <c r="A1076" i="1"/>
  <c r="AI1075" i="1"/>
  <c r="AG1075" i="1"/>
  <c r="AD1075" i="1"/>
  <c r="AA1075" i="1" s="1"/>
  <c r="A1075" i="1"/>
  <c r="AI1074" i="1"/>
  <c r="AG1074" i="1"/>
  <c r="AD1074" i="1"/>
  <c r="A1074" i="1"/>
  <c r="AI1073" i="1"/>
  <c r="AG1073" i="1"/>
  <c r="AD1073" i="1"/>
  <c r="A1073" i="1"/>
  <c r="AI1072" i="1"/>
  <c r="AG1072" i="1"/>
  <c r="AD1072" i="1"/>
  <c r="AA1072" i="1" s="1"/>
  <c r="AE1072" i="1" s="1"/>
  <c r="A1072" i="1"/>
  <c r="AI1071" i="1"/>
  <c r="AG1071" i="1"/>
  <c r="AD1071" i="1"/>
  <c r="AA1071" i="1" s="1"/>
  <c r="A1071" i="1"/>
  <c r="AI1070" i="1"/>
  <c r="AG1070" i="1"/>
  <c r="AD1070" i="1"/>
  <c r="AA1070" i="1" s="1"/>
  <c r="AE1070" i="1" s="1"/>
  <c r="A1070" i="1"/>
  <c r="AI1069" i="1"/>
  <c r="AG1069" i="1"/>
  <c r="AD1069" i="1"/>
  <c r="AA1069" i="1" s="1"/>
  <c r="AE1069" i="1" s="1"/>
  <c r="A1069" i="1"/>
  <c r="AI1068" i="1"/>
  <c r="AG1068" i="1"/>
  <c r="AD1068" i="1"/>
  <c r="AA1068" i="1" s="1"/>
  <c r="AE1068" i="1" s="1"/>
  <c r="A1068" i="1"/>
  <c r="AI1067" i="1"/>
  <c r="AG1067" i="1"/>
  <c r="AD1067" i="1"/>
  <c r="A1067" i="1"/>
  <c r="AI1066" i="1"/>
  <c r="AG1066" i="1"/>
  <c r="AD1066" i="1"/>
  <c r="AA1066" i="1" s="1"/>
  <c r="AE1066" i="1" s="1"/>
  <c r="A1066" i="1"/>
  <c r="AI1065" i="1"/>
  <c r="AG1065" i="1"/>
  <c r="AD1065" i="1"/>
  <c r="AA1065" i="1" s="1"/>
  <c r="A1065" i="1"/>
  <c r="AI1064" i="1"/>
  <c r="AG1064" i="1"/>
  <c r="AD1064" i="1"/>
  <c r="A1064" i="1"/>
  <c r="AI1063" i="1"/>
  <c r="AG1063" i="1"/>
  <c r="AD1063" i="1"/>
  <c r="AA1063" i="1" s="1"/>
  <c r="AE1063" i="1" s="1"/>
  <c r="A1063" i="1"/>
  <c r="AI1062" i="1"/>
  <c r="AG1062" i="1"/>
  <c r="AD1062" i="1"/>
  <c r="AA1062" i="1" s="1"/>
  <c r="A1062" i="1"/>
  <c r="AI1061" i="1"/>
  <c r="AG1061" i="1"/>
  <c r="AD1061" i="1"/>
  <c r="A1061" i="1"/>
  <c r="AI1060" i="1"/>
  <c r="AG1060" i="1"/>
  <c r="AD1060" i="1"/>
  <c r="AA1060" i="1" s="1"/>
  <c r="AE1060" i="1" s="1"/>
  <c r="A1060" i="1"/>
  <c r="AI1059" i="1"/>
  <c r="AG1059" i="1"/>
  <c r="AD1059" i="1"/>
  <c r="A1059" i="1"/>
  <c r="AI1058" i="1"/>
  <c r="AG1058" i="1"/>
  <c r="AD1058" i="1"/>
  <c r="AA1058" i="1" s="1"/>
  <c r="A1058" i="1"/>
  <c r="AI1057" i="1"/>
  <c r="AG1057" i="1"/>
  <c r="AD1057" i="1"/>
  <c r="A1057" i="1"/>
  <c r="AI1056" i="1"/>
  <c r="AG1056" i="1"/>
  <c r="AD1056" i="1"/>
  <c r="AA1056" i="1" s="1"/>
  <c r="A1056" i="1"/>
  <c r="AI1055" i="1"/>
  <c r="AG1055" i="1"/>
  <c r="AD1055" i="1"/>
  <c r="A1055" i="1"/>
  <c r="AI1054" i="1"/>
  <c r="AG1054" i="1"/>
  <c r="AD1054" i="1"/>
  <c r="AA1054" i="1" s="1"/>
  <c r="AE1054" i="1" s="1"/>
  <c r="A1054" i="1"/>
  <c r="AI1053" i="1"/>
  <c r="AG1053" i="1"/>
  <c r="AD1053" i="1"/>
  <c r="A1053" i="1"/>
  <c r="AI1052" i="1"/>
  <c r="AG1052" i="1"/>
  <c r="AD1052" i="1"/>
  <c r="AA1052" i="1" s="1"/>
  <c r="AE1052" i="1" s="1"/>
  <c r="A1052" i="1"/>
  <c r="AI1051" i="1"/>
  <c r="AG1051" i="1"/>
  <c r="AD1051" i="1"/>
  <c r="A1051" i="1"/>
  <c r="AI1050" i="1"/>
  <c r="AG1050" i="1"/>
  <c r="AD1050" i="1"/>
  <c r="AA1050" i="1" s="1"/>
  <c r="AE1050" i="1" s="1"/>
  <c r="A1050" i="1"/>
  <c r="AI1049" i="1"/>
  <c r="AG1049" i="1"/>
  <c r="AD1049" i="1"/>
  <c r="AA1049" i="1" s="1"/>
  <c r="AE1049" i="1" s="1"/>
  <c r="A1049" i="1"/>
  <c r="AI1048" i="1"/>
  <c r="AG1048" i="1"/>
  <c r="AD1048" i="1"/>
  <c r="A1048" i="1"/>
  <c r="AI1047" i="1"/>
  <c r="AG1047" i="1"/>
  <c r="AD1047" i="1"/>
  <c r="AA1047" i="1" s="1"/>
  <c r="A1047" i="1"/>
  <c r="AI1046" i="1"/>
  <c r="AG1046" i="1"/>
  <c r="AD1046" i="1"/>
  <c r="A1046" i="1"/>
  <c r="AI1045" i="1"/>
  <c r="AG1045" i="1"/>
  <c r="AD1045" i="1"/>
  <c r="A1045" i="1"/>
  <c r="AI1044" i="1"/>
  <c r="AG1044" i="1"/>
  <c r="AD1044" i="1"/>
  <c r="AA1044" i="1" s="1"/>
  <c r="A1044" i="1"/>
  <c r="AI1043" i="1"/>
  <c r="AG1043" i="1"/>
  <c r="AD1043" i="1"/>
  <c r="AA1043" i="1" s="1"/>
  <c r="AE1043" i="1" s="1"/>
  <c r="A1043" i="1"/>
  <c r="AI1042" i="1"/>
  <c r="AG1042" i="1"/>
  <c r="AD1042" i="1"/>
  <c r="AA1042" i="1" s="1"/>
  <c r="A1042" i="1"/>
  <c r="AI1041" i="1"/>
  <c r="AG1041" i="1"/>
  <c r="AD1041" i="1"/>
  <c r="AA1041" i="1" s="1"/>
  <c r="A1041" i="1"/>
  <c r="AI1040" i="1"/>
  <c r="AG1040" i="1"/>
  <c r="AD1040" i="1"/>
  <c r="AA1040" i="1" s="1"/>
  <c r="AE1040" i="1" s="1"/>
  <c r="A1040" i="1"/>
  <c r="AI1039" i="1"/>
  <c r="AG1039" i="1"/>
  <c r="AD1039" i="1"/>
  <c r="AA1039" i="1" s="1"/>
  <c r="A1039" i="1"/>
  <c r="AI1038" i="1"/>
  <c r="AG1038" i="1"/>
  <c r="AD1038" i="1"/>
  <c r="AA1038" i="1" s="1"/>
  <c r="A1038" i="1"/>
  <c r="AI1037" i="1"/>
  <c r="AG1037" i="1"/>
  <c r="AD1037" i="1"/>
  <c r="AA1037" i="1" s="1"/>
  <c r="AE1037" i="1" s="1"/>
  <c r="A1037" i="1"/>
  <c r="AI1036" i="1"/>
  <c r="AG1036" i="1"/>
  <c r="AD1036" i="1"/>
  <c r="AA1036" i="1" s="1"/>
  <c r="AE1036" i="1" s="1"/>
  <c r="A1036" i="1"/>
  <c r="AI1035" i="1"/>
  <c r="AG1035" i="1"/>
  <c r="AD1035" i="1"/>
  <c r="AA1035" i="1" s="1"/>
  <c r="A1035" i="1"/>
  <c r="AI1034" i="1"/>
  <c r="AG1034" i="1"/>
  <c r="AD1034" i="1"/>
  <c r="A1034" i="1"/>
  <c r="AI1033" i="1"/>
  <c r="AG1033" i="1"/>
  <c r="AD1033" i="1"/>
  <c r="AA1033" i="1" s="1"/>
  <c r="AE1033" i="1" s="1"/>
  <c r="A1033" i="1"/>
  <c r="AI1032" i="1"/>
  <c r="AG1032" i="1"/>
  <c r="AD1032" i="1"/>
  <c r="A1032" i="1"/>
  <c r="AI1031" i="1"/>
  <c r="AG1031" i="1"/>
  <c r="AD1031" i="1"/>
  <c r="A1031" i="1"/>
  <c r="AI1030" i="1"/>
  <c r="AG1030" i="1"/>
  <c r="AD1030" i="1"/>
  <c r="AA1030" i="1" s="1"/>
  <c r="AE1030" i="1" s="1"/>
  <c r="A1030" i="1"/>
  <c r="AI1029" i="1"/>
  <c r="AG1029" i="1"/>
  <c r="AD1029" i="1"/>
  <c r="AA1029" i="1" s="1"/>
  <c r="A1029" i="1"/>
  <c r="AI1028" i="1"/>
  <c r="AG1028" i="1"/>
  <c r="AD1028" i="1"/>
  <c r="AA1028" i="1" s="1"/>
  <c r="AE1028" i="1" s="1"/>
  <c r="A1028" i="1"/>
  <c r="AI1027" i="1"/>
  <c r="AG1027" i="1"/>
  <c r="AD1027" i="1"/>
  <c r="A1027" i="1"/>
  <c r="AI1026" i="1"/>
  <c r="AG1026" i="1"/>
  <c r="AD1026" i="1"/>
  <c r="AA1026" i="1" s="1"/>
  <c r="A1026" i="1"/>
  <c r="AI1025" i="1"/>
  <c r="AG1025" i="1"/>
  <c r="AD1025" i="1"/>
  <c r="A1025" i="1"/>
  <c r="AI1024" i="1"/>
  <c r="AG1024" i="1"/>
  <c r="AD1024" i="1"/>
  <c r="AA1024" i="1" s="1"/>
  <c r="A1024" i="1"/>
  <c r="AI1023" i="1"/>
  <c r="AG1023" i="1"/>
  <c r="AD1023" i="1"/>
  <c r="AA1023" i="1" s="1"/>
  <c r="A1023" i="1"/>
  <c r="AI1022" i="1"/>
  <c r="AG1022" i="1"/>
  <c r="AD1022" i="1"/>
  <c r="AA1022" i="1" s="1"/>
  <c r="AE1022" i="1" s="1"/>
  <c r="A1022" i="1"/>
  <c r="AI1021" i="1"/>
  <c r="AG1021" i="1"/>
  <c r="AD1021" i="1"/>
  <c r="AA1021" i="1" s="1"/>
  <c r="A1021" i="1"/>
  <c r="AI1020" i="1"/>
  <c r="AG1020" i="1"/>
  <c r="AD1020" i="1"/>
  <c r="AA1020" i="1" s="1"/>
  <c r="AE1020" i="1" s="1"/>
  <c r="A1020" i="1"/>
  <c r="AI1019" i="1"/>
  <c r="AG1019" i="1"/>
  <c r="AD1019" i="1"/>
  <c r="AA1019" i="1" s="1"/>
  <c r="AE1019" i="1" s="1"/>
  <c r="A1019" i="1"/>
  <c r="AI1018" i="1"/>
  <c r="AG1018" i="1"/>
  <c r="AD1018" i="1"/>
  <c r="AA1018" i="1" s="1"/>
  <c r="AE1018" i="1" s="1"/>
  <c r="A1018" i="1"/>
  <c r="AI1017" i="1"/>
  <c r="AG1017" i="1"/>
  <c r="AD1017" i="1"/>
  <c r="AA1017" i="1" s="1"/>
  <c r="AE1017" i="1" s="1"/>
  <c r="A1017" i="1"/>
  <c r="AI1016" i="1"/>
  <c r="AG1016" i="1"/>
  <c r="AD1016" i="1"/>
  <c r="A1016" i="1"/>
  <c r="AI1015" i="1"/>
  <c r="AG1015" i="1"/>
  <c r="AD1015" i="1"/>
  <c r="AA1015" i="1" s="1"/>
  <c r="A1015" i="1"/>
  <c r="AI1014" i="1"/>
  <c r="AG1014" i="1"/>
  <c r="AD1014" i="1"/>
  <c r="AA1014" i="1" s="1"/>
  <c r="A1014" i="1"/>
  <c r="AI1013" i="1"/>
  <c r="AG1013" i="1"/>
  <c r="AD1013" i="1"/>
  <c r="AA1013" i="1" s="1"/>
  <c r="A1013" i="1"/>
  <c r="AI1012" i="1"/>
  <c r="AG1012" i="1"/>
  <c r="AD1012" i="1"/>
  <c r="AA1012" i="1" s="1"/>
  <c r="AE1012" i="1" s="1"/>
  <c r="A1012" i="1"/>
  <c r="AI1011" i="1"/>
  <c r="AG1011" i="1"/>
  <c r="AD1011" i="1"/>
  <c r="AA1011" i="1" s="1"/>
  <c r="AE1011" i="1" s="1"/>
  <c r="A1011" i="1"/>
  <c r="AI1010" i="1"/>
  <c r="AG1010" i="1"/>
  <c r="AD1010" i="1"/>
  <c r="AA1010" i="1" s="1"/>
  <c r="A1010" i="1"/>
  <c r="AI1009" i="1"/>
  <c r="AG1009" i="1"/>
  <c r="AD1009" i="1"/>
  <c r="AA1009" i="1" s="1"/>
  <c r="AE1009" i="1" s="1"/>
  <c r="A1009" i="1"/>
  <c r="AI1008" i="1"/>
  <c r="AG1008" i="1"/>
  <c r="AD1008" i="1"/>
  <c r="AA1008" i="1" s="1"/>
  <c r="A1008" i="1"/>
  <c r="AI1007" i="1"/>
  <c r="AG1007" i="1"/>
  <c r="AD1007" i="1"/>
  <c r="A1007" i="1"/>
  <c r="AI1006" i="1"/>
  <c r="AG1006" i="1"/>
  <c r="AD1006" i="1"/>
  <c r="A1006" i="1"/>
  <c r="AI1005" i="1"/>
  <c r="AG1005" i="1"/>
  <c r="AD1005" i="1"/>
  <c r="AA1005" i="1" s="1"/>
  <c r="A1005" i="1"/>
  <c r="AI1004" i="1"/>
  <c r="AG1004" i="1"/>
  <c r="AD1004" i="1"/>
  <c r="AA1004" i="1" s="1"/>
  <c r="AE1004" i="1" s="1"/>
  <c r="A1004" i="1"/>
  <c r="AI1003" i="1"/>
  <c r="AG1003" i="1"/>
  <c r="AD1003" i="1"/>
  <c r="AA1003" i="1" s="1"/>
  <c r="A1003" i="1"/>
  <c r="AI1002" i="1"/>
  <c r="AG1002" i="1"/>
  <c r="AD1002" i="1"/>
  <c r="AA1002" i="1" s="1"/>
  <c r="A1002" i="1"/>
  <c r="AI1001" i="1"/>
  <c r="AG1001" i="1"/>
  <c r="AD1001" i="1"/>
  <c r="AA1001" i="1" s="1"/>
  <c r="A1001" i="1"/>
  <c r="AI1000" i="1"/>
  <c r="AG1000" i="1"/>
  <c r="AD1000" i="1"/>
  <c r="A1000" i="1"/>
  <c r="AI999" i="1"/>
  <c r="AG999" i="1"/>
  <c r="AD999" i="1"/>
  <c r="AA999" i="1" s="1"/>
  <c r="AE999" i="1" s="1"/>
  <c r="A999" i="1"/>
  <c r="AI998" i="1"/>
  <c r="AG998" i="1"/>
  <c r="AD998" i="1"/>
  <c r="AA998" i="1" s="1"/>
  <c r="A998" i="1"/>
  <c r="AI997" i="1"/>
  <c r="AG997" i="1"/>
  <c r="AD997" i="1"/>
  <c r="A997" i="1"/>
  <c r="AI996" i="1"/>
  <c r="AG996" i="1"/>
  <c r="AD996" i="1"/>
  <c r="AA996" i="1" s="1"/>
  <c r="A996" i="1"/>
  <c r="AI995" i="1"/>
  <c r="AG995" i="1"/>
  <c r="AD995" i="1"/>
  <c r="A995" i="1"/>
  <c r="AI994" i="1"/>
  <c r="AG994" i="1"/>
  <c r="AD994" i="1"/>
  <c r="AA994" i="1" s="1"/>
  <c r="AE994" i="1" s="1"/>
  <c r="A994" i="1"/>
  <c r="AI993" i="1"/>
  <c r="AG993" i="1"/>
  <c r="AD993" i="1"/>
  <c r="AA993" i="1" s="1"/>
  <c r="AE993" i="1" s="1"/>
  <c r="A993" i="1"/>
  <c r="AI992" i="1"/>
  <c r="AG992" i="1"/>
  <c r="AD992" i="1"/>
  <c r="AA992" i="1" s="1"/>
  <c r="AE992" i="1" s="1"/>
  <c r="A992" i="1"/>
  <c r="AI991" i="1"/>
  <c r="AG991" i="1"/>
  <c r="AD991" i="1"/>
  <c r="A991" i="1"/>
  <c r="AI990" i="1"/>
  <c r="AG990" i="1"/>
  <c r="AD990" i="1"/>
  <c r="AA990" i="1" s="1"/>
  <c r="AE990" i="1" s="1"/>
  <c r="A990" i="1"/>
  <c r="AI989" i="1"/>
  <c r="AG989" i="1"/>
  <c r="AD989" i="1"/>
  <c r="AA989" i="1" s="1"/>
  <c r="A989" i="1"/>
  <c r="AI988" i="1"/>
  <c r="AG988" i="1"/>
  <c r="AD988" i="1"/>
  <c r="AA988" i="1" s="1"/>
  <c r="AE988" i="1" s="1"/>
  <c r="A988" i="1"/>
  <c r="AI987" i="1"/>
  <c r="AG987" i="1"/>
  <c r="AD987" i="1"/>
  <c r="AA987" i="1" s="1"/>
  <c r="A987" i="1"/>
  <c r="AI986" i="1"/>
  <c r="AG986" i="1"/>
  <c r="AD986" i="1"/>
  <c r="AA986" i="1" s="1"/>
  <c r="AE986" i="1" s="1"/>
  <c r="A986" i="1"/>
  <c r="AI985" i="1"/>
  <c r="AG985" i="1"/>
  <c r="AD985" i="1"/>
  <c r="AA985" i="1" s="1"/>
  <c r="A985" i="1"/>
  <c r="AI984" i="1"/>
  <c r="AG984" i="1"/>
  <c r="AD984" i="1"/>
  <c r="AA984" i="1" s="1"/>
  <c r="A984" i="1"/>
  <c r="AI983" i="1"/>
  <c r="AG983" i="1"/>
  <c r="AD983" i="1"/>
  <c r="A983" i="1"/>
  <c r="AI982" i="1"/>
  <c r="AG982" i="1"/>
  <c r="AD982" i="1"/>
  <c r="A982" i="1"/>
  <c r="AI981" i="1"/>
  <c r="AG981" i="1"/>
  <c r="AD981" i="1"/>
  <c r="AA981" i="1" s="1"/>
  <c r="AE981" i="1" s="1"/>
  <c r="A981" i="1"/>
  <c r="AI980" i="1"/>
  <c r="AG980" i="1"/>
  <c r="AD980" i="1"/>
  <c r="A980" i="1"/>
  <c r="AI979" i="1"/>
  <c r="AG979" i="1"/>
  <c r="AD979" i="1"/>
  <c r="A979" i="1"/>
  <c r="AI978" i="1"/>
  <c r="AG978" i="1"/>
  <c r="AD978" i="1"/>
  <c r="AA978" i="1" s="1"/>
  <c r="A978" i="1"/>
  <c r="AI977" i="1"/>
  <c r="AG977" i="1"/>
  <c r="AD977" i="1"/>
  <c r="AA977" i="1" s="1"/>
  <c r="A977" i="1"/>
  <c r="AI976" i="1"/>
  <c r="AG976" i="1"/>
  <c r="AD976" i="1"/>
  <c r="AA976" i="1" s="1"/>
  <c r="AE976" i="1" s="1"/>
  <c r="A976" i="1"/>
  <c r="AI975" i="1"/>
  <c r="AG975" i="1"/>
  <c r="AD975" i="1"/>
  <c r="A975" i="1"/>
  <c r="AI974" i="1"/>
  <c r="AG974" i="1"/>
  <c r="AD974" i="1"/>
  <c r="AA974" i="1" s="1"/>
  <c r="AE974" i="1" s="1"/>
  <c r="A974" i="1"/>
  <c r="AV973" i="1"/>
  <c r="AU973" i="1"/>
  <c r="AI973" i="1"/>
  <c r="AG973" i="1"/>
  <c r="AD973" i="1"/>
  <c r="M973" i="1"/>
  <c r="L973" i="1"/>
  <c r="A973" i="1"/>
  <c r="AI972" i="1"/>
  <c r="AG972" i="1"/>
  <c r="AD972" i="1"/>
  <c r="AA972" i="1" s="1"/>
  <c r="AE972" i="1" s="1"/>
  <c r="A972" i="1"/>
  <c r="AV971" i="1"/>
  <c r="AU971" i="1"/>
  <c r="AI971" i="1"/>
  <c r="AG971" i="1"/>
  <c r="AD971" i="1"/>
  <c r="AA971" i="1" s="1"/>
  <c r="AE971" i="1" s="1"/>
  <c r="M971" i="1"/>
  <c r="L971" i="1"/>
  <c r="A971" i="1"/>
  <c r="AV970" i="1"/>
  <c r="AU970" i="1"/>
  <c r="AI970" i="1"/>
  <c r="AG970" i="1"/>
  <c r="AD970" i="1"/>
  <c r="AA970" i="1" s="1"/>
  <c r="AE970" i="1" s="1"/>
  <c r="M970" i="1"/>
  <c r="L970" i="1"/>
  <c r="A970" i="1"/>
  <c r="AV969" i="1"/>
  <c r="AU969" i="1"/>
  <c r="AI969" i="1"/>
  <c r="AG969" i="1"/>
  <c r="AD969" i="1"/>
  <c r="M969" i="1"/>
  <c r="L969" i="1"/>
  <c r="A969" i="1"/>
  <c r="AV968" i="1"/>
  <c r="AU968" i="1"/>
  <c r="AI968" i="1"/>
  <c r="AG968" i="1"/>
  <c r="AD968" i="1"/>
  <c r="AA968" i="1" s="1"/>
  <c r="M968" i="1"/>
  <c r="L968" i="1"/>
  <c r="A968" i="1"/>
  <c r="AV967" i="1"/>
  <c r="AU967" i="1"/>
  <c r="AI967" i="1"/>
  <c r="AG967" i="1"/>
  <c r="AD967" i="1"/>
  <c r="AA967" i="1" s="1"/>
  <c r="AE967" i="1" s="1"/>
  <c r="M967" i="1"/>
  <c r="L967" i="1"/>
  <c r="A967" i="1"/>
  <c r="AV966" i="1"/>
  <c r="AU966" i="1"/>
  <c r="AI966" i="1"/>
  <c r="AG966" i="1"/>
  <c r="AD966" i="1"/>
  <c r="AA966" i="1" s="1"/>
  <c r="AE966" i="1" s="1"/>
  <c r="M966" i="1"/>
  <c r="L966" i="1"/>
  <c r="A966" i="1"/>
  <c r="AV965" i="1"/>
  <c r="AU965" i="1"/>
  <c r="AI965" i="1"/>
  <c r="AG965" i="1"/>
  <c r="AD965" i="1"/>
  <c r="M965" i="1"/>
  <c r="L965" i="1"/>
  <c r="A965" i="1"/>
  <c r="AV964" i="1"/>
  <c r="AU964" i="1"/>
  <c r="AI964" i="1"/>
  <c r="AG964" i="1"/>
  <c r="AD964" i="1"/>
  <c r="M964" i="1"/>
  <c r="L964" i="1"/>
  <c r="A964" i="1"/>
  <c r="AV963" i="1"/>
  <c r="AU963" i="1"/>
  <c r="AI963" i="1"/>
  <c r="AG963" i="1"/>
  <c r="AD963" i="1"/>
  <c r="AA963" i="1" s="1"/>
  <c r="AE963" i="1" s="1"/>
  <c r="M963" i="1"/>
  <c r="L963" i="1"/>
  <c r="A963" i="1"/>
  <c r="AV962" i="1"/>
  <c r="AU962" i="1"/>
  <c r="AI962" i="1"/>
  <c r="AG962" i="1"/>
  <c r="AD962" i="1"/>
  <c r="M962" i="1"/>
  <c r="L962" i="1"/>
  <c r="A962" i="1"/>
  <c r="AI961" i="1"/>
  <c r="AG961" i="1"/>
  <c r="AD961" i="1"/>
  <c r="AA961" i="1" s="1"/>
  <c r="AE961" i="1" s="1"/>
  <c r="A961" i="1"/>
  <c r="AV960" i="1"/>
  <c r="AU960" i="1"/>
  <c r="AI960" i="1"/>
  <c r="AG960" i="1"/>
  <c r="AD960" i="1"/>
  <c r="AA960" i="1" s="1"/>
  <c r="M960" i="1"/>
  <c r="L960" i="1"/>
  <c r="A960" i="1"/>
  <c r="AV959" i="1"/>
  <c r="AU959" i="1"/>
  <c r="AI959" i="1"/>
  <c r="AG959" i="1"/>
  <c r="AD959" i="1"/>
  <c r="M959" i="1"/>
  <c r="L959" i="1"/>
  <c r="A959" i="1"/>
  <c r="AV958" i="1"/>
  <c r="AU958" i="1"/>
  <c r="AI958" i="1"/>
  <c r="AG958" i="1"/>
  <c r="AD958" i="1"/>
  <c r="AA958" i="1" s="1"/>
  <c r="AE958" i="1" s="1"/>
  <c r="M958" i="1"/>
  <c r="L958" i="1"/>
  <c r="A958" i="1"/>
  <c r="AV957" i="1"/>
  <c r="AU957" i="1"/>
  <c r="AI957" i="1"/>
  <c r="AG957" i="1"/>
  <c r="AD957" i="1"/>
  <c r="AA957" i="1" s="1"/>
  <c r="M957" i="1"/>
  <c r="L957" i="1"/>
  <c r="A957" i="1"/>
  <c r="AV956" i="1"/>
  <c r="AU956" i="1"/>
  <c r="AI956" i="1"/>
  <c r="AG956" i="1"/>
  <c r="AD956" i="1"/>
  <c r="AA956" i="1" s="1"/>
  <c r="M956" i="1"/>
  <c r="L956" i="1"/>
  <c r="A956" i="1"/>
  <c r="AV955" i="1"/>
  <c r="AU955" i="1"/>
  <c r="AI955" i="1"/>
  <c r="AG955" i="1"/>
  <c r="AD955" i="1"/>
  <c r="AA955" i="1" s="1"/>
  <c r="M955" i="1"/>
  <c r="L955" i="1"/>
  <c r="A955" i="1"/>
  <c r="AI954" i="1"/>
  <c r="AG954" i="1"/>
  <c r="AD954" i="1"/>
  <c r="AA954" i="1" s="1"/>
  <c r="A954" i="1"/>
  <c r="AV953" i="1"/>
  <c r="AU953" i="1"/>
  <c r="AI953" i="1"/>
  <c r="AG953" i="1"/>
  <c r="AD953" i="1"/>
  <c r="M953" i="1"/>
  <c r="L953" i="1"/>
  <c r="A953" i="1"/>
  <c r="AV952" i="1"/>
  <c r="AU952" i="1"/>
  <c r="AI952" i="1"/>
  <c r="AG952" i="1"/>
  <c r="AD952" i="1"/>
  <c r="AA952" i="1" s="1"/>
  <c r="M952" i="1"/>
  <c r="L952" i="1"/>
  <c r="A952" i="1"/>
  <c r="AV951" i="1"/>
  <c r="AU951" i="1"/>
  <c r="AI951" i="1"/>
  <c r="AG951" i="1"/>
  <c r="AD951" i="1"/>
  <c r="AA951" i="1" s="1"/>
  <c r="AE951" i="1" s="1"/>
  <c r="M951" i="1"/>
  <c r="L951" i="1"/>
  <c r="A951" i="1"/>
  <c r="AV950" i="1"/>
  <c r="AU950" i="1"/>
  <c r="AI950" i="1"/>
  <c r="AG950" i="1"/>
  <c r="AD950" i="1"/>
  <c r="M950" i="1"/>
  <c r="L950" i="1"/>
  <c r="A950" i="1"/>
  <c r="AV949" i="1"/>
  <c r="AU949" i="1"/>
  <c r="AI949" i="1"/>
  <c r="AG949" i="1"/>
  <c r="AD949" i="1"/>
  <c r="AA949" i="1" s="1"/>
  <c r="M949" i="1"/>
  <c r="L949" i="1"/>
  <c r="A949" i="1"/>
  <c r="AV948" i="1"/>
  <c r="AU948" i="1"/>
  <c r="AI948" i="1"/>
  <c r="AG948" i="1"/>
  <c r="AD948" i="1"/>
  <c r="AA948" i="1" s="1"/>
  <c r="M948" i="1"/>
  <c r="L948" i="1"/>
  <c r="A948" i="1"/>
  <c r="AV947" i="1"/>
  <c r="AU947" i="1"/>
  <c r="AI947" i="1"/>
  <c r="AG947" i="1"/>
  <c r="AD947" i="1"/>
  <c r="AA947" i="1" s="1"/>
  <c r="AE947" i="1" s="1"/>
  <c r="M947" i="1"/>
  <c r="L947" i="1"/>
  <c r="A947" i="1"/>
  <c r="AV946" i="1"/>
  <c r="AU946" i="1"/>
  <c r="AI946" i="1"/>
  <c r="AG946" i="1"/>
  <c r="AD946" i="1"/>
  <c r="AA946" i="1" s="1"/>
  <c r="AE946" i="1" s="1"/>
  <c r="M946" i="1"/>
  <c r="L946" i="1"/>
  <c r="A946" i="1"/>
  <c r="AV945" i="1"/>
  <c r="AU945" i="1"/>
  <c r="AI945" i="1"/>
  <c r="AG945" i="1"/>
  <c r="AD945" i="1"/>
  <c r="M945" i="1"/>
  <c r="L945" i="1"/>
  <c r="A945" i="1"/>
  <c r="AV944" i="1"/>
  <c r="AU944" i="1"/>
  <c r="AI944" i="1"/>
  <c r="AG944" i="1"/>
  <c r="AD944" i="1"/>
  <c r="AA944" i="1" s="1"/>
  <c r="M944" i="1"/>
  <c r="L944" i="1"/>
  <c r="A944" i="1"/>
  <c r="AV943" i="1"/>
  <c r="AU943" i="1"/>
  <c r="AI943" i="1"/>
  <c r="AG943" i="1"/>
  <c r="AD943" i="1"/>
  <c r="AA943" i="1" s="1"/>
  <c r="M943" i="1"/>
  <c r="L943" i="1"/>
  <c r="A943" i="1"/>
  <c r="AV942" i="1"/>
  <c r="AU942" i="1"/>
  <c r="AI942" i="1"/>
  <c r="AG942" i="1"/>
  <c r="AD942" i="1"/>
  <c r="AA942" i="1" s="1"/>
  <c r="AE942" i="1" s="1"/>
  <c r="M942" i="1"/>
  <c r="L942" i="1"/>
  <c r="A942" i="1"/>
  <c r="AV941" i="1"/>
  <c r="AU941" i="1"/>
  <c r="AI941" i="1"/>
  <c r="AG941" i="1"/>
  <c r="AD941" i="1"/>
  <c r="M941" i="1"/>
  <c r="L941" i="1"/>
  <c r="A941" i="1"/>
  <c r="AV940" i="1"/>
  <c r="AU940" i="1"/>
  <c r="AI940" i="1"/>
  <c r="AG940" i="1"/>
  <c r="AD940" i="1"/>
  <c r="AA940" i="1" s="1"/>
  <c r="M940" i="1"/>
  <c r="L940" i="1"/>
  <c r="A940" i="1"/>
  <c r="AV939" i="1"/>
  <c r="AU939" i="1"/>
  <c r="AI939" i="1"/>
  <c r="AG939" i="1"/>
  <c r="AD939" i="1"/>
  <c r="AA939" i="1" s="1"/>
  <c r="AE939" i="1" s="1"/>
  <c r="M939" i="1"/>
  <c r="L939" i="1"/>
  <c r="A939" i="1"/>
  <c r="AV938" i="1"/>
  <c r="AU938" i="1"/>
  <c r="AI938" i="1"/>
  <c r="AG938" i="1"/>
  <c r="AD938" i="1"/>
  <c r="M938" i="1"/>
  <c r="L938" i="1"/>
  <c r="A938" i="1"/>
  <c r="AV937" i="1"/>
  <c r="AU937" i="1"/>
  <c r="AI937" i="1"/>
  <c r="AG937" i="1"/>
  <c r="AD937" i="1"/>
  <c r="AA937" i="1" s="1"/>
  <c r="M937" i="1"/>
  <c r="L937" i="1"/>
  <c r="A937" i="1"/>
  <c r="AV936" i="1"/>
  <c r="AU936" i="1"/>
  <c r="AI936" i="1"/>
  <c r="AG936" i="1"/>
  <c r="AD936" i="1"/>
  <c r="AA936" i="1" s="1"/>
  <c r="M936" i="1"/>
  <c r="L936" i="1"/>
  <c r="A936" i="1"/>
  <c r="AV935" i="1"/>
  <c r="AU935" i="1"/>
  <c r="AI935" i="1"/>
  <c r="AG935" i="1"/>
  <c r="AD935" i="1"/>
  <c r="AA935" i="1" s="1"/>
  <c r="M935" i="1"/>
  <c r="L935" i="1"/>
  <c r="A935" i="1"/>
  <c r="AV934" i="1"/>
  <c r="AU934" i="1"/>
  <c r="AI934" i="1"/>
  <c r="AG934" i="1"/>
  <c r="AD934" i="1"/>
  <c r="AA934" i="1" s="1"/>
  <c r="M934" i="1"/>
  <c r="L934" i="1"/>
  <c r="A934" i="1"/>
  <c r="AV933" i="1"/>
  <c r="AU933" i="1"/>
  <c r="AI933" i="1"/>
  <c r="AG933" i="1"/>
  <c r="AD933" i="1"/>
  <c r="M933" i="1"/>
  <c r="L933" i="1"/>
  <c r="A933" i="1"/>
  <c r="AV932" i="1"/>
  <c r="AU932" i="1"/>
  <c r="AI932" i="1"/>
  <c r="AG932" i="1"/>
  <c r="AD932" i="1"/>
  <c r="AA932" i="1" s="1"/>
  <c r="M932" i="1"/>
  <c r="L932" i="1"/>
  <c r="A932" i="1"/>
  <c r="AI931" i="1"/>
  <c r="AG931" i="1"/>
  <c r="AD931" i="1"/>
  <c r="A931" i="1"/>
  <c r="AV930" i="1"/>
  <c r="AU930" i="1"/>
  <c r="AI930" i="1"/>
  <c r="AG930" i="1"/>
  <c r="AD930" i="1"/>
  <c r="M930" i="1"/>
  <c r="L930" i="1"/>
  <c r="A930" i="1"/>
  <c r="AV929" i="1"/>
  <c r="AU929" i="1"/>
  <c r="AI929" i="1"/>
  <c r="AG929" i="1"/>
  <c r="AD929" i="1"/>
  <c r="AA929" i="1" s="1"/>
  <c r="M929" i="1"/>
  <c r="L929" i="1"/>
  <c r="A929" i="1"/>
  <c r="AV928" i="1"/>
  <c r="AU928" i="1"/>
  <c r="AI928" i="1"/>
  <c r="AG928" i="1"/>
  <c r="AD928" i="1"/>
  <c r="AA928" i="1" s="1"/>
  <c r="M928" i="1"/>
  <c r="L928" i="1"/>
  <c r="A928" i="1"/>
  <c r="AI927" i="1"/>
  <c r="AG927" i="1"/>
  <c r="AD927" i="1"/>
  <c r="A927" i="1"/>
  <c r="AV926" i="1"/>
  <c r="AU926" i="1"/>
  <c r="AI926" i="1"/>
  <c r="AG926" i="1"/>
  <c r="AD926" i="1"/>
  <c r="AA926" i="1" s="1"/>
  <c r="M926" i="1"/>
  <c r="L926" i="1"/>
  <c r="A926" i="1"/>
  <c r="AV925" i="1"/>
  <c r="AU925" i="1"/>
  <c r="AI925" i="1"/>
  <c r="AG925" i="1"/>
  <c r="AD925" i="1"/>
  <c r="M925" i="1"/>
  <c r="L925" i="1"/>
  <c r="A925" i="1"/>
  <c r="AV924" i="1"/>
  <c r="AU924" i="1"/>
  <c r="AI924" i="1"/>
  <c r="AG924" i="1"/>
  <c r="AD924" i="1"/>
  <c r="M924" i="1"/>
  <c r="L924" i="1"/>
  <c r="A924" i="1"/>
  <c r="AV923" i="1"/>
  <c r="AU923" i="1"/>
  <c r="AI923" i="1"/>
  <c r="AG923" i="1"/>
  <c r="AD923" i="1"/>
  <c r="M923" i="1"/>
  <c r="L923" i="1"/>
  <c r="A923" i="1"/>
  <c r="AV922" i="1"/>
  <c r="AU922" i="1"/>
  <c r="AI922" i="1"/>
  <c r="AG922" i="1"/>
  <c r="AD922" i="1"/>
  <c r="AA922" i="1" s="1"/>
  <c r="M922" i="1"/>
  <c r="L922" i="1"/>
  <c r="A922" i="1"/>
  <c r="AI921" i="1"/>
  <c r="AG921" i="1"/>
  <c r="AD921" i="1"/>
  <c r="AA921" i="1" s="1"/>
  <c r="AE921" i="1" s="1"/>
  <c r="A921" i="1"/>
  <c r="AV920" i="1"/>
  <c r="AU920" i="1"/>
  <c r="AI920" i="1"/>
  <c r="AG920" i="1"/>
  <c r="AD920" i="1"/>
  <c r="M920" i="1"/>
  <c r="L920" i="1"/>
  <c r="A920" i="1"/>
  <c r="AV919" i="1"/>
  <c r="AU919" i="1"/>
  <c r="AI919" i="1"/>
  <c r="AG919" i="1"/>
  <c r="AD919" i="1"/>
  <c r="AA919" i="1" s="1"/>
  <c r="M919" i="1"/>
  <c r="L919" i="1"/>
  <c r="A919" i="1"/>
  <c r="AV918" i="1"/>
  <c r="AU918" i="1"/>
  <c r="AI918" i="1"/>
  <c r="AG918" i="1"/>
  <c r="AD918" i="1"/>
  <c r="AA918" i="1" s="1"/>
  <c r="M918" i="1"/>
  <c r="L918" i="1"/>
  <c r="A918" i="1"/>
  <c r="AV917" i="1"/>
  <c r="AU917" i="1"/>
  <c r="AI917" i="1"/>
  <c r="AG917" i="1"/>
  <c r="AD917" i="1"/>
  <c r="AA917" i="1" s="1"/>
  <c r="M917" i="1"/>
  <c r="L917" i="1"/>
  <c r="A917" i="1"/>
  <c r="AV916" i="1"/>
  <c r="AU916" i="1"/>
  <c r="AI916" i="1"/>
  <c r="AG916" i="1"/>
  <c r="AD916" i="1"/>
  <c r="AA916" i="1" s="1"/>
  <c r="AE916" i="1" s="1"/>
  <c r="M916" i="1"/>
  <c r="L916" i="1"/>
  <c r="A916" i="1"/>
  <c r="AI915" i="1"/>
  <c r="AG915" i="1"/>
  <c r="AD915" i="1"/>
  <c r="AA915" i="1" s="1"/>
  <c r="AE915" i="1" s="1"/>
  <c r="A915" i="1"/>
  <c r="AV914" i="1"/>
  <c r="AU914" i="1"/>
  <c r="AI914" i="1"/>
  <c r="AG914" i="1"/>
  <c r="AD914" i="1"/>
  <c r="AA914" i="1" s="1"/>
  <c r="AE914" i="1" s="1"/>
  <c r="M914" i="1"/>
  <c r="L914" i="1"/>
  <c r="A914" i="1"/>
  <c r="AV913" i="1"/>
  <c r="AU913" i="1"/>
  <c r="AI913" i="1"/>
  <c r="AG913" i="1"/>
  <c r="AD913" i="1"/>
  <c r="AA913" i="1" s="1"/>
  <c r="AE913" i="1" s="1"/>
  <c r="M913" i="1"/>
  <c r="L913" i="1"/>
  <c r="A913" i="1"/>
  <c r="AV912" i="1"/>
  <c r="AU912" i="1"/>
  <c r="AI912" i="1"/>
  <c r="AG912" i="1"/>
  <c r="AD912" i="1"/>
  <c r="M912" i="1"/>
  <c r="L912" i="1"/>
  <c r="A912" i="1"/>
  <c r="AI911" i="1"/>
  <c r="AG911" i="1"/>
  <c r="AD911" i="1"/>
  <c r="AA911" i="1" s="1"/>
  <c r="AE911" i="1" s="1"/>
  <c r="A911" i="1"/>
  <c r="AV910" i="1"/>
  <c r="AU910" i="1"/>
  <c r="AI910" i="1"/>
  <c r="AG910" i="1"/>
  <c r="AD910" i="1"/>
  <c r="M910" i="1"/>
  <c r="L910" i="1"/>
  <c r="A910" i="1"/>
  <c r="AV909" i="1"/>
  <c r="AU909" i="1"/>
  <c r="AI909" i="1"/>
  <c r="AG909" i="1"/>
  <c r="AD909" i="1"/>
  <c r="M909" i="1"/>
  <c r="L909" i="1"/>
  <c r="A909" i="1"/>
  <c r="AV908" i="1"/>
  <c r="AU908" i="1"/>
  <c r="AI908" i="1"/>
  <c r="AG908" i="1"/>
  <c r="AD908" i="1"/>
  <c r="M908" i="1"/>
  <c r="L908" i="1"/>
  <c r="A908" i="1"/>
  <c r="AV907" i="1"/>
  <c r="AU907" i="1"/>
  <c r="AI907" i="1"/>
  <c r="AG907" i="1"/>
  <c r="AD907" i="1"/>
  <c r="AA907" i="1" s="1"/>
  <c r="AE907" i="1" s="1"/>
  <c r="M907" i="1"/>
  <c r="L907" i="1"/>
  <c r="A907" i="1"/>
  <c r="AV906" i="1"/>
  <c r="AU906" i="1"/>
  <c r="AI906" i="1"/>
  <c r="AG906" i="1"/>
  <c r="AD906" i="1"/>
  <c r="AA906" i="1" s="1"/>
  <c r="AE906" i="1" s="1"/>
  <c r="M906" i="1"/>
  <c r="L906" i="1"/>
  <c r="A906" i="1"/>
  <c r="AI905" i="1"/>
  <c r="AG905" i="1"/>
  <c r="AD905" i="1"/>
  <c r="A905" i="1"/>
  <c r="AV904" i="1"/>
  <c r="AU904" i="1"/>
  <c r="AI904" i="1"/>
  <c r="AG904" i="1"/>
  <c r="AD904" i="1"/>
  <c r="AA904" i="1" s="1"/>
  <c r="AE904" i="1" s="1"/>
  <c r="M904" i="1"/>
  <c r="L904" i="1"/>
  <c r="A904" i="1"/>
  <c r="AV903" i="1"/>
  <c r="AU903" i="1"/>
  <c r="AI903" i="1"/>
  <c r="AG903" i="1"/>
  <c r="AD903" i="1"/>
  <c r="AA903" i="1" s="1"/>
  <c r="AE903" i="1" s="1"/>
  <c r="M903" i="1"/>
  <c r="L903" i="1"/>
  <c r="A903" i="1"/>
  <c r="AV902" i="1"/>
  <c r="AU902" i="1"/>
  <c r="AI902" i="1"/>
  <c r="AG902" i="1"/>
  <c r="AD902" i="1"/>
  <c r="AA902" i="1" s="1"/>
  <c r="M902" i="1"/>
  <c r="L902" i="1"/>
  <c r="A902" i="1"/>
  <c r="AI901" i="1"/>
  <c r="AG901" i="1"/>
  <c r="AD901" i="1"/>
  <c r="AA901" i="1" s="1"/>
  <c r="AE901" i="1" s="1"/>
  <c r="A901" i="1"/>
  <c r="AV900" i="1"/>
  <c r="AU900" i="1"/>
  <c r="AI900" i="1"/>
  <c r="AG900" i="1"/>
  <c r="AD900" i="1"/>
  <c r="AA900" i="1" s="1"/>
  <c r="M900" i="1"/>
  <c r="L900" i="1"/>
  <c r="A900" i="1"/>
  <c r="AV899" i="1"/>
  <c r="AU899" i="1"/>
  <c r="AI899" i="1"/>
  <c r="AG899" i="1"/>
  <c r="AD899" i="1"/>
  <c r="M899" i="1"/>
  <c r="L899" i="1"/>
  <c r="A899" i="1"/>
  <c r="AV898" i="1"/>
  <c r="AU898" i="1"/>
  <c r="AI898" i="1"/>
  <c r="AG898" i="1"/>
  <c r="AD898" i="1"/>
  <c r="AA898" i="1" s="1"/>
  <c r="M898" i="1"/>
  <c r="L898" i="1"/>
  <c r="A898" i="1"/>
  <c r="AI897" i="1"/>
  <c r="AG897" i="1"/>
  <c r="AD897" i="1"/>
  <c r="AA897" i="1" s="1"/>
  <c r="AE897" i="1" s="1"/>
  <c r="A897" i="1"/>
  <c r="AV896" i="1"/>
  <c r="AU896" i="1"/>
  <c r="AI896" i="1"/>
  <c r="AG896" i="1"/>
  <c r="AD896" i="1"/>
  <c r="AA896" i="1" s="1"/>
  <c r="M896" i="1"/>
  <c r="L896" i="1"/>
  <c r="A896" i="1"/>
  <c r="AV895" i="1"/>
  <c r="AU895" i="1"/>
  <c r="AI895" i="1"/>
  <c r="AG895" i="1"/>
  <c r="AD895" i="1"/>
  <c r="AA895" i="1" s="1"/>
  <c r="M895" i="1"/>
  <c r="L895" i="1"/>
  <c r="A895" i="1"/>
  <c r="AV894" i="1"/>
  <c r="AU894" i="1"/>
  <c r="AI894" i="1"/>
  <c r="AG894" i="1"/>
  <c r="AD894" i="1"/>
  <c r="M894" i="1"/>
  <c r="L894" i="1"/>
  <c r="A894" i="1"/>
  <c r="AI893" i="1"/>
  <c r="AG893" i="1"/>
  <c r="AD893" i="1"/>
  <c r="A893" i="1"/>
  <c r="AV892" i="1"/>
  <c r="AU892" i="1"/>
  <c r="AI892" i="1"/>
  <c r="AG892" i="1"/>
  <c r="AD892" i="1"/>
  <c r="AA892" i="1" s="1"/>
  <c r="AE892" i="1" s="1"/>
  <c r="M892" i="1"/>
  <c r="L892" i="1"/>
  <c r="A892" i="1"/>
  <c r="AV891" i="1"/>
  <c r="AU891" i="1"/>
  <c r="AI891" i="1"/>
  <c r="AG891" i="1"/>
  <c r="AD891" i="1"/>
  <c r="M891" i="1"/>
  <c r="L891" i="1"/>
  <c r="A891" i="1"/>
  <c r="AV890" i="1"/>
  <c r="AU890" i="1"/>
  <c r="AI890" i="1"/>
  <c r="AG890" i="1"/>
  <c r="AD890" i="1"/>
  <c r="AA890" i="1" s="1"/>
  <c r="M890" i="1"/>
  <c r="L890" i="1"/>
  <c r="A890" i="1"/>
  <c r="AV889" i="1"/>
  <c r="AU889" i="1"/>
  <c r="AI889" i="1"/>
  <c r="AG889" i="1"/>
  <c r="AD889" i="1"/>
  <c r="M889" i="1"/>
  <c r="L889" i="1"/>
  <c r="A889" i="1"/>
  <c r="AV888" i="1"/>
  <c r="AU888" i="1"/>
  <c r="AI888" i="1"/>
  <c r="AG888" i="1"/>
  <c r="AD888" i="1"/>
  <c r="AA888" i="1" s="1"/>
  <c r="M888" i="1"/>
  <c r="L888" i="1"/>
  <c r="A888" i="1"/>
  <c r="AV887" i="1"/>
  <c r="AU887" i="1"/>
  <c r="AI887" i="1"/>
  <c r="AG887" i="1"/>
  <c r="AD887" i="1"/>
  <c r="AA887" i="1" s="1"/>
  <c r="AE887" i="1" s="1"/>
  <c r="M887" i="1"/>
  <c r="L887" i="1"/>
  <c r="A887" i="1"/>
  <c r="AI886" i="1"/>
  <c r="AG886" i="1"/>
  <c r="AD886" i="1"/>
  <c r="AA886" i="1" s="1"/>
  <c r="A886" i="1"/>
  <c r="AV885" i="1"/>
  <c r="AU885" i="1"/>
  <c r="AI885" i="1"/>
  <c r="AG885" i="1"/>
  <c r="AD885" i="1"/>
  <c r="AA885" i="1" s="1"/>
  <c r="AE885" i="1" s="1"/>
  <c r="M885" i="1"/>
  <c r="L885" i="1"/>
  <c r="A885" i="1"/>
  <c r="AV884" i="1"/>
  <c r="AU884" i="1"/>
  <c r="AI884" i="1"/>
  <c r="AG884" i="1"/>
  <c r="AD884" i="1"/>
  <c r="AA884" i="1" s="1"/>
  <c r="AE884" i="1" s="1"/>
  <c r="M884" i="1"/>
  <c r="L884" i="1"/>
  <c r="A884" i="1"/>
  <c r="AV883" i="1"/>
  <c r="AU883" i="1"/>
  <c r="AI883" i="1"/>
  <c r="AG883" i="1"/>
  <c r="AD883" i="1"/>
  <c r="AA883" i="1" s="1"/>
  <c r="M883" i="1"/>
  <c r="L883" i="1"/>
  <c r="A883" i="1"/>
  <c r="AV882" i="1"/>
  <c r="AU882" i="1"/>
  <c r="AI882" i="1"/>
  <c r="AG882" i="1"/>
  <c r="AD882" i="1"/>
  <c r="M882" i="1"/>
  <c r="L882" i="1"/>
  <c r="A882" i="1"/>
  <c r="AV881" i="1"/>
  <c r="AU881" i="1"/>
  <c r="AI881" i="1"/>
  <c r="AG881" i="1"/>
  <c r="AD881" i="1"/>
  <c r="AA881" i="1" s="1"/>
  <c r="M881" i="1"/>
  <c r="L881" i="1"/>
  <c r="A881" i="1"/>
  <c r="AV880" i="1"/>
  <c r="AU880" i="1"/>
  <c r="AI880" i="1"/>
  <c r="AG880" i="1"/>
  <c r="AD880" i="1"/>
  <c r="M880" i="1"/>
  <c r="L880" i="1"/>
  <c r="A880" i="1"/>
  <c r="AV879" i="1"/>
  <c r="AU879" i="1"/>
  <c r="AI879" i="1"/>
  <c r="AG879" i="1"/>
  <c r="AD879" i="1"/>
  <c r="AA879" i="1" s="1"/>
  <c r="M879" i="1"/>
  <c r="L879" i="1"/>
  <c r="A879" i="1"/>
  <c r="AV878" i="1"/>
  <c r="AU878" i="1"/>
  <c r="AI878" i="1"/>
  <c r="AG878" i="1"/>
  <c r="AD878" i="1"/>
  <c r="M878" i="1"/>
  <c r="L878" i="1"/>
  <c r="A878" i="1"/>
  <c r="AV877" i="1"/>
  <c r="AU877" i="1"/>
  <c r="AI877" i="1"/>
  <c r="AG877" i="1"/>
  <c r="AD877" i="1"/>
  <c r="AA877" i="1" s="1"/>
  <c r="AE877" i="1" s="1"/>
  <c r="M877" i="1"/>
  <c r="L877" i="1"/>
  <c r="A877" i="1"/>
  <c r="AV876" i="1"/>
  <c r="AU876" i="1"/>
  <c r="AI876" i="1"/>
  <c r="AG876" i="1"/>
  <c r="AD876" i="1"/>
  <c r="AA876" i="1" s="1"/>
  <c r="AE876" i="1" s="1"/>
  <c r="M876" i="1"/>
  <c r="L876" i="1"/>
  <c r="A876" i="1"/>
  <c r="AV875" i="1"/>
  <c r="AU875" i="1"/>
  <c r="AI875" i="1"/>
  <c r="AG875" i="1"/>
  <c r="AD875" i="1"/>
  <c r="AA875" i="1" s="1"/>
  <c r="AE875" i="1" s="1"/>
  <c r="M875" i="1"/>
  <c r="L875" i="1"/>
  <c r="A875" i="1"/>
  <c r="AV874" i="1"/>
  <c r="AU874" i="1"/>
  <c r="AI874" i="1"/>
  <c r="AG874" i="1"/>
  <c r="AD874" i="1"/>
  <c r="M874" i="1"/>
  <c r="L874" i="1"/>
  <c r="A874" i="1"/>
  <c r="AV873" i="1"/>
  <c r="AU873" i="1"/>
  <c r="AI873" i="1"/>
  <c r="AG873" i="1"/>
  <c r="AD873" i="1"/>
  <c r="AA873" i="1" s="1"/>
  <c r="M873" i="1"/>
  <c r="L873" i="1"/>
  <c r="A873" i="1"/>
  <c r="AV872" i="1"/>
  <c r="AU872" i="1"/>
  <c r="AI872" i="1"/>
  <c r="AG872" i="1"/>
  <c r="AD872" i="1"/>
  <c r="AA872" i="1" s="1"/>
  <c r="AE872" i="1" s="1"/>
  <c r="M872" i="1"/>
  <c r="L872" i="1"/>
  <c r="A872" i="1"/>
  <c r="AV871" i="1"/>
  <c r="AU871" i="1"/>
  <c r="AI871" i="1"/>
  <c r="AG871" i="1"/>
  <c r="AD871" i="1"/>
  <c r="AA871" i="1" s="1"/>
  <c r="AE871" i="1" s="1"/>
  <c r="M871" i="1"/>
  <c r="L871" i="1"/>
  <c r="A871" i="1"/>
  <c r="AV870" i="1"/>
  <c r="AU870" i="1"/>
  <c r="AI870" i="1"/>
  <c r="AG870" i="1"/>
  <c r="AD870" i="1"/>
  <c r="M870" i="1"/>
  <c r="L870" i="1"/>
  <c r="A870" i="1"/>
  <c r="AV869" i="1"/>
  <c r="AU869" i="1"/>
  <c r="AI869" i="1"/>
  <c r="AG869" i="1"/>
  <c r="AD869" i="1"/>
  <c r="AA869" i="1" s="1"/>
  <c r="M869" i="1"/>
  <c r="L869" i="1"/>
  <c r="A869" i="1"/>
  <c r="AV868" i="1"/>
  <c r="AU868" i="1"/>
  <c r="AI868" i="1"/>
  <c r="AG868" i="1"/>
  <c r="AD868" i="1"/>
  <c r="M868" i="1"/>
  <c r="L868" i="1"/>
  <c r="A868" i="1"/>
  <c r="AV867" i="1"/>
  <c r="AU867" i="1"/>
  <c r="AI867" i="1"/>
  <c r="AG867" i="1"/>
  <c r="AD867" i="1"/>
  <c r="M867" i="1"/>
  <c r="L867" i="1"/>
  <c r="A867" i="1"/>
  <c r="AV866" i="1"/>
  <c r="AU866" i="1"/>
  <c r="AI866" i="1"/>
  <c r="AG866" i="1"/>
  <c r="AD866" i="1"/>
  <c r="AA866" i="1" s="1"/>
  <c r="AE866" i="1" s="1"/>
  <c r="M866" i="1"/>
  <c r="L866" i="1"/>
  <c r="A866" i="1"/>
  <c r="AV865" i="1"/>
  <c r="AU865" i="1"/>
  <c r="AI865" i="1"/>
  <c r="AG865" i="1"/>
  <c r="AD865" i="1"/>
  <c r="AA865" i="1" s="1"/>
  <c r="AE865" i="1" s="1"/>
  <c r="M865" i="1"/>
  <c r="L865" i="1"/>
  <c r="A865" i="1"/>
  <c r="AV864" i="1"/>
  <c r="AU864" i="1"/>
  <c r="AI864" i="1"/>
  <c r="AG864" i="1"/>
  <c r="AD864" i="1"/>
  <c r="AA864" i="1" s="1"/>
  <c r="AE864" i="1" s="1"/>
  <c r="M864" i="1"/>
  <c r="L864" i="1"/>
  <c r="A864" i="1"/>
  <c r="AV863" i="1"/>
  <c r="AU863" i="1"/>
  <c r="AI863" i="1"/>
  <c r="AG863" i="1"/>
  <c r="AD863" i="1"/>
  <c r="AA863" i="1" s="1"/>
  <c r="AE863" i="1" s="1"/>
  <c r="M863" i="1"/>
  <c r="L863" i="1"/>
  <c r="A863" i="1"/>
  <c r="AV862" i="1"/>
  <c r="AU862" i="1"/>
  <c r="AI862" i="1"/>
  <c r="AG862" i="1"/>
  <c r="AD862" i="1"/>
  <c r="M862" i="1"/>
  <c r="L862" i="1"/>
  <c r="A862" i="1"/>
  <c r="AV861" i="1"/>
  <c r="AU861" i="1"/>
  <c r="AI861" i="1"/>
  <c r="AG861" i="1"/>
  <c r="AD861" i="1"/>
  <c r="AA861" i="1" s="1"/>
  <c r="M861" i="1"/>
  <c r="L861" i="1"/>
  <c r="A861" i="1"/>
  <c r="AV860" i="1"/>
  <c r="AU860" i="1"/>
  <c r="AI860" i="1"/>
  <c r="AG860" i="1"/>
  <c r="AD860" i="1"/>
  <c r="AA860" i="1" s="1"/>
  <c r="AE860" i="1" s="1"/>
  <c r="M860" i="1"/>
  <c r="L860" i="1"/>
  <c r="A860" i="1"/>
  <c r="AV859" i="1"/>
  <c r="AU859" i="1"/>
  <c r="AI859" i="1"/>
  <c r="AG859" i="1"/>
  <c r="AD859" i="1"/>
  <c r="AA859" i="1" s="1"/>
  <c r="AE859" i="1" s="1"/>
  <c r="M859" i="1"/>
  <c r="L859" i="1"/>
  <c r="A859" i="1"/>
  <c r="AV858" i="1"/>
  <c r="AU858" i="1"/>
  <c r="AI858" i="1"/>
  <c r="AG858" i="1"/>
  <c r="AD858" i="1"/>
  <c r="M858" i="1"/>
  <c r="L858" i="1"/>
  <c r="A858" i="1"/>
  <c r="AV857" i="1"/>
  <c r="AU857" i="1"/>
  <c r="AI857" i="1"/>
  <c r="AG857" i="1"/>
  <c r="AD857" i="1"/>
  <c r="AA857" i="1" s="1"/>
  <c r="M857" i="1"/>
  <c r="L857" i="1"/>
  <c r="A857" i="1"/>
  <c r="AV856" i="1"/>
  <c r="AU856" i="1"/>
  <c r="AI856" i="1"/>
  <c r="AG856" i="1"/>
  <c r="AD856" i="1"/>
  <c r="AA856" i="1" s="1"/>
  <c r="AE856" i="1" s="1"/>
  <c r="M856" i="1"/>
  <c r="L856" i="1"/>
  <c r="A856" i="1"/>
  <c r="AV855" i="1"/>
  <c r="AU855" i="1"/>
  <c r="AI855" i="1"/>
  <c r="AG855" i="1"/>
  <c r="AD855" i="1"/>
  <c r="M855" i="1"/>
  <c r="L855" i="1"/>
  <c r="A855" i="1"/>
  <c r="AV854" i="1"/>
  <c r="AU854" i="1"/>
  <c r="AI854" i="1"/>
  <c r="AG854" i="1"/>
  <c r="AD854" i="1"/>
  <c r="AA854" i="1" s="1"/>
  <c r="AE854" i="1" s="1"/>
  <c r="M854" i="1"/>
  <c r="L854" i="1"/>
  <c r="A854" i="1"/>
  <c r="AV853" i="1"/>
  <c r="AU853" i="1"/>
  <c r="AI853" i="1"/>
  <c r="AG853" i="1"/>
  <c r="AD853" i="1"/>
  <c r="M853" i="1"/>
  <c r="L853" i="1"/>
  <c r="A853" i="1"/>
  <c r="AV852" i="1"/>
  <c r="AU852" i="1"/>
  <c r="AI852" i="1"/>
  <c r="AG852" i="1"/>
  <c r="AD852" i="1"/>
  <c r="AA852" i="1" s="1"/>
  <c r="AE852" i="1" s="1"/>
  <c r="M852" i="1"/>
  <c r="L852" i="1"/>
  <c r="A852" i="1"/>
  <c r="AV851" i="1"/>
  <c r="AU851" i="1"/>
  <c r="AI851" i="1"/>
  <c r="AG851" i="1"/>
  <c r="AD851" i="1"/>
  <c r="AA851" i="1" s="1"/>
  <c r="AE851" i="1" s="1"/>
  <c r="M851" i="1"/>
  <c r="L851" i="1"/>
  <c r="A851" i="1"/>
  <c r="AV850" i="1"/>
  <c r="AU850" i="1"/>
  <c r="AI850" i="1"/>
  <c r="AG850" i="1"/>
  <c r="AD850" i="1"/>
  <c r="M850" i="1"/>
  <c r="L850" i="1"/>
  <c r="A850" i="1"/>
  <c r="AV849" i="1"/>
  <c r="AU849" i="1"/>
  <c r="AI849" i="1"/>
  <c r="AG849" i="1"/>
  <c r="AD849" i="1"/>
  <c r="AA849" i="1" s="1"/>
  <c r="M849" i="1"/>
  <c r="L849" i="1"/>
  <c r="A849" i="1"/>
  <c r="AV848" i="1"/>
  <c r="AU848" i="1"/>
  <c r="AI848" i="1"/>
  <c r="AG848" i="1"/>
  <c r="AD848" i="1"/>
  <c r="AA848" i="1" s="1"/>
  <c r="M848" i="1"/>
  <c r="L848" i="1"/>
  <c r="A848" i="1"/>
  <c r="AV847" i="1"/>
  <c r="AU847" i="1"/>
  <c r="AI847" i="1"/>
  <c r="AG847" i="1"/>
  <c r="AD847" i="1"/>
  <c r="AA847" i="1" s="1"/>
  <c r="M847" i="1"/>
  <c r="L847" i="1"/>
  <c r="A847" i="1"/>
  <c r="AV846" i="1"/>
  <c r="AU846" i="1"/>
  <c r="AI846" i="1"/>
  <c r="AG846" i="1"/>
  <c r="AD846" i="1"/>
  <c r="AA846" i="1" s="1"/>
  <c r="M846" i="1"/>
  <c r="L846" i="1"/>
  <c r="A846" i="1"/>
  <c r="AV845" i="1"/>
  <c r="AU845" i="1"/>
  <c r="AI845" i="1"/>
  <c r="AG845" i="1"/>
  <c r="AD845" i="1"/>
  <c r="AA845" i="1" s="1"/>
  <c r="M845" i="1"/>
  <c r="L845" i="1"/>
  <c r="A845" i="1"/>
  <c r="AV844" i="1"/>
  <c r="AU844" i="1"/>
  <c r="AI844" i="1"/>
  <c r="AG844" i="1"/>
  <c r="AD844" i="1"/>
  <c r="M844" i="1"/>
  <c r="L844" i="1"/>
  <c r="A844" i="1"/>
  <c r="AV843" i="1"/>
  <c r="AU843" i="1"/>
  <c r="AI843" i="1"/>
  <c r="AG843" i="1"/>
  <c r="AD843" i="1"/>
  <c r="M843" i="1"/>
  <c r="L843" i="1"/>
  <c r="A843" i="1"/>
  <c r="AV842" i="1"/>
  <c r="AU842" i="1"/>
  <c r="AI842" i="1"/>
  <c r="AG842" i="1"/>
  <c r="AD842" i="1"/>
  <c r="AA842" i="1" s="1"/>
  <c r="AE842" i="1" s="1"/>
  <c r="M842" i="1"/>
  <c r="L842" i="1"/>
  <c r="A842" i="1"/>
  <c r="AV841" i="1"/>
  <c r="AU841" i="1"/>
  <c r="AI841" i="1"/>
  <c r="AG841" i="1"/>
  <c r="AD841" i="1"/>
  <c r="M841" i="1"/>
  <c r="L841" i="1"/>
  <c r="A841" i="1"/>
  <c r="AV840" i="1"/>
  <c r="AU840" i="1"/>
  <c r="AI840" i="1"/>
  <c r="AG840" i="1"/>
  <c r="AD840" i="1"/>
  <c r="AA840" i="1" s="1"/>
  <c r="M840" i="1"/>
  <c r="L840" i="1"/>
  <c r="A840" i="1"/>
  <c r="AV839" i="1"/>
  <c r="AU839" i="1"/>
  <c r="AI839" i="1"/>
  <c r="AG839" i="1"/>
  <c r="AD839" i="1"/>
  <c r="AA839" i="1" s="1"/>
  <c r="M839" i="1"/>
  <c r="L839" i="1"/>
  <c r="A839" i="1"/>
  <c r="AV838" i="1"/>
  <c r="AU838" i="1"/>
  <c r="AI838" i="1"/>
  <c r="AG838" i="1"/>
  <c r="AD838" i="1"/>
  <c r="AA838" i="1" s="1"/>
  <c r="M838" i="1"/>
  <c r="L838" i="1"/>
  <c r="A838" i="1"/>
  <c r="AV837" i="1"/>
  <c r="AU837" i="1"/>
  <c r="AI837" i="1"/>
  <c r="AG837" i="1"/>
  <c r="AD837" i="1"/>
  <c r="AA837" i="1" s="1"/>
  <c r="M837" i="1"/>
  <c r="L837" i="1"/>
  <c r="A837" i="1"/>
  <c r="AV836" i="1"/>
  <c r="AU836" i="1"/>
  <c r="AI836" i="1"/>
  <c r="AG836" i="1"/>
  <c r="AD836" i="1"/>
  <c r="M836" i="1"/>
  <c r="L836" i="1"/>
  <c r="A836" i="1"/>
  <c r="AV835" i="1"/>
  <c r="AU835" i="1"/>
  <c r="AI835" i="1"/>
  <c r="AG835" i="1"/>
  <c r="AD835" i="1"/>
  <c r="M835" i="1"/>
  <c r="L835" i="1"/>
  <c r="A835" i="1"/>
  <c r="AV834" i="1"/>
  <c r="AU834" i="1"/>
  <c r="AI834" i="1"/>
  <c r="AG834" i="1"/>
  <c r="AD834" i="1"/>
  <c r="AA834" i="1" s="1"/>
  <c r="M834" i="1"/>
  <c r="L834" i="1"/>
  <c r="A834" i="1"/>
  <c r="AV833" i="1"/>
  <c r="AU833" i="1"/>
  <c r="AI833" i="1"/>
  <c r="AG833" i="1"/>
  <c r="AD833" i="1"/>
  <c r="AA833" i="1" s="1"/>
  <c r="M833" i="1"/>
  <c r="L833" i="1"/>
  <c r="A833" i="1"/>
  <c r="AV832" i="1"/>
  <c r="AU832" i="1"/>
  <c r="AI832" i="1"/>
  <c r="AG832" i="1"/>
  <c r="AD832" i="1"/>
  <c r="AA832" i="1" s="1"/>
  <c r="M832" i="1"/>
  <c r="L832" i="1"/>
  <c r="A832" i="1"/>
  <c r="AV831" i="1"/>
  <c r="AU831" i="1"/>
  <c r="AI831" i="1"/>
  <c r="AG831" i="1"/>
  <c r="AD831" i="1"/>
  <c r="M831" i="1"/>
  <c r="L831" i="1"/>
  <c r="A831" i="1"/>
  <c r="AV830" i="1"/>
  <c r="AU830" i="1"/>
  <c r="AI830" i="1"/>
  <c r="AG830" i="1"/>
  <c r="AD830" i="1"/>
  <c r="M830" i="1"/>
  <c r="L830" i="1"/>
  <c r="A830" i="1"/>
  <c r="AV829" i="1"/>
  <c r="AU829" i="1"/>
  <c r="AI829" i="1"/>
  <c r="AG829" i="1"/>
  <c r="AD829" i="1"/>
  <c r="AA829" i="1" s="1"/>
  <c r="M829" i="1"/>
  <c r="L829" i="1"/>
  <c r="A829" i="1"/>
  <c r="AV828" i="1"/>
  <c r="AU828" i="1"/>
  <c r="AI828" i="1"/>
  <c r="AG828" i="1"/>
  <c r="AD828" i="1"/>
  <c r="AA828" i="1" s="1"/>
  <c r="M828" i="1"/>
  <c r="L828" i="1"/>
  <c r="A828" i="1"/>
  <c r="AV827" i="1"/>
  <c r="AU827" i="1"/>
  <c r="AI827" i="1"/>
  <c r="AG827" i="1"/>
  <c r="AD827" i="1"/>
  <c r="M827" i="1"/>
  <c r="L827" i="1"/>
  <c r="A827" i="1"/>
  <c r="AV826" i="1"/>
  <c r="AU826" i="1"/>
  <c r="AI826" i="1"/>
  <c r="AG826" i="1"/>
  <c r="AD826" i="1"/>
  <c r="AA826" i="1" s="1"/>
  <c r="M826" i="1"/>
  <c r="L826" i="1"/>
  <c r="A826" i="1"/>
  <c r="AV825" i="1"/>
  <c r="AU825" i="1"/>
  <c r="AI825" i="1"/>
  <c r="AG825" i="1"/>
  <c r="AD825" i="1"/>
  <c r="AA825" i="1" s="1"/>
  <c r="M825" i="1"/>
  <c r="L825" i="1"/>
  <c r="A825" i="1"/>
  <c r="AV824" i="1"/>
  <c r="AU824" i="1"/>
  <c r="AI824" i="1"/>
  <c r="AG824" i="1"/>
  <c r="AD824" i="1"/>
  <c r="AA824" i="1" s="1"/>
  <c r="AE824" i="1" s="1"/>
  <c r="M824" i="1"/>
  <c r="L824" i="1"/>
  <c r="A824" i="1"/>
  <c r="AV823" i="1"/>
  <c r="AU823" i="1"/>
  <c r="AI823" i="1"/>
  <c r="AG823" i="1"/>
  <c r="AD823" i="1"/>
  <c r="M823" i="1"/>
  <c r="L823" i="1"/>
  <c r="A823" i="1"/>
  <c r="AV822" i="1"/>
  <c r="AU822" i="1"/>
  <c r="AI822" i="1"/>
  <c r="AG822" i="1"/>
  <c r="AD822" i="1"/>
  <c r="AA822" i="1" s="1"/>
  <c r="AE822" i="1" s="1"/>
  <c r="M822" i="1"/>
  <c r="L822" i="1"/>
  <c r="A822" i="1"/>
  <c r="AV821" i="1"/>
  <c r="AU821" i="1"/>
  <c r="AI821" i="1"/>
  <c r="AG821" i="1"/>
  <c r="AD821" i="1"/>
  <c r="M821" i="1"/>
  <c r="L821" i="1"/>
  <c r="A821" i="1"/>
  <c r="AV820" i="1"/>
  <c r="AU820" i="1"/>
  <c r="AI820" i="1"/>
  <c r="AG820" i="1"/>
  <c r="AD820" i="1"/>
  <c r="AA820" i="1" s="1"/>
  <c r="AE820" i="1" s="1"/>
  <c r="M820" i="1"/>
  <c r="L820" i="1"/>
  <c r="A820" i="1"/>
  <c r="AV819" i="1"/>
  <c r="AU819" i="1"/>
  <c r="AI819" i="1"/>
  <c r="AG819" i="1"/>
  <c r="AD819" i="1"/>
  <c r="M819" i="1"/>
  <c r="L819" i="1"/>
  <c r="A819" i="1"/>
  <c r="AV818" i="1"/>
  <c r="AU818" i="1"/>
  <c r="AI818" i="1"/>
  <c r="AG818" i="1"/>
  <c r="AD818" i="1"/>
  <c r="AA818" i="1" s="1"/>
  <c r="M818" i="1"/>
  <c r="L818" i="1"/>
  <c r="A818" i="1"/>
  <c r="AV817" i="1"/>
  <c r="AU817" i="1"/>
  <c r="AI817" i="1"/>
  <c r="AG817" i="1"/>
  <c r="AD817" i="1"/>
  <c r="AA817" i="1" s="1"/>
  <c r="M817" i="1"/>
  <c r="L817" i="1"/>
  <c r="A817" i="1"/>
  <c r="AV816" i="1"/>
  <c r="AU816" i="1"/>
  <c r="AI816" i="1"/>
  <c r="AG816" i="1"/>
  <c r="AD816" i="1"/>
  <c r="AA816" i="1" s="1"/>
  <c r="M816" i="1"/>
  <c r="L816" i="1"/>
  <c r="A816" i="1"/>
  <c r="AV815" i="1"/>
  <c r="AU815" i="1"/>
  <c r="AI815" i="1"/>
  <c r="AG815" i="1"/>
  <c r="AD815" i="1"/>
  <c r="M815" i="1"/>
  <c r="L815" i="1"/>
  <c r="A815" i="1"/>
  <c r="AV814" i="1"/>
  <c r="AU814" i="1"/>
  <c r="AI814" i="1"/>
  <c r="AG814" i="1"/>
  <c r="AD814" i="1"/>
  <c r="AA814" i="1" s="1"/>
  <c r="M814" i="1"/>
  <c r="L814" i="1"/>
  <c r="A814" i="1"/>
  <c r="AV813" i="1"/>
  <c r="AU813" i="1"/>
  <c r="AI813" i="1"/>
  <c r="AG813" i="1"/>
  <c r="AD813" i="1"/>
  <c r="M813" i="1"/>
  <c r="L813" i="1"/>
  <c r="A813" i="1"/>
  <c r="AV812" i="1"/>
  <c r="AU812" i="1"/>
  <c r="AI812" i="1"/>
  <c r="AG812" i="1"/>
  <c r="AD812" i="1"/>
  <c r="AA812" i="1" s="1"/>
  <c r="M812" i="1"/>
  <c r="L812" i="1"/>
  <c r="A812" i="1"/>
  <c r="AV811" i="1"/>
  <c r="AU811" i="1"/>
  <c r="AI811" i="1"/>
  <c r="AG811" i="1"/>
  <c r="AD811" i="1"/>
  <c r="AA811" i="1" s="1"/>
  <c r="M811" i="1"/>
  <c r="L811" i="1"/>
  <c r="A811" i="1"/>
  <c r="AV810" i="1"/>
  <c r="AU810" i="1"/>
  <c r="AI810" i="1"/>
  <c r="AG810" i="1"/>
  <c r="AD810" i="1"/>
  <c r="AA810" i="1" s="1"/>
  <c r="M810" i="1"/>
  <c r="L810" i="1"/>
  <c r="A810" i="1"/>
  <c r="AV809" i="1"/>
  <c r="AU809" i="1"/>
  <c r="AI809" i="1"/>
  <c r="AG809" i="1"/>
  <c r="AD809" i="1"/>
  <c r="M809" i="1"/>
  <c r="L809" i="1"/>
  <c r="A809" i="1"/>
  <c r="AV808" i="1"/>
  <c r="AU808" i="1"/>
  <c r="AI808" i="1"/>
  <c r="AG808" i="1"/>
  <c r="AD808" i="1"/>
  <c r="AA808" i="1" s="1"/>
  <c r="AE808" i="1" s="1"/>
  <c r="M808" i="1"/>
  <c r="L808" i="1"/>
  <c r="A808" i="1"/>
  <c r="AV807" i="1"/>
  <c r="AU807" i="1"/>
  <c r="AI807" i="1"/>
  <c r="AG807" i="1"/>
  <c r="AD807" i="1"/>
  <c r="M807" i="1"/>
  <c r="L807" i="1"/>
  <c r="A807" i="1"/>
  <c r="AV806" i="1"/>
  <c r="AU806" i="1"/>
  <c r="AI806" i="1"/>
  <c r="AG806" i="1"/>
  <c r="AD806" i="1"/>
  <c r="AA806" i="1" s="1"/>
  <c r="M806" i="1"/>
  <c r="L806" i="1"/>
  <c r="A806" i="1"/>
  <c r="AV805" i="1"/>
  <c r="AU805" i="1"/>
  <c r="AI805" i="1"/>
  <c r="AG805" i="1"/>
  <c r="AD805" i="1"/>
  <c r="M805" i="1"/>
  <c r="L805" i="1"/>
  <c r="A805" i="1"/>
  <c r="AV804" i="1"/>
  <c r="AU804" i="1"/>
  <c r="AI804" i="1"/>
  <c r="AG804" i="1"/>
  <c r="AD804" i="1"/>
  <c r="M804" i="1"/>
  <c r="L804" i="1"/>
  <c r="A804" i="1"/>
  <c r="AV803" i="1"/>
  <c r="AU803" i="1"/>
  <c r="AI803" i="1"/>
  <c r="AG803" i="1"/>
  <c r="AD803" i="1"/>
  <c r="M803" i="1"/>
  <c r="L803" i="1"/>
  <c r="A803" i="1"/>
  <c r="BC802" i="1"/>
  <c r="BB802" i="1"/>
  <c r="BA802" i="1"/>
  <c r="AZ802" i="1"/>
  <c r="AI802" i="1"/>
  <c r="AG802" i="1"/>
  <c r="AD802" i="1"/>
  <c r="AA802" i="1" s="1"/>
  <c r="A802" i="1"/>
  <c r="BC801" i="1"/>
  <c r="BB801" i="1"/>
  <c r="BA801" i="1"/>
  <c r="AZ801" i="1"/>
  <c r="AI801" i="1"/>
  <c r="AG801" i="1"/>
  <c r="AD801" i="1"/>
  <c r="AA801" i="1" s="1"/>
  <c r="A801" i="1"/>
  <c r="AI800" i="1"/>
  <c r="AG800" i="1"/>
  <c r="AD800" i="1"/>
  <c r="AA800" i="1" s="1"/>
  <c r="AE800" i="1" s="1"/>
  <c r="A800" i="1"/>
  <c r="BC799" i="1"/>
  <c r="BB799" i="1"/>
  <c r="BA799" i="1"/>
  <c r="AZ799" i="1"/>
  <c r="AI799" i="1"/>
  <c r="AG799" i="1"/>
  <c r="AD799" i="1"/>
  <c r="AA799" i="1" s="1"/>
  <c r="A799" i="1"/>
  <c r="BC798" i="1"/>
  <c r="BB798" i="1"/>
  <c r="BA798" i="1"/>
  <c r="AZ798" i="1"/>
  <c r="AI798" i="1"/>
  <c r="AG798" i="1"/>
  <c r="AD798" i="1"/>
  <c r="A798" i="1"/>
  <c r="BC797" i="1"/>
  <c r="BB797" i="1"/>
  <c r="BA797" i="1"/>
  <c r="AZ797" i="1"/>
  <c r="AI797" i="1"/>
  <c r="AG797" i="1"/>
  <c r="AD797" i="1"/>
  <c r="AA797" i="1" s="1"/>
  <c r="A797" i="1"/>
  <c r="AI796" i="1"/>
  <c r="AG796" i="1"/>
  <c r="AD796" i="1"/>
  <c r="AA796" i="1" s="1"/>
  <c r="A796" i="1"/>
  <c r="BC795" i="1"/>
  <c r="BB795" i="1"/>
  <c r="BA795" i="1"/>
  <c r="AZ795" i="1"/>
  <c r="AI795" i="1"/>
  <c r="AG795" i="1"/>
  <c r="AD795" i="1"/>
  <c r="A795" i="1"/>
  <c r="BC794" i="1"/>
  <c r="BB794" i="1"/>
  <c r="BA794" i="1"/>
  <c r="AZ794" i="1"/>
  <c r="AI794" i="1"/>
  <c r="AG794" i="1"/>
  <c r="AD794" i="1"/>
  <c r="A794" i="1"/>
  <c r="BC793" i="1"/>
  <c r="BB793" i="1"/>
  <c r="BA793" i="1"/>
  <c r="AZ793" i="1"/>
  <c r="AI793" i="1"/>
  <c r="AG793" i="1"/>
  <c r="AD793" i="1"/>
  <c r="AA793" i="1" s="1"/>
  <c r="A793" i="1"/>
  <c r="BC792" i="1"/>
  <c r="BB792" i="1"/>
  <c r="BA792" i="1"/>
  <c r="AZ792" i="1"/>
  <c r="AI792" i="1"/>
  <c r="AG792" i="1"/>
  <c r="AD792" i="1"/>
  <c r="A792" i="1"/>
  <c r="BC791" i="1"/>
  <c r="BB791" i="1"/>
  <c r="BA791" i="1"/>
  <c r="AZ791" i="1"/>
  <c r="AI791" i="1"/>
  <c r="AG791" i="1"/>
  <c r="AD791" i="1"/>
  <c r="AA791" i="1" s="1"/>
  <c r="A791" i="1"/>
  <c r="BC790" i="1"/>
  <c r="BB790" i="1"/>
  <c r="BA790" i="1"/>
  <c r="AZ790" i="1"/>
  <c r="AI790" i="1"/>
  <c r="AG790" i="1"/>
  <c r="AD790" i="1"/>
  <c r="A790" i="1"/>
  <c r="BC789" i="1"/>
  <c r="BB789" i="1"/>
  <c r="BA789" i="1"/>
  <c r="AZ789" i="1"/>
  <c r="AI789" i="1"/>
  <c r="AG789" i="1"/>
  <c r="AD789" i="1"/>
  <c r="AA789" i="1" s="1"/>
  <c r="AE789" i="1" s="1"/>
  <c r="A789" i="1"/>
  <c r="BC788" i="1"/>
  <c r="BB788" i="1"/>
  <c r="BA788" i="1"/>
  <c r="AZ788" i="1"/>
  <c r="AI788" i="1"/>
  <c r="AG788" i="1"/>
  <c r="AD788" i="1"/>
  <c r="A788" i="1"/>
  <c r="BC787" i="1"/>
  <c r="BB787" i="1"/>
  <c r="BA787" i="1"/>
  <c r="AZ787" i="1"/>
  <c r="AI787" i="1"/>
  <c r="AG787" i="1"/>
  <c r="AD787" i="1"/>
  <c r="A787" i="1"/>
  <c r="AK786" i="1"/>
  <c r="AI786" i="1"/>
  <c r="AG786" i="1"/>
  <c r="AD786" i="1"/>
  <c r="A786" i="1"/>
  <c r="BC785" i="1"/>
  <c r="BB785" i="1"/>
  <c r="BA785" i="1"/>
  <c r="AZ785" i="1"/>
  <c r="AI785" i="1"/>
  <c r="AG785" i="1"/>
  <c r="AD785" i="1"/>
  <c r="AA785" i="1" s="1"/>
  <c r="A785" i="1"/>
  <c r="BC784" i="1"/>
  <c r="BB784" i="1"/>
  <c r="BA784" i="1"/>
  <c r="AZ784" i="1"/>
  <c r="AI784" i="1"/>
  <c r="AG784" i="1"/>
  <c r="AD784" i="1"/>
  <c r="A784" i="1"/>
  <c r="BC783" i="1"/>
  <c r="BB783" i="1"/>
  <c r="BA783" i="1"/>
  <c r="AZ783" i="1"/>
  <c r="AI783" i="1"/>
  <c r="AG783" i="1"/>
  <c r="AD783" i="1"/>
  <c r="AA783" i="1" s="1"/>
  <c r="A783" i="1"/>
  <c r="AI782" i="1"/>
  <c r="AG782" i="1"/>
  <c r="AD782" i="1"/>
  <c r="AA782" i="1" s="1"/>
  <c r="AE782" i="1" s="1"/>
  <c r="A782" i="1"/>
  <c r="BC781" i="1"/>
  <c r="BB781" i="1"/>
  <c r="BA781" i="1"/>
  <c r="AZ781" i="1"/>
  <c r="AI781" i="1"/>
  <c r="AG781" i="1"/>
  <c r="AD781" i="1"/>
  <c r="A781" i="1"/>
  <c r="BC780" i="1"/>
  <c r="BB780" i="1"/>
  <c r="BA780" i="1"/>
  <c r="AZ780" i="1"/>
  <c r="AI780" i="1"/>
  <c r="AG780" i="1"/>
  <c r="AD780" i="1"/>
  <c r="AA780" i="1" s="1"/>
  <c r="A780" i="1"/>
  <c r="BC779" i="1"/>
  <c r="BB779" i="1"/>
  <c r="BA779" i="1"/>
  <c r="AZ779" i="1"/>
  <c r="AI779" i="1"/>
  <c r="AG779" i="1"/>
  <c r="AD779" i="1"/>
  <c r="AA779" i="1" s="1"/>
  <c r="A779" i="1"/>
  <c r="AI778" i="1"/>
  <c r="AG778" i="1"/>
  <c r="AD778" i="1"/>
  <c r="AA778" i="1" s="1"/>
  <c r="AE778" i="1" s="1"/>
  <c r="A778" i="1"/>
  <c r="BC777" i="1"/>
  <c r="BB777" i="1"/>
  <c r="BA777" i="1"/>
  <c r="AZ777" i="1"/>
  <c r="AI777" i="1"/>
  <c r="AG777" i="1"/>
  <c r="AD777" i="1"/>
  <c r="A777" i="1"/>
  <c r="BC776" i="1"/>
  <c r="BB776" i="1"/>
  <c r="BA776" i="1"/>
  <c r="AZ776" i="1"/>
  <c r="AI776" i="1"/>
  <c r="AG776" i="1"/>
  <c r="AD776" i="1"/>
  <c r="AA776" i="1" s="1"/>
  <c r="A776" i="1"/>
  <c r="BC775" i="1"/>
  <c r="BB775" i="1"/>
  <c r="BA775" i="1"/>
  <c r="AZ775" i="1"/>
  <c r="AI775" i="1"/>
  <c r="AG775" i="1"/>
  <c r="AD775" i="1"/>
  <c r="AA775" i="1" s="1"/>
  <c r="A775" i="1"/>
  <c r="AI774" i="1"/>
  <c r="AG774" i="1"/>
  <c r="AD774" i="1"/>
  <c r="AA774" i="1" s="1"/>
  <c r="AE774" i="1" s="1"/>
  <c r="A774" i="1"/>
  <c r="BC773" i="1"/>
  <c r="BB773" i="1"/>
  <c r="BA773" i="1"/>
  <c r="AZ773" i="1"/>
  <c r="AI773" i="1"/>
  <c r="AG773" i="1"/>
  <c r="AD773" i="1"/>
  <c r="A773" i="1"/>
  <c r="BC772" i="1"/>
  <c r="BB772" i="1"/>
  <c r="BA772" i="1"/>
  <c r="AZ772" i="1"/>
  <c r="AI772" i="1"/>
  <c r="AG772" i="1"/>
  <c r="AD772" i="1"/>
  <c r="AA772" i="1" s="1"/>
  <c r="A772" i="1"/>
  <c r="BC771" i="1"/>
  <c r="BB771" i="1"/>
  <c r="BA771" i="1"/>
  <c r="AZ771" i="1"/>
  <c r="AI771" i="1"/>
  <c r="AG771" i="1"/>
  <c r="AD771" i="1"/>
  <c r="AA771" i="1" s="1"/>
  <c r="A771" i="1"/>
  <c r="AI770" i="1"/>
  <c r="AG770" i="1"/>
  <c r="AD770" i="1"/>
  <c r="AA770" i="1" s="1"/>
  <c r="AE770" i="1" s="1"/>
  <c r="A770" i="1"/>
  <c r="BC769" i="1"/>
  <c r="BB769" i="1"/>
  <c r="BA769" i="1"/>
  <c r="AZ769" i="1"/>
  <c r="AI769" i="1"/>
  <c r="AG769" i="1"/>
  <c r="AD769" i="1"/>
  <c r="A769" i="1"/>
  <c r="BC768" i="1"/>
  <c r="BB768" i="1"/>
  <c r="BA768" i="1"/>
  <c r="AZ768" i="1"/>
  <c r="AI768" i="1"/>
  <c r="AG768" i="1"/>
  <c r="AD768" i="1"/>
  <c r="AA768" i="1" s="1"/>
  <c r="A768" i="1"/>
  <c r="BC767" i="1"/>
  <c r="BB767" i="1"/>
  <c r="BA767" i="1"/>
  <c r="AZ767" i="1"/>
  <c r="AI767" i="1"/>
  <c r="AG767" i="1"/>
  <c r="AD767" i="1"/>
  <c r="A767" i="1"/>
  <c r="AI766" i="1"/>
  <c r="AG766" i="1"/>
  <c r="AD766" i="1"/>
  <c r="AA766" i="1" s="1"/>
  <c r="AE766" i="1" s="1"/>
  <c r="A766" i="1"/>
  <c r="AK765" i="1"/>
  <c r="AI765" i="1"/>
  <c r="AG765" i="1"/>
  <c r="AD765" i="1"/>
  <c r="AA765" i="1" s="1"/>
  <c r="A765" i="1"/>
  <c r="BC764" i="1"/>
  <c r="BB764" i="1"/>
  <c r="BA764" i="1"/>
  <c r="AZ764" i="1"/>
  <c r="AI764" i="1"/>
  <c r="AG764" i="1"/>
  <c r="AD764" i="1"/>
  <c r="A764" i="1"/>
  <c r="BC763" i="1"/>
  <c r="BB763" i="1"/>
  <c r="BA763" i="1"/>
  <c r="AZ763" i="1"/>
  <c r="AI763" i="1"/>
  <c r="AG763" i="1"/>
  <c r="AD763" i="1"/>
  <c r="AA763" i="1" s="1"/>
  <c r="A763" i="1"/>
  <c r="BC762" i="1"/>
  <c r="BB762" i="1"/>
  <c r="BA762" i="1"/>
  <c r="AZ762" i="1"/>
  <c r="AI762" i="1"/>
  <c r="AG762" i="1"/>
  <c r="AD762" i="1"/>
  <c r="A762" i="1"/>
  <c r="AI761" i="1"/>
  <c r="AG761" i="1"/>
  <c r="AD761" i="1"/>
  <c r="AA761" i="1" s="1"/>
  <c r="AE761" i="1" s="1"/>
  <c r="A761" i="1"/>
  <c r="BC760" i="1"/>
  <c r="BB760" i="1"/>
  <c r="BA760" i="1"/>
  <c r="AZ760" i="1"/>
  <c r="AI760" i="1"/>
  <c r="AG760" i="1"/>
  <c r="AD760" i="1"/>
  <c r="AA760" i="1" s="1"/>
  <c r="AE760" i="1" s="1"/>
  <c r="A760" i="1"/>
  <c r="BC759" i="1"/>
  <c r="BB759" i="1"/>
  <c r="BA759" i="1"/>
  <c r="AZ759" i="1"/>
  <c r="AI759" i="1"/>
  <c r="AG759" i="1"/>
  <c r="AD759" i="1"/>
  <c r="AA759" i="1" s="1"/>
  <c r="AE759" i="1" s="1"/>
  <c r="A759" i="1"/>
  <c r="BC758" i="1"/>
  <c r="BB758" i="1"/>
  <c r="BA758" i="1"/>
  <c r="AZ758" i="1"/>
  <c r="AI758" i="1"/>
  <c r="AG758" i="1"/>
  <c r="AD758" i="1"/>
  <c r="A758" i="1"/>
  <c r="AI757" i="1"/>
  <c r="AG757" i="1"/>
  <c r="AD757" i="1"/>
  <c r="AA757" i="1" s="1"/>
  <c r="AE757" i="1" s="1"/>
  <c r="A757" i="1"/>
  <c r="BC756" i="1"/>
  <c r="BB756" i="1"/>
  <c r="BA756" i="1"/>
  <c r="AZ756" i="1"/>
  <c r="AI756" i="1"/>
  <c r="AG756" i="1"/>
  <c r="AD756" i="1"/>
  <c r="AA756" i="1" s="1"/>
  <c r="AE756" i="1" s="1"/>
  <c r="A756" i="1"/>
  <c r="BC755" i="1"/>
  <c r="BB755" i="1"/>
  <c r="BA755" i="1"/>
  <c r="AZ755" i="1"/>
  <c r="AI755" i="1"/>
  <c r="AG755" i="1"/>
  <c r="AD755" i="1"/>
  <c r="A755" i="1"/>
  <c r="BC754" i="1"/>
  <c r="BB754" i="1"/>
  <c r="BA754" i="1"/>
  <c r="AZ754" i="1"/>
  <c r="AI754" i="1"/>
  <c r="AG754" i="1"/>
  <c r="AD754" i="1"/>
  <c r="AA754" i="1" s="1"/>
  <c r="A754" i="1"/>
  <c r="BC753" i="1"/>
  <c r="BB753" i="1"/>
  <c r="BA753" i="1"/>
  <c r="AZ753" i="1"/>
  <c r="AI753" i="1"/>
  <c r="AG753" i="1"/>
  <c r="AD753" i="1"/>
  <c r="A753" i="1"/>
  <c r="BC752" i="1"/>
  <c r="BB752" i="1"/>
  <c r="BA752" i="1"/>
  <c r="AZ752" i="1"/>
  <c r="AI752" i="1"/>
  <c r="AG752" i="1"/>
  <c r="AD752" i="1"/>
  <c r="AA752" i="1" s="1"/>
  <c r="A752" i="1"/>
  <c r="BC751" i="1"/>
  <c r="BB751" i="1"/>
  <c r="BA751" i="1"/>
  <c r="AZ751" i="1"/>
  <c r="AI751" i="1"/>
  <c r="AG751" i="1"/>
  <c r="AD751" i="1"/>
  <c r="A751" i="1"/>
  <c r="BC750" i="1"/>
  <c r="BB750" i="1"/>
  <c r="BA750" i="1"/>
  <c r="AZ750" i="1"/>
  <c r="AI750" i="1"/>
  <c r="AG750" i="1"/>
  <c r="AD750" i="1"/>
  <c r="AA750" i="1" s="1"/>
  <c r="AE750" i="1" s="1"/>
  <c r="A750" i="1"/>
  <c r="BC749" i="1"/>
  <c r="BB749" i="1"/>
  <c r="BA749" i="1"/>
  <c r="AZ749" i="1"/>
  <c r="AI749" i="1"/>
  <c r="AG749" i="1"/>
  <c r="AD749" i="1"/>
  <c r="A749" i="1"/>
  <c r="AI748" i="1"/>
  <c r="AG748" i="1"/>
  <c r="AD748" i="1"/>
  <c r="AA748" i="1" s="1"/>
  <c r="AE748" i="1" s="1"/>
  <c r="A748" i="1"/>
  <c r="BC747" i="1"/>
  <c r="BB747" i="1"/>
  <c r="BA747" i="1"/>
  <c r="AZ747" i="1"/>
  <c r="AI747" i="1"/>
  <c r="AG747" i="1"/>
  <c r="AD747" i="1"/>
  <c r="A747" i="1"/>
  <c r="BC746" i="1"/>
  <c r="BB746" i="1"/>
  <c r="BA746" i="1"/>
  <c r="AZ746" i="1"/>
  <c r="AI746" i="1"/>
  <c r="AG746" i="1"/>
  <c r="AD746" i="1"/>
  <c r="AA746" i="1" s="1"/>
  <c r="A746" i="1"/>
  <c r="BC745" i="1"/>
  <c r="BB745" i="1"/>
  <c r="BA745" i="1"/>
  <c r="AZ745" i="1"/>
  <c r="AI745" i="1"/>
  <c r="AG745" i="1"/>
  <c r="AD745" i="1"/>
  <c r="AA745" i="1" s="1"/>
  <c r="A745" i="1"/>
  <c r="AI744" i="1"/>
  <c r="AG744" i="1"/>
  <c r="AD744" i="1"/>
  <c r="A744" i="1"/>
  <c r="BC743" i="1"/>
  <c r="BB743" i="1"/>
  <c r="BA743" i="1"/>
  <c r="AZ743" i="1"/>
  <c r="AI743" i="1"/>
  <c r="AG743" i="1"/>
  <c r="AD743" i="1"/>
  <c r="AA743" i="1" s="1"/>
  <c r="AE743" i="1" s="1"/>
  <c r="A743" i="1"/>
  <c r="BC742" i="1"/>
  <c r="BB742" i="1"/>
  <c r="BA742" i="1"/>
  <c r="AZ742" i="1"/>
  <c r="AI742" i="1"/>
  <c r="AG742" i="1"/>
  <c r="AD742" i="1"/>
  <c r="A742" i="1"/>
  <c r="AI741" i="1"/>
  <c r="AG741" i="1"/>
  <c r="AD741" i="1"/>
  <c r="AA741" i="1" s="1"/>
  <c r="A741" i="1"/>
  <c r="BC740" i="1"/>
  <c r="BB740" i="1"/>
  <c r="BA740" i="1"/>
  <c r="AZ740" i="1"/>
  <c r="AI740" i="1"/>
  <c r="AG740" i="1"/>
  <c r="AD740" i="1"/>
  <c r="A740" i="1"/>
  <c r="BC739" i="1"/>
  <c r="BB739" i="1"/>
  <c r="BA739" i="1"/>
  <c r="AZ739" i="1"/>
  <c r="AI739" i="1"/>
  <c r="AG739" i="1"/>
  <c r="AD739" i="1"/>
  <c r="AA739" i="1" s="1"/>
  <c r="A739" i="1"/>
  <c r="BC738" i="1"/>
  <c r="BB738" i="1"/>
  <c r="BA738" i="1"/>
  <c r="AZ738" i="1"/>
  <c r="AI738" i="1"/>
  <c r="AG738" i="1"/>
  <c r="AD738" i="1"/>
  <c r="AA738" i="1" s="1"/>
  <c r="AE738" i="1" s="1"/>
  <c r="A738" i="1"/>
  <c r="BC737" i="1"/>
  <c r="BB737" i="1"/>
  <c r="BA737" i="1"/>
  <c r="AZ737" i="1"/>
  <c r="AI737" i="1"/>
  <c r="AG737" i="1"/>
  <c r="AD737" i="1"/>
  <c r="AA737" i="1" s="1"/>
  <c r="AE737" i="1" s="1"/>
  <c r="A737" i="1"/>
  <c r="BC736" i="1"/>
  <c r="BB736" i="1"/>
  <c r="BA736" i="1"/>
  <c r="AZ736" i="1"/>
  <c r="AI736" i="1"/>
  <c r="AG736" i="1"/>
  <c r="AD736" i="1"/>
  <c r="AA736" i="1" s="1"/>
  <c r="AE736" i="1" s="1"/>
  <c r="A736" i="1"/>
  <c r="BC735" i="1"/>
  <c r="BB735" i="1"/>
  <c r="BA735" i="1"/>
  <c r="AZ735" i="1"/>
  <c r="AI735" i="1"/>
  <c r="AG735" i="1"/>
  <c r="AD735" i="1"/>
  <c r="A735" i="1"/>
  <c r="BC734" i="1"/>
  <c r="BB734" i="1"/>
  <c r="BA734" i="1"/>
  <c r="AZ734" i="1"/>
  <c r="AI734" i="1"/>
  <c r="AG734" i="1"/>
  <c r="AD734" i="1"/>
  <c r="A734" i="1"/>
  <c r="BC733" i="1"/>
  <c r="BB733" i="1"/>
  <c r="BA733" i="1"/>
  <c r="AZ733" i="1"/>
  <c r="AI733" i="1"/>
  <c r="AG733" i="1"/>
  <c r="AD733" i="1"/>
  <c r="A733" i="1"/>
  <c r="AI732" i="1"/>
  <c r="AG732" i="1"/>
  <c r="AD732" i="1"/>
  <c r="AA732" i="1" s="1"/>
  <c r="A732" i="1"/>
  <c r="AK731" i="1"/>
  <c r="AI731" i="1"/>
  <c r="AG731" i="1"/>
  <c r="AD731" i="1"/>
  <c r="AA731" i="1" s="1"/>
  <c r="A731" i="1"/>
  <c r="BC730" i="1"/>
  <c r="BB730" i="1"/>
  <c r="BA730" i="1"/>
  <c r="AZ730" i="1"/>
  <c r="AI730" i="1"/>
  <c r="AG730" i="1"/>
  <c r="AD730" i="1"/>
  <c r="A730" i="1"/>
  <c r="BC729" i="1"/>
  <c r="BB729" i="1"/>
  <c r="BA729" i="1"/>
  <c r="AZ729" i="1"/>
  <c r="AI729" i="1"/>
  <c r="AG729" i="1"/>
  <c r="AD729" i="1"/>
  <c r="A729" i="1"/>
  <c r="BC728" i="1"/>
  <c r="BB728" i="1"/>
  <c r="BA728" i="1"/>
  <c r="AZ728" i="1"/>
  <c r="AI728" i="1"/>
  <c r="AG728" i="1"/>
  <c r="AD728" i="1"/>
  <c r="AA728" i="1" s="1"/>
  <c r="AE728" i="1" s="1"/>
  <c r="A728" i="1"/>
  <c r="BC727" i="1"/>
  <c r="BB727" i="1"/>
  <c r="BA727" i="1"/>
  <c r="AZ727" i="1"/>
  <c r="AI727" i="1"/>
  <c r="AG727" i="1"/>
  <c r="AD727" i="1"/>
  <c r="A727" i="1"/>
  <c r="BC726" i="1"/>
  <c r="BB726" i="1"/>
  <c r="BA726" i="1"/>
  <c r="AZ726" i="1"/>
  <c r="AI726" i="1"/>
  <c r="AG726" i="1"/>
  <c r="AD726" i="1"/>
  <c r="AA726" i="1" s="1"/>
  <c r="A726" i="1"/>
  <c r="BC725" i="1"/>
  <c r="BB725" i="1"/>
  <c r="BA725" i="1"/>
  <c r="AZ725" i="1"/>
  <c r="AI725" i="1"/>
  <c r="AG725" i="1"/>
  <c r="AD725" i="1"/>
  <c r="AA725" i="1" s="1"/>
  <c r="A725" i="1"/>
  <c r="BC724" i="1"/>
  <c r="BB724" i="1"/>
  <c r="BA724" i="1"/>
  <c r="AZ724" i="1"/>
  <c r="AI724" i="1"/>
  <c r="AG724" i="1"/>
  <c r="AD724" i="1"/>
  <c r="A724" i="1"/>
  <c r="BC723" i="1"/>
  <c r="BB723" i="1"/>
  <c r="BA723" i="1"/>
  <c r="AZ723" i="1"/>
  <c r="AI723" i="1"/>
  <c r="AG723" i="1"/>
  <c r="AD723" i="1"/>
  <c r="AA723" i="1" s="1"/>
  <c r="A723" i="1"/>
  <c r="BC722" i="1"/>
  <c r="BB722" i="1"/>
  <c r="BA722" i="1"/>
  <c r="AZ722" i="1"/>
  <c r="AI722" i="1"/>
  <c r="AG722" i="1"/>
  <c r="AD722" i="1"/>
  <c r="AA722" i="1" s="1"/>
  <c r="A722" i="1"/>
  <c r="BC721" i="1"/>
  <c r="BB721" i="1"/>
  <c r="BA721" i="1"/>
  <c r="AZ721" i="1"/>
  <c r="AI721" i="1"/>
  <c r="AG721" i="1"/>
  <c r="AD721" i="1"/>
  <c r="A721" i="1"/>
  <c r="BC720" i="1"/>
  <c r="BB720" i="1"/>
  <c r="BA720" i="1"/>
  <c r="AI720" i="1"/>
  <c r="AG720" i="1"/>
  <c r="AD720" i="1"/>
  <c r="AA720" i="1" s="1"/>
  <c r="A720" i="1"/>
  <c r="BC719" i="1"/>
  <c r="BB719" i="1"/>
  <c r="BA719" i="1"/>
  <c r="AZ719" i="1"/>
  <c r="AI719" i="1"/>
  <c r="AG719" i="1"/>
  <c r="AD719" i="1"/>
  <c r="AA719" i="1" s="1"/>
  <c r="A719" i="1"/>
  <c r="BC718" i="1"/>
  <c r="BB718" i="1"/>
  <c r="BA718" i="1"/>
  <c r="AZ718" i="1"/>
  <c r="AI718" i="1"/>
  <c r="AG718" i="1"/>
  <c r="AD718" i="1"/>
  <c r="A718" i="1"/>
  <c r="BC717" i="1"/>
  <c r="BB717" i="1"/>
  <c r="BA717" i="1"/>
  <c r="AZ717" i="1"/>
  <c r="AI717" i="1"/>
  <c r="AG717" i="1"/>
  <c r="AD717" i="1"/>
  <c r="A717" i="1"/>
  <c r="BC716" i="1"/>
  <c r="BB716" i="1"/>
  <c r="BA716" i="1"/>
  <c r="AZ716" i="1"/>
  <c r="AI716" i="1"/>
  <c r="AG716" i="1"/>
  <c r="AD716" i="1"/>
  <c r="AA716" i="1" s="1"/>
  <c r="A716" i="1"/>
  <c r="BC715" i="1"/>
  <c r="BB715" i="1"/>
  <c r="BA715" i="1"/>
  <c r="AZ715" i="1"/>
  <c r="AI715" i="1"/>
  <c r="AG715" i="1"/>
  <c r="AD715" i="1"/>
  <c r="AA715" i="1" s="1"/>
  <c r="A715" i="1"/>
  <c r="BC714" i="1"/>
  <c r="BB714" i="1"/>
  <c r="BA714" i="1"/>
  <c r="AZ714" i="1"/>
  <c r="AI714" i="1"/>
  <c r="AG714" i="1"/>
  <c r="AD714" i="1"/>
  <c r="AA714" i="1" s="1"/>
  <c r="A714" i="1"/>
  <c r="BC713" i="1"/>
  <c r="BB713" i="1"/>
  <c r="BA713" i="1"/>
  <c r="AK713" i="1"/>
  <c r="AI713" i="1"/>
  <c r="AG713" i="1"/>
  <c r="AD713" i="1"/>
  <c r="A713" i="1"/>
  <c r="BC712" i="1"/>
  <c r="BB712" i="1"/>
  <c r="BA712" i="1"/>
  <c r="AK712" i="1"/>
  <c r="AI712" i="1"/>
  <c r="AG712" i="1"/>
  <c r="AD712" i="1"/>
  <c r="AA712" i="1" s="1"/>
  <c r="A712" i="1"/>
  <c r="BC711" i="1"/>
  <c r="BB711" i="1"/>
  <c r="BA711" i="1"/>
  <c r="AZ711" i="1"/>
  <c r="AI711" i="1"/>
  <c r="AG711" i="1"/>
  <c r="AD711" i="1"/>
  <c r="AA711" i="1" s="1"/>
  <c r="AE711" i="1" s="1"/>
  <c r="A711" i="1"/>
  <c r="BC710" i="1"/>
  <c r="BB710" i="1"/>
  <c r="BA710" i="1"/>
  <c r="AZ710" i="1"/>
  <c r="AI710" i="1"/>
  <c r="AG710" i="1"/>
  <c r="AD710" i="1"/>
  <c r="AA710" i="1" s="1"/>
  <c r="AE710" i="1" s="1"/>
  <c r="A710" i="1"/>
  <c r="BC709" i="1"/>
  <c r="BB709" i="1"/>
  <c r="BA709" i="1"/>
  <c r="AZ709" i="1"/>
  <c r="AI709" i="1"/>
  <c r="AG709" i="1"/>
  <c r="AD709" i="1"/>
  <c r="AA709" i="1" s="1"/>
  <c r="AE709" i="1" s="1"/>
  <c r="A709" i="1"/>
  <c r="BC708" i="1"/>
  <c r="BB708" i="1"/>
  <c r="BA708" i="1"/>
  <c r="AZ708" i="1"/>
  <c r="AI708" i="1"/>
  <c r="AG708" i="1"/>
  <c r="AD708" i="1"/>
  <c r="AA708" i="1" s="1"/>
  <c r="A708" i="1"/>
  <c r="BC707" i="1"/>
  <c r="BB707" i="1"/>
  <c r="BA707" i="1"/>
  <c r="AZ707" i="1"/>
  <c r="AI707" i="1"/>
  <c r="AG707" i="1"/>
  <c r="AD707" i="1"/>
  <c r="AA707" i="1" s="1"/>
  <c r="A707" i="1"/>
  <c r="BC706" i="1"/>
  <c r="BB706" i="1"/>
  <c r="BA706" i="1"/>
  <c r="AZ706" i="1"/>
  <c r="AI706" i="1"/>
  <c r="AG706" i="1"/>
  <c r="AD706" i="1"/>
  <c r="A706" i="1"/>
  <c r="BC705" i="1"/>
  <c r="BB705" i="1"/>
  <c r="BA705" i="1"/>
  <c r="AZ705" i="1"/>
  <c r="AI705" i="1"/>
  <c r="AG705" i="1"/>
  <c r="AD705" i="1"/>
  <c r="A705" i="1"/>
  <c r="BC704" i="1"/>
  <c r="BB704" i="1"/>
  <c r="BA704" i="1"/>
  <c r="AZ704" i="1"/>
  <c r="AI704" i="1"/>
  <c r="AG704" i="1"/>
  <c r="AD704" i="1"/>
  <c r="A704" i="1"/>
  <c r="BC703" i="1"/>
  <c r="BB703" i="1"/>
  <c r="BA703" i="1"/>
  <c r="AZ703" i="1"/>
  <c r="AI703" i="1"/>
  <c r="AG703" i="1"/>
  <c r="AD703" i="1"/>
  <c r="AA703" i="1" s="1"/>
  <c r="A703" i="1"/>
  <c r="BC702" i="1"/>
  <c r="BB702" i="1"/>
  <c r="BA702" i="1"/>
  <c r="AI702" i="1"/>
  <c r="AG702" i="1"/>
  <c r="AD702" i="1"/>
  <c r="A702" i="1"/>
  <c r="BC701" i="1"/>
  <c r="BB701" i="1"/>
  <c r="BA701" i="1"/>
  <c r="AZ701" i="1"/>
  <c r="AI701" i="1"/>
  <c r="AG701" i="1"/>
  <c r="AD701" i="1"/>
  <c r="A701" i="1"/>
  <c r="BC700" i="1"/>
  <c r="BB700" i="1"/>
  <c r="BA700" i="1"/>
  <c r="AZ700" i="1"/>
  <c r="AI700" i="1"/>
  <c r="AG700" i="1"/>
  <c r="AD700" i="1"/>
  <c r="AA700" i="1" s="1"/>
  <c r="A700" i="1"/>
  <c r="BC699" i="1"/>
  <c r="BB699" i="1"/>
  <c r="BA699" i="1"/>
  <c r="AZ699" i="1"/>
  <c r="AI699" i="1"/>
  <c r="AG699" i="1"/>
  <c r="AD699" i="1"/>
  <c r="AA699" i="1" s="1"/>
  <c r="A699" i="1"/>
  <c r="BC698" i="1"/>
  <c r="BB698" i="1"/>
  <c r="BA698" i="1"/>
  <c r="AZ698" i="1"/>
  <c r="AI698" i="1"/>
  <c r="AG698" i="1"/>
  <c r="AD698" i="1"/>
  <c r="AA698" i="1" s="1"/>
  <c r="AE698" i="1" s="1"/>
  <c r="A698" i="1"/>
  <c r="BC697" i="1"/>
  <c r="BB697" i="1"/>
  <c r="BA697" i="1"/>
  <c r="AZ697" i="1"/>
  <c r="AI697" i="1"/>
  <c r="AG697" i="1"/>
  <c r="AD697" i="1"/>
  <c r="AA697" i="1" s="1"/>
  <c r="AE697" i="1" s="1"/>
  <c r="A697" i="1"/>
  <c r="BC696" i="1"/>
  <c r="BB696" i="1"/>
  <c r="BA696" i="1"/>
  <c r="AI696" i="1"/>
  <c r="AG696" i="1"/>
  <c r="AD696" i="1"/>
  <c r="A696" i="1"/>
  <c r="BC695" i="1"/>
  <c r="BB695" i="1"/>
  <c r="BA695" i="1"/>
  <c r="AZ695" i="1"/>
  <c r="AI695" i="1"/>
  <c r="AG695" i="1"/>
  <c r="AD695" i="1"/>
  <c r="AA695" i="1" s="1"/>
  <c r="A695" i="1"/>
  <c r="BC694" i="1"/>
  <c r="BB694" i="1"/>
  <c r="BA694" i="1"/>
  <c r="AZ694" i="1"/>
  <c r="AI694" i="1"/>
  <c r="AG694" i="1"/>
  <c r="AD694" i="1"/>
  <c r="AA694" i="1" s="1"/>
  <c r="A694" i="1"/>
  <c r="BC693" i="1"/>
  <c r="BB693" i="1"/>
  <c r="BA693" i="1"/>
  <c r="AZ693" i="1"/>
  <c r="AI693" i="1"/>
  <c r="AG693" i="1"/>
  <c r="AD693" i="1"/>
  <c r="A693" i="1"/>
  <c r="BC692" i="1"/>
  <c r="BB692" i="1"/>
  <c r="BA692" i="1"/>
  <c r="AZ692" i="1"/>
  <c r="AI692" i="1"/>
  <c r="AG692" i="1"/>
  <c r="AD692" i="1"/>
  <c r="A692" i="1"/>
  <c r="BC691" i="1"/>
  <c r="BB691" i="1"/>
  <c r="BA691" i="1"/>
  <c r="AZ691" i="1"/>
  <c r="AI691" i="1"/>
  <c r="AG691" i="1"/>
  <c r="AD691" i="1"/>
  <c r="AA691" i="1" s="1"/>
  <c r="A691" i="1"/>
  <c r="BC690" i="1"/>
  <c r="BB690" i="1"/>
  <c r="BA690" i="1"/>
  <c r="AZ690" i="1"/>
  <c r="AI690" i="1"/>
  <c r="AG690" i="1"/>
  <c r="AD690" i="1"/>
  <c r="AA690" i="1" s="1"/>
  <c r="A690" i="1"/>
  <c r="BC689" i="1"/>
  <c r="BB689" i="1"/>
  <c r="BA689" i="1"/>
  <c r="AZ689" i="1"/>
  <c r="AI689" i="1"/>
  <c r="AG689" i="1"/>
  <c r="AD689" i="1"/>
  <c r="AA689" i="1" s="1"/>
  <c r="A689" i="1"/>
  <c r="BC688" i="1"/>
  <c r="BB688" i="1"/>
  <c r="BA688" i="1"/>
  <c r="AZ688" i="1"/>
  <c r="AI688" i="1"/>
  <c r="AG688" i="1"/>
  <c r="AD688" i="1"/>
  <c r="A688" i="1"/>
  <c r="BC687" i="1"/>
  <c r="BB687" i="1"/>
  <c r="BA687" i="1"/>
  <c r="AZ687" i="1"/>
  <c r="AI687" i="1"/>
  <c r="AG687" i="1"/>
  <c r="AD687" i="1"/>
  <c r="A687" i="1"/>
  <c r="BC686" i="1"/>
  <c r="BB686" i="1"/>
  <c r="BA686" i="1"/>
  <c r="AZ686" i="1"/>
  <c r="AI686" i="1"/>
  <c r="AG686" i="1"/>
  <c r="AD686" i="1"/>
  <c r="AA686" i="1" s="1"/>
  <c r="A686" i="1"/>
  <c r="BC685" i="1"/>
  <c r="BB685" i="1"/>
  <c r="BA685" i="1"/>
  <c r="AZ685" i="1"/>
  <c r="AI685" i="1"/>
  <c r="AG685" i="1"/>
  <c r="AD685" i="1"/>
  <c r="A685" i="1"/>
  <c r="BC684" i="1"/>
  <c r="BB684" i="1"/>
  <c r="BA684" i="1"/>
  <c r="AZ684" i="1"/>
  <c r="AI684" i="1"/>
  <c r="AG684" i="1"/>
  <c r="AD684" i="1"/>
  <c r="AA684" i="1" s="1"/>
  <c r="A684" i="1"/>
  <c r="BC683" i="1"/>
  <c r="BB683" i="1"/>
  <c r="BA683" i="1"/>
  <c r="AZ683" i="1"/>
  <c r="AI683" i="1"/>
  <c r="AG683" i="1"/>
  <c r="AD683" i="1"/>
  <c r="A683" i="1"/>
  <c r="BC682" i="1"/>
  <c r="BB682" i="1"/>
  <c r="BA682" i="1"/>
  <c r="AI682" i="1"/>
  <c r="AG682" i="1"/>
  <c r="AD682" i="1"/>
  <c r="AA682" i="1" s="1"/>
  <c r="A682" i="1"/>
  <c r="BC681" i="1"/>
  <c r="BB681" i="1"/>
  <c r="BA681" i="1"/>
  <c r="AZ681" i="1"/>
  <c r="AI681" i="1"/>
  <c r="AG681" i="1"/>
  <c r="AD681" i="1"/>
  <c r="A681" i="1"/>
  <c r="BC680" i="1"/>
  <c r="BB680" i="1"/>
  <c r="BA680" i="1"/>
  <c r="AI680" i="1"/>
  <c r="AG680" i="1"/>
  <c r="AD680" i="1"/>
  <c r="AA680" i="1" s="1"/>
  <c r="A680" i="1"/>
  <c r="BC679" i="1"/>
  <c r="BB679" i="1"/>
  <c r="BA679" i="1"/>
  <c r="AZ679" i="1"/>
  <c r="AI679" i="1"/>
  <c r="AG679" i="1"/>
  <c r="AD679" i="1"/>
  <c r="A679" i="1"/>
  <c r="BC678" i="1"/>
  <c r="BB678" i="1"/>
  <c r="BA678" i="1"/>
  <c r="AZ678" i="1"/>
  <c r="AI678" i="1"/>
  <c r="AG678" i="1"/>
  <c r="AD678" i="1"/>
  <c r="AA678" i="1" s="1"/>
  <c r="A678" i="1"/>
  <c r="BC677" i="1"/>
  <c r="BB677" i="1"/>
  <c r="BA677" i="1"/>
  <c r="AK677" i="1"/>
  <c r="AI677" i="1"/>
  <c r="AG677" i="1"/>
  <c r="AD677" i="1"/>
  <c r="AA677" i="1" s="1"/>
  <c r="A677" i="1"/>
  <c r="BC676" i="1"/>
  <c r="BB676" i="1"/>
  <c r="BA676" i="1"/>
  <c r="AK676" i="1"/>
  <c r="AI676" i="1"/>
  <c r="AG676" i="1"/>
  <c r="AD676" i="1"/>
  <c r="AA676" i="1" s="1"/>
  <c r="A676" i="1"/>
  <c r="BC675" i="1"/>
  <c r="BB675" i="1"/>
  <c r="BA675" i="1"/>
  <c r="AK675" i="1"/>
  <c r="AI675" i="1"/>
  <c r="AG675" i="1"/>
  <c r="AD675" i="1"/>
  <c r="AA675" i="1" s="1"/>
  <c r="A675" i="1"/>
  <c r="BC674" i="1"/>
  <c r="BB674" i="1"/>
  <c r="BA674" i="1"/>
  <c r="AK674" i="1"/>
  <c r="AI674" i="1"/>
  <c r="AG674" i="1"/>
  <c r="AD674" i="1"/>
  <c r="AA674" i="1" s="1"/>
  <c r="AE674" i="1" s="1"/>
  <c r="A674" i="1"/>
  <c r="BC673" i="1"/>
  <c r="BB673" i="1"/>
  <c r="BA673" i="1"/>
  <c r="AK673" i="1"/>
  <c r="AI673" i="1"/>
  <c r="AG673" i="1"/>
  <c r="AD673" i="1"/>
  <c r="AA673" i="1" s="1"/>
  <c r="AE673" i="1" s="1"/>
  <c r="A673" i="1"/>
  <c r="BC672" i="1"/>
  <c r="BB672" i="1"/>
  <c r="BA672" i="1"/>
  <c r="AZ672" i="1"/>
  <c r="AI672" i="1"/>
  <c r="AG672" i="1"/>
  <c r="AD672" i="1"/>
  <c r="A672" i="1"/>
  <c r="BC671" i="1"/>
  <c r="BB671" i="1"/>
  <c r="BA671" i="1"/>
  <c r="AZ671" i="1"/>
  <c r="AI671" i="1"/>
  <c r="AG671" i="1"/>
  <c r="AD671" i="1"/>
  <c r="AA671" i="1" s="1"/>
  <c r="AE671" i="1" s="1"/>
  <c r="A671" i="1"/>
  <c r="BC670" i="1"/>
  <c r="BB670" i="1"/>
  <c r="BA670" i="1"/>
  <c r="AK670" i="1"/>
  <c r="AI670" i="1"/>
  <c r="AG670" i="1"/>
  <c r="AD670" i="1"/>
  <c r="AA670" i="1" s="1"/>
  <c r="AE670" i="1" s="1"/>
  <c r="A670" i="1"/>
  <c r="BC669" i="1"/>
  <c r="BB669" i="1"/>
  <c r="BA669" i="1"/>
  <c r="AK669" i="1"/>
  <c r="AI669" i="1"/>
  <c r="AG669" i="1"/>
  <c r="AD669" i="1"/>
  <c r="AA669" i="1" s="1"/>
  <c r="AE669" i="1" s="1"/>
  <c r="A669" i="1"/>
  <c r="BC668" i="1"/>
  <c r="BB668" i="1"/>
  <c r="BA668" i="1"/>
  <c r="AK668" i="1"/>
  <c r="AI668" i="1"/>
  <c r="AG668" i="1"/>
  <c r="AD668" i="1"/>
  <c r="AA668" i="1" s="1"/>
  <c r="AE668" i="1" s="1"/>
  <c r="A668" i="1"/>
  <c r="BC667" i="1"/>
  <c r="BB667" i="1"/>
  <c r="BA667" i="1"/>
  <c r="AZ667" i="1"/>
  <c r="AI667" i="1"/>
  <c r="AG667" i="1"/>
  <c r="AD667" i="1"/>
  <c r="A667" i="1"/>
  <c r="BC666" i="1"/>
  <c r="BB666" i="1"/>
  <c r="BA666" i="1"/>
  <c r="AI666" i="1"/>
  <c r="AG666" i="1"/>
  <c r="AD666" i="1"/>
  <c r="AA666" i="1" s="1"/>
  <c r="A666" i="1"/>
  <c r="BC665" i="1"/>
  <c r="BB665" i="1"/>
  <c r="BA665" i="1"/>
  <c r="AK665" i="1"/>
  <c r="AI665" i="1"/>
  <c r="AG665" i="1"/>
  <c r="AD665" i="1"/>
  <c r="A665" i="1"/>
  <c r="BC664" i="1"/>
  <c r="BB664" i="1"/>
  <c r="BA664" i="1"/>
  <c r="AZ664" i="1"/>
  <c r="AI664" i="1"/>
  <c r="AG664" i="1"/>
  <c r="AD664" i="1"/>
  <c r="A664" i="1"/>
  <c r="BC663" i="1"/>
  <c r="BB663" i="1"/>
  <c r="BA663" i="1"/>
  <c r="AZ663" i="1"/>
  <c r="AI663" i="1"/>
  <c r="AG663" i="1"/>
  <c r="AD663" i="1"/>
  <c r="AA663" i="1" s="1"/>
  <c r="A663" i="1"/>
  <c r="BC662" i="1"/>
  <c r="BB662" i="1"/>
  <c r="BA662" i="1"/>
  <c r="AZ662" i="1"/>
  <c r="AI662" i="1"/>
  <c r="AG662" i="1"/>
  <c r="AD662" i="1"/>
  <c r="A662" i="1"/>
  <c r="BC661" i="1"/>
  <c r="BB661" i="1"/>
  <c r="BA661" i="1"/>
  <c r="AI661" i="1"/>
  <c r="AG661" i="1"/>
  <c r="AD661" i="1"/>
  <c r="AA661" i="1" s="1"/>
  <c r="A661" i="1"/>
  <c r="BC660" i="1"/>
  <c r="BB660" i="1"/>
  <c r="BA660" i="1"/>
  <c r="AK660" i="1"/>
  <c r="AI660" i="1"/>
  <c r="AG660" i="1"/>
  <c r="AD660" i="1"/>
  <c r="A660" i="1"/>
  <c r="BC659" i="1"/>
  <c r="BB659" i="1"/>
  <c r="BA659" i="1"/>
  <c r="AZ659" i="1"/>
  <c r="AI659" i="1"/>
  <c r="AG659" i="1"/>
  <c r="AD659" i="1"/>
  <c r="A659" i="1"/>
  <c r="BC658" i="1"/>
  <c r="BB658" i="1"/>
  <c r="BA658" i="1"/>
  <c r="AZ658" i="1"/>
  <c r="AI658" i="1"/>
  <c r="AG658" i="1"/>
  <c r="AD658" i="1"/>
  <c r="AA658" i="1" s="1"/>
  <c r="A658" i="1"/>
  <c r="BC657" i="1"/>
  <c r="BB657" i="1"/>
  <c r="BA657" i="1"/>
  <c r="AZ657" i="1"/>
  <c r="AI657" i="1"/>
  <c r="AG657" i="1"/>
  <c r="AD657" i="1"/>
  <c r="A657" i="1"/>
  <c r="BC656" i="1"/>
  <c r="BB656" i="1"/>
  <c r="BA656" i="1"/>
  <c r="AI656" i="1"/>
  <c r="AG656" i="1"/>
  <c r="AD656" i="1"/>
  <c r="AA656" i="1" s="1"/>
  <c r="A656" i="1"/>
  <c r="BC655" i="1"/>
  <c r="BB655" i="1"/>
  <c r="BA655" i="1"/>
  <c r="AK655" i="1"/>
  <c r="AI655" i="1"/>
  <c r="AG655" i="1"/>
  <c r="AD655" i="1"/>
  <c r="A655" i="1"/>
  <c r="BC654" i="1"/>
  <c r="BB654" i="1"/>
  <c r="BA654" i="1"/>
  <c r="AZ654" i="1"/>
  <c r="AI654" i="1"/>
  <c r="AG654" i="1"/>
  <c r="AD654" i="1"/>
  <c r="AA654" i="1" s="1"/>
  <c r="A654" i="1"/>
  <c r="BC653" i="1"/>
  <c r="BB653" i="1"/>
  <c r="BA653" i="1"/>
  <c r="AZ653" i="1"/>
  <c r="AI653" i="1"/>
  <c r="AG653" i="1"/>
  <c r="AD653" i="1"/>
  <c r="A653" i="1"/>
  <c r="BC652" i="1"/>
  <c r="BB652" i="1"/>
  <c r="BA652" i="1"/>
  <c r="AI652" i="1"/>
  <c r="AG652" i="1"/>
  <c r="AD652" i="1"/>
  <c r="AA652" i="1" s="1"/>
  <c r="A652" i="1"/>
  <c r="AK651" i="1"/>
  <c r="AI651" i="1"/>
  <c r="AG651" i="1"/>
  <c r="AD651" i="1"/>
  <c r="AA651" i="1" s="1"/>
  <c r="A651" i="1"/>
  <c r="AK650" i="1"/>
  <c r="AI650" i="1"/>
  <c r="AG650" i="1"/>
  <c r="AD650" i="1"/>
  <c r="AA650" i="1" s="1"/>
  <c r="A650" i="1"/>
  <c r="AW649" i="1"/>
  <c r="AV649" i="1"/>
  <c r="AK649" i="1"/>
  <c r="AI649" i="1"/>
  <c r="AG649" i="1"/>
  <c r="AD649" i="1"/>
  <c r="AA649" i="1" s="1"/>
  <c r="M649" i="1"/>
  <c r="A649" i="1"/>
  <c r="AW648" i="1"/>
  <c r="AV648" i="1"/>
  <c r="AK648" i="1"/>
  <c r="AI648" i="1"/>
  <c r="AG648" i="1"/>
  <c r="AD648" i="1"/>
  <c r="AA648" i="1" s="1"/>
  <c r="M648" i="1"/>
  <c r="A648" i="1"/>
  <c r="AW647" i="1"/>
  <c r="AV647" i="1"/>
  <c r="AK647" i="1"/>
  <c r="AI647" i="1"/>
  <c r="AG647" i="1"/>
  <c r="AD647" i="1"/>
  <c r="AA647" i="1" s="1"/>
  <c r="M647" i="1"/>
  <c r="A647" i="1"/>
  <c r="AW646" i="1"/>
  <c r="AV646" i="1"/>
  <c r="AK646" i="1"/>
  <c r="AI646" i="1"/>
  <c r="AG646" i="1"/>
  <c r="AD646" i="1"/>
  <c r="M646" i="1"/>
  <c r="A646" i="1"/>
  <c r="AW645" i="1"/>
  <c r="AV645" i="1"/>
  <c r="AK645" i="1"/>
  <c r="AI645" i="1"/>
  <c r="AG645" i="1"/>
  <c r="AD645" i="1"/>
  <c r="AA645" i="1" s="1"/>
  <c r="M645" i="1"/>
  <c r="A645" i="1"/>
  <c r="AW644" i="1"/>
  <c r="AV644" i="1"/>
  <c r="AK644" i="1"/>
  <c r="AI644" i="1"/>
  <c r="AG644" i="1"/>
  <c r="AD644" i="1"/>
  <c r="M644" i="1"/>
  <c r="A644" i="1"/>
  <c r="AW643" i="1"/>
  <c r="AV643" i="1"/>
  <c r="AK643" i="1"/>
  <c r="AI643" i="1"/>
  <c r="AG643" i="1"/>
  <c r="AD643" i="1"/>
  <c r="AA643" i="1" s="1"/>
  <c r="M643" i="1"/>
  <c r="A643" i="1"/>
  <c r="AW642" i="1"/>
  <c r="AV642" i="1"/>
  <c r="AI642" i="1"/>
  <c r="AG642" i="1"/>
  <c r="AD642" i="1"/>
  <c r="AA642" i="1" s="1"/>
  <c r="M642" i="1"/>
  <c r="A642" i="1"/>
  <c r="AW641" i="1"/>
  <c r="AV641" i="1"/>
  <c r="AK641" i="1"/>
  <c r="AI641" i="1"/>
  <c r="AG641" i="1"/>
  <c r="AD641" i="1"/>
  <c r="M641" i="1"/>
  <c r="A641" i="1"/>
  <c r="AW640" i="1"/>
  <c r="AV640" i="1"/>
  <c r="AK640" i="1"/>
  <c r="AI640" i="1"/>
  <c r="AG640" i="1"/>
  <c r="AD640" i="1"/>
  <c r="AA640" i="1" s="1"/>
  <c r="AE640" i="1" s="1"/>
  <c r="M640" i="1"/>
  <c r="A640" i="1"/>
  <c r="AW639" i="1"/>
  <c r="AV639" i="1"/>
  <c r="AK639" i="1"/>
  <c r="AI639" i="1"/>
  <c r="AG639" i="1"/>
  <c r="AD639" i="1"/>
  <c r="AA639" i="1" s="1"/>
  <c r="M639" i="1"/>
  <c r="A639" i="1"/>
  <c r="AW638" i="1"/>
  <c r="AV638" i="1"/>
  <c r="AK638" i="1"/>
  <c r="AI638" i="1"/>
  <c r="AG638" i="1"/>
  <c r="AD638" i="1"/>
  <c r="AA638" i="1" s="1"/>
  <c r="M638" i="1"/>
  <c r="A638" i="1"/>
  <c r="AW637" i="1"/>
  <c r="AV637" i="1"/>
  <c r="AK637" i="1"/>
  <c r="AI637" i="1"/>
  <c r="AG637" i="1"/>
  <c r="AD637" i="1"/>
  <c r="AA637" i="1" s="1"/>
  <c r="M637" i="1"/>
  <c r="A637" i="1"/>
  <c r="AW636" i="1"/>
  <c r="AV636" i="1"/>
  <c r="AK636" i="1"/>
  <c r="AI636" i="1"/>
  <c r="AG636" i="1"/>
  <c r="AD636" i="1"/>
  <c r="AA636" i="1" s="1"/>
  <c r="M636" i="1"/>
  <c r="A636" i="1"/>
  <c r="AW635" i="1"/>
  <c r="AV635" i="1"/>
  <c r="AK635" i="1"/>
  <c r="AI635" i="1"/>
  <c r="AG635" i="1"/>
  <c r="AD635" i="1"/>
  <c r="AA635" i="1" s="1"/>
  <c r="M635" i="1"/>
  <c r="A635" i="1"/>
  <c r="AW634" i="1"/>
  <c r="AV634" i="1"/>
  <c r="AI634" i="1"/>
  <c r="AG634" i="1"/>
  <c r="AD634" i="1"/>
  <c r="M634" i="1"/>
  <c r="A634" i="1"/>
  <c r="AW633" i="1"/>
  <c r="AV633" i="1"/>
  <c r="AI633" i="1"/>
  <c r="AG633" i="1"/>
  <c r="AD633" i="1"/>
  <c r="M633" i="1"/>
  <c r="A633" i="1"/>
  <c r="AW632" i="1"/>
  <c r="AV632" i="1"/>
  <c r="AI632" i="1"/>
  <c r="AG632" i="1"/>
  <c r="AD632" i="1"/>
  <c r="M632" i="1"/>
  <c r="A632" i="1"/>
  <c r="AW631" i="1"/>
  <c r="AV631" i="1"/>
  <c r="AI631" i="1"/>
  <c r="AG631" i="1"/>
  <c r="AD631" i="1"/>
  <c r="AA631" i="1" s="1"/>
  <c r="M631" i="1"/>
  <c r="A631" i="1"/>
  <c r="AW630" i="1"/>
  <c r="AV630" i="1"/>
  <c r="AI630" i="1"/>
  <c r="AG630" i="1"/>
  <c r="AD630" i="1"/>
  <c r="AA630" i="1" s="1"/>
  <c r="M630" i="1"/>
  <c r="A630" i="1"/>
  <c r="AW629" i="1"/>
  <c r="AV629" i="1"/>
  <c r="AI629" i="1"/>
  <c r="AG629" i="1"/>
  <c r="AD629" i="1"/>
  <c r="AA629" i="1" s="1"/>
  <c r="AE629" i="1" s="1"/>
  <c r="M629" i="1"/>
  <c r="A629" i="1"/>
  <c r="AW628" i="1"/>
  <c r="AV628" i="1"/>
  <c r="AK628" i="1"/>
  <c r="AI628" i="1"/>
  <c r="AG628" i="1"/>
  <c r="AD628" i="1"/>
  <c r="AA628" i="1" s="1"/>
  <c r="M628" i="1"/>
  <c r="A628" i="1"/>
  <c r="AW627" i="1"/>
  <c r="AV627" i="1"/>
  <c r="AK627" i="1"/>
  <c r="AI627" i="1"/>
  <c r="AG627" i="1"/>
  <c r="AD627" i="1"/>
  <c r="M627" i="1"/>
  <c r="A627" i="1"/>
  <c r="AW626" i="1"/>
  <c r="AV626" i="1"/>
  <c r="AI626" i="1"/>
  <c r="AG626" i="1"/>
  <c r="AD626" i="1"/>
  <c r="AA626" i="1" s="1"/>
  <c r="AE626" i="1" s="1"/>
  <c r="M626" i="1"/>
  <c r="A626" i="1"/>
  <c r="AW625" i="1"/>
  <c r="AV625" i="1"/>
  <c r="AK625" i="1"/>
  <c r="AI625" i="1"/>
  <c r="AG625" i="1"/>
  <c r="AD625" i="1"/>
  <c r="AA625" i="1" s="1"/>
  <c r="M625" i="1"/>
  <c r="A625" i="1"/>
  <c r="AW624" i="1"/>
  <c r="AV624" i="1"/>
  <c r="AK624" i="1"/>
  <c r="AI624" i="1"/>
  <c r="AG624" i="1"/>
  <c r="AD624" i="1"/>
  <c r="AA624" i="1" s="1"/>
  <c r="M624" i="1"/>
  <c r="A624" i="1"/>
  <c r="AW623" i="1"/>
  <c r="AV623" i="1"/>
  <c r="AK623" i="1"/>
  <c r="AI623" i="1"/>
  <c r="AG623" i="1"/>
  <c r="AD623" i="1"/>
  <c r="M623" i="1"/>
  <c r="A623" i="1"/>
  <c r="AK622" i="1"/>
  <c r="AI622" i="1"/>
  <c r="AG622" i="1"/>
  <c r="AD622" i="1"/>
  <c r="AA622" i="1" s="1"/>
  <c r="AE622" i="1" s="1"/>
  <c r="A622" i="1"/>
  <c r="AW621" i="1"/>
  <c r="AV621" i="1"/>
  <c r="AK621" i="1"/>
  <c r="AI621" i="1"/>
  <c r="AG621" i="1"/>
  <c r="AD621" i="1"/>
  <c r="AA621" i="1" s="1"/>
  <c r="AE621" i="1" s="1"/>
  <c r="M621" i="1"/>
  <c r="A621" i="1"/>
  <c r="AW620" i="1"/>
  <c r="AV620" i="1"/>
  <c r="AK620" i="1"/>
  <c r="AI620" i="1"/>
  <c r="AG620" i="1"/>
  <c r="AD620" i="1"/>
  <c r="M620" i="1"/>
  <c r="A620" i="1"/>
  <c r="AW619" i="1"/>
  <c r="AV619" i="1"/>
  <c r="AK619" i="1"/>
  <c r="AI619" i="1"/>
  <c r="AG619" i="1"/>
  <c r="AD619" i="1"/>
  <c r="AA619" i="1" s="1"/>
  <c r="AE619" i="1" s="1"/>
  <c r="M619" i="1"/>
  <c r="A619" i="1"/>
  <c r="AW618" i="1"/>
  <c r="AV618" i="1"/>
  <c r="AK618" i="1"/>
  <c r="AI618" i="1"/>
  <c r="AG618" i="1"/>
  <c r="AD618" i="1"/>
  <c r="AA618" i="1" s="1"/>
  <c r="AE618" i="1" s="1"/>
  <c r="M618" i="1"/>
  <c r="A618" i="1"/>
  <c r="AW617" i="1"/>
  <c r="AV617" i="1"/>
  <c r="AK617" i="1"/>
  <c r="AI617" i="1"/>
  <c r="AG617" i="1"/>
  <c r="AD617" i="1"/>
  <c r="M617" i="1"/>
  <c r="A617" i="1"/>
  <c r="AW616" i="1"/>
  <c r="AV616" i="1"/>
  <c r="AK616" i="1"/>
  <c r="AI616" i="1"/>
  <c r="AG616" i="1"/>
  <c r="AD616" i="1"/>
  <c r="AA616" i="1" s="1"/>
  <c r="M616" i="1"/>
  <c r="A616" i="1"/>
  <c r="AW615" i="1"/>
  <c r="AV615" i="1"/>
  <c r="AK615" i="1"/>
  <c r="AI615" i="1"/>
  <c r="AG615" i="1"/>
  <c r="AD615" i="1"/>
  <c r="AA615" i="1" s="1"/>
  <c r="AE615" i="1" s="1"/>
  <c r="M615" i="1"/>
  <c r="A615" i="1"/>
  <c r="AW614" i="1"/>
  <c r="AV614" i="1"/>
  <c r="AK614" i="1"/>
  <c r="AI614" i="1"/>
  <c r="AG614" i="1"/>
  <c r="AD614" i="1"/>
  <c r="M614" i="1"/>
  <c r="A614" i="1"/>
  <c r="AW613" i="1"/>
  <c r="AV613" i="1"/>
  <c r="AK613" i="1"/>
  <c r="AI613" i="1"/>
  <c r="AG613" i="1"/>
  <c r="AD613" i="1"/>
  <c r="AA613" i="1" s="1"/>
  <c r="M613" i="1"/>
  <c r="A613" i="1"/>
  <c r="AW612" i="1"/>
  <c r="AV612" i="1"/>
  <c r="AK612" i="1"/>
  <c r="AI612" i="1"/>
  <c r="AG612" i="1"/>
  <c r="AD612" i="1"/>
  <c r="AA612" i="1" s="1"/>
  <c r="M612" i="1"/>
  <c r="A612" i="1"/>
  <c r="AW611" i="1"/>
  <c r="AV611" i="1"/>
  <c r="AK611" i="1"/>
  <c r="AI611" i="1"/>
  <c r="AG611" i="1"/>
  <c r="AD611" i="1"/>
  <c r="AA611" i="1" s="1"/>
  <c r="M611" i="1"/>
  <c r="A611" i="1"/>
  <c r="AW610" i="1"/>
  <c r="AV610" i="1"/>
  <c r="AK610" i="1"/>
  <c r="AI610" i="1"/>
  <c r="AG610" i="1"/>
  <c r="AD610" i="1"/>
  <c r="AA610" i="1" s="1"/>
  <c r="M610" i="1"/>
  <c r="A610" i="1"/>
  <c r="AW609" i="1"/>
  <c r="AV609" i="1"/>
  <c r="AK609" i="1"/>
  <c r="AI609" i="1"/>
  <c r="AG609" i="1"/>
  <c r="AD609" i="1"/>
  <c r="AA609" i="1" s="1"/>
  <c r="M609" i="1"/>
  <c r="A609" i="1"/>
  <c r="AI608" i="1"/>
  <c r="AG608" i="1"/>
  <c r="AD608" i="1"/>
  <c r="AA608" i="1" s="1"/>
  <c r="A608" i="1"/>
  <c r="AW607" i="1"/>
  <c r="AV607" i="1"/>
  <c r="AK607" i="1"/>
  <c r="AI607" i="1"/>
  <c r="AG607" i="1"/>
  <c r="AD607" i="1"/>
  <c r="AA607" i="1" s="1"/>
  <c r="M607" i="1"/>
  <c r="A607" i="1"/>
  <c r="AW606" i="1"/>
  <c r="AV606" i="1"/>
  <c r="AK606" i="1"/>
  <c r="AI606" i="1"/>
  <c r="AG606" i="1"/>
  <c r="AD606" i="1"/>
  <c r="AA606" i="1" s="1"/>
  <c r="M606" i="1"/>
  <c r="A606" i="1"/>
  <c r="AW605" i="1"/>
  <c r="AV605" i="1"/>
  <c r="AK605" i="1"/>
  <c r="AI605" i="1"/>
  <c r="AG605" i="1"/>
  <c r="AD605" i="1"/>
  <c r="AA605" i="1" s="1"/>
  <c r="M605" i="1"/>
  <c r="A605" i="1"/>
  <c r="AW604" i="1"/>
  <c r="AV604" i="1"/>
  <c r="AK604" i="1"/>
  <c r="AI604" i="1"/>
  <c r="AG604" i="1"/>
  <c r="AD604" i="1"/>
  <c r="M604" i="1"/>
  <c r="A604" i="1"/>
  <c r="AW603" i="1"/>
  <c r="AV603" i="1"/>
  <c r="AK603" i="1"/>
  <c r="AI603" i="1"/>
  <c r="AG603" i="1"/>
  <c r="AD603" i="1"/>
  <c r="M603" i="1"/>
  <c r="A603" i="1"/>
  <c r="AW602" i="1"/>
  <c r="AV602" i="1"/>
  <c r="AK602" i="1"/>
  <c r="AI602" i="1"/>
  <c r="AG602" i="1"/>
  <c r="AD602" i="1"/>
  <c r="AA602" i="1" s="1"/>
  <c r="AE602" i="1" s="1"/>
  <c r="M602" i="1"/>
  <c r="A602" i="1"/>
  <c r="AK601" i="1"/>
  <c r="AI601" i="1"/>
  <c r="AG601" i="1"/>
  <c r="AD601" i="1"/>
  <c r="AA601" i="1" s="1"/>
  <c r="A601" i="1"/>
  <c r="AW600" i="1"/>
  <c r="AV600" i="1"/>
  <c r="AK600" i="1"/>
  <c r="AI600" i="1"/>
  <c r="AG600" i="1"/>
  <c r="AD600" i="1"/>
  <c r="AA600" i="1" s="1"/>
  <c r="M600" i="1"/>
  <c r="A600" i="1"/>
  <c r="AW599" i="1"/>
  <c r="AV599" i="1"/>
  <c r="AI599" i="1"/>
  <c r="AG599" i="1"/>
  <c r="AD599" i="1"/>
  <c r="M599" i="1"/>
  <c r="A599" i="1"/>
  <c r="AW598" i="1"/>
  <c r="AV598" i="1"/>
  <c r="AK598" i="1"/>
  <c r="AI598" i="1"/>
  <c r="AG598" i="1"/>
  <c r="AD598" i="1"/>
  <c r="AA598" i="1" s="1"/>
  <c r="AE598" i="1" s="1"/>
  <c r="M598" i="1"/>
  <c r="A598" i="1"/>
  <c r="AW597" i="1"/>
  <c r="AV597" i="1"/>
  <c r="AK597" i="1"/>
  <c r="AI597" i="1"/>
  <c r="AG597" i="1"/>
  <c r="AD597" i="1"/>
  <c r="AA597" i="1" s="1"/>
  <c r="AE597" i="1" s="1"/>
  <c r="M597" i="1"/>
  <c r="A597" i="1"/>
  <c r="AW596" i="1"/>
  <c r="AV596" i="1"/>
  <c r="AK596" i="1"/>
  <c r="AI596" i="1"/>
  <c r="AG596" i="1"/>
  <c r="AD596" i="1"/>
  <c r="M596" i="1"/>
  <c r="A596" i="1"/>
  <c r="AW595" i="1"/>
  <c r="AV595" i="1"/>
  <c r="AK595" i="1"/>
  <c r="AI595" i="1"/>
  <c r="AG595" i="1"/>
  <c r="AD595" i="1"/>
  <c r="AA595" i="1" s="1"/>
  <c r="AE595" i="1" s="1"/>
  <c r="M595" i="1"/>
  <c r="A595" i="1"/>
  <c r="AW594" i="1"/>
  <c r="AV594" i="1"/>
  <c r="AK594" i="1"/>
  <c r="AI594" i="1"/>
  <c r="AG594" i="1"/>
  <c r="AD594" i="1"/>
  <c r="AA594" i="1" s="1"/>
  <c r="AE594" i="1" s="1"/>
  <c r="M594" i="1"/>
  <c r="A594" i="1"/>
  <c r="AW593" i="1"/>
  <c r="AV593" i="1"/>
  <c r="AK593" i="1"/>
  <c r="AI593" i="1"/>
  <c r="AG593" i="1"/>
  <c r="AD593" i="1"/>
  <c r="AA593" i="1" s="1"/>
  <c r="AE593" i="1" s="1"/>
  <c r="M593" i="1"/>
  <c r="A593" i="1"/>
  <c r="AW592" i="1"/>
  <c r="AV592" i="1"/>
  <c r="AK592" i="1"/>
  <c r="AI592" i="1"/>
  <c r="AG592" i="1"/>
  <c r="AD592" i="1"/>
  <c r="M592" i="1"/>
  <c r="A592" i="1"/>
  <c r="AW591" i="1"/>
  <c r="AV591" i="1"/>
  <c r="AK591" i="1"/>
  <c r="AI591" i="1"/>
  <c r="AG591" i="1"/>
  <c r="AD591" i="1"/>
  <c r="AA591" i="1" s="1"/>
  <c r="M591" i="1"/>
  <c r="A591" i="1"/>
  <c r="AW590" i="1"/>
  <c r="AV590" i="1"/>
  <c r="AI590" i="1"/>
  <c r="AG590" i="1"/>
  <c r="AD590" i="1"/>
  <c r="AA590" i="1" s="1"/>
  <c r="M590" i="1"/>
  <c r="A590" i="1"/>
  <c r="AW589" i="1"/>
  <c r="AV589" i="1"/>
  <c r="AI589" i="1"/>
  <c r="AG589" i="1"/>
  <c r="AD589" i="1"/>
  <c r="M589" i="1"/>
  <c r="A589" i="1"/>
  <c r="AW588" i="1"/>
  <c r="AV588" i="1"/>
  <c r="AI588" i="1"/>
  <c r="AG588" i="1"/>
  <c r="AD588" i="1"/>
  <c r="AA588" i="1" s="1"/>
  <c r="AE588" i="1" s="1"/>
  <c r="M588" i="1"/>
  <c r="A588" i="1"/>
  <c r="AW587" i="1"/>
  <c r="AV587" i="1"/>
  <c r="AI587" i="1"/>
  <c r="AG587" i="1"/>
  <c r="AD587" i="1"/>
  <c r="AA587" i="1" s="1"/>
  <c r="AE587" i="1" s="1"/>
  <c r="M587" i="1"/>
  <c r="A587" i="1"/>
  <c r="AK586" i="1"/>
  <c r="AI586" i="1"/>
  <c r="AG586" i="1"/>
  <c r="AD586" i="1"/>
  <c r="N586" i="1"/>
  <c r="M586" i="1"/>
  <c r="L586" i="1"/>
  <c r="A586" i="1"/>
  <c r="AK585" i="1"/>
  <c r="AI585" i="1"/>
  <c r="AG585" i="1"/>
  <c r="AD585" i="1"/>
  <c r="N585" i="1"/>
  <c r="M585" i="1"/>
  <c r="L585" i="1"/>
  <c r="A585" i="1"/>
  <c r="AK584" i="1"/>
  <c r="AI584" i="1"/>
  <c r="AG584" i="1"/>
  <c r="AD584" i="1"/>
  <c r="N584" i="1"/>
  <c r="M584" i="1"/>
  <c r="L584" i="1"/>
  <c r="A584" i="1"/>
  <c r="AI583" i="1"/>
  <c r="AG583" i="1"/>
  <c r="AD583" i="1"/>
  <c r="N583" i="1"/>
  <c r="M583" i="1"/>
  <c r="L583" i="1"/>
  <c r="A583" i="1"/>
  <c r="AK582" i="1"/>
  <c r="AI582" i="1"/>
  <c r="AG582" i="1"/>
  <c r="AD582" i="1"/>
  <c r="N582" i="1"/>
  <c r="M582" i="1"/>
  <c r="L582" i="1"/>
  <c r="A582" i="1"/>
  <c r="AK581" i="1"/>
  <c r="AI581" i="1"/>
  <c r="AG581" i="1"/>
  <c r="AD581" i="1"/>
  <c r="N581" i="1"/>
  <c r="M581" i="1"/>
  <c r="L581" i="1"/>
  <c r="A581" i="1"/>
  <c r="AK580" i="1"/>
  <c r="AI580" i="1"/>
  <c r="AG580" i="1"/>
  <c r="AD580" i="1"/>
  <c r="AA580" i="1" s="1"/>
  <c r="N580" i="1"/>
  <c r="M580" i="1"/>
  <c r="L580" i="1"/>
  <c r="A580" i="1"/>
  <c r="AK579" i="1"/>
  <c r="AI579" i="1"/>
  <c r="AG579" i="1"/>
  <c r="AD579" i="1"/>
  <c r="N579" i="1"/>
  <c r="M579" i="1"/>
  <c r="L579" i="1"/>
  <c r="A579" i="1"/>
  <c r="AK578" i="1"/>
  <c r="AI578" i="1"/>
  <c r="AG578" i="1"/>
  <c r="AD578" i="1"/>
  <c r="AA578" i="1" s="1"/>
  <c r="N578" i="1"/>
  <c r="M578" i="1"/>
  <c r="L578" i="1"/>
  <c r="A578" i="1"/>
  <c r="AI577" i="1"/>
  <c r="AG577" i="1"/>
  <c r="AD577" i="1"/>
  <c r="N577" i="1"/>
  <c r="M577" i="1"/>
  <c r="L577" i="1"/>
  <c r="A577" i="1"/>
  <c r="AK576" i="1"/>
  <c r="AI576" i="1"/>
  <c r="AG576" i="1"/>
  <c r="AD576" i="1"/>
  <c r="AA576" i="1" s="1"/>
  <c r="N576" i="1"/>
  <c r="M576" i="1"/>
  <c r="L576" i="1"/>
  <c r="A576" i="1"/>
  <c r="AK575" i="1"/>
  <c r="AI575" i="1"/>
  <c r="AG575" i="1"/>
  <c r="AD575" i="1"/>
  <c r="AA575" i="1" s="1"/>
  <c r="N575" i="1"/>
  <c r="M575" i="1"/>
  <c r="L575" i="1"/>
  <c r="A575" i="1"/>
  <c r="AK574" i="1"/>
  <c r="AI574" i="1"/>
  <c r="AG574" i="1"/>
  <c r="AD574" i="1"/>
  <c r="AA574" i="1" s="1"/>
  <c r="N574" i="1"/>
  <c r="M574" i="1"/>
  <c r="L574" i="1"/>
  <c r="A574" i="1"/>
  <c r="AK573" i="1"/>
  <c r="AI573" i="1"/>
  <c r="AG573" i="1"/>
  <c r="AD573" i="1"/>
  <c r="N573" i="1"/>
  <c r="M573" i="1"/>
  <c r="L573" i="1"/>
  <c r="A573" i="1"/>
  <c r="AK572" i="1"/>
  <c r="AI572" i="1"/>
  <c r="AG572" i="1"/>
  <c r="AD572" i="1"/>
  <c r="AA572" i="1" s="1"/>
  <c r="N572" i="1"/>
  <c r="M572" i="1"/>
  <c r="L572" i="1"/>
  <c r="A572" i="1"/>
  <c r="AK571" i="1"/>
  <c r="AI571" i="1"/>
  <c r="AG571" i="1"/>
  <c r="AD571" i="1"/>
  <c r="AA571" i="1" s="1"/>
  <c r="N571" i="1"/>
  <c r="M571" i="1"/>
  <c r="L571" i="1"/>
  <c r="A571" i="1"/>
  <c r="AK570" i="1"/>
  <c r="AI570" i="1"/>
  <c r="AG570" i="1"/>
  <c r="AD570" i="1"/>
  <c r="N570" i="1"/>
  <c r="M570" i="1"/>
  <c r="L570" i="1"/>
  <c r="A570" i="1"/>
  <c r="AK569" i="1"/>
  <c r="AI569" i="1"/>
  <c r="AG569" i="1"/>
  <c r="AD569" i="1"/>
  <c r="N569" i="1"/>
  <c r="M569" i="1"/>
  <c r="L569" i="1"/>
  <c r="A569" i="1"/>
  <c r="AK568" i="1"/>
  <c r="AI568" i="1"/>
  <c r="AG568" i="1"/>
  <c r="AD568" i="1"/>
  <c r="AA568" i="1" s="1"/>
  <c r="AE568" i="1" s="1"/>
  <c r="N568" i="1"/>
  <c r="M568" i="1"/>
  <c r="L568" i="1"/>
  <c r="A568" i="1"/>
  <c r="AK567" i="1"/>
  <c r="AI567" i="1"/>
  <c r="AG567" i="1"/>
  <c r="AD567" i="1"/>
  <c r="AA567" i="1" s="1"/>
  <c r="AE567" i="1" s="1"/>
  <c r="N567" i="1"/>
  <c r="M567" i="1"/>
  <c r="L567" i="1"/>
  <c r="A567" i="1"/>
  <c r="AK566" i="1"/>
  <c r="AI566" i="1"/>
  <c r="AG566" i="1"/>
  <c r="AD566" i="1"/>
  <c r="N566" i="1"/>
  <c r="M566" i="1"/>
  <c r="L566" i="1"/>
  <c r="A566" i="1"/>
  <c r="AK565" i="1"/>
  <c r="AI565" i="1"/>
  <c r="AG565" i="1"/>
  <c r="AD565" i="1"/>
  <c r="A565" i="1"/>
  <c r="AK564" i="1"/>
  <c r="AI564" i="1"/>
  <c r="AG564" i="1"/>
  <c r="AD564" i="1"/>
  <c r="AA564" i="1" s="1"/>
  <c r="AE564" i="1" s="1"/>
  <c r="N564" i="1"/>
  <c r="M564" i="1"/>
  <c r="L564" i="1"/>
  <c r="A564" i="1"/>
  <c r="AI563" i="1"/>
  <c r="AG563" i="1"/>
  <c r="AD563" i="1"/>
  <c r="A563" i="1"/>
  <c r="AK562" i="1"/>
  <c r="AI562" i="1"/>
  <c r="AG562" i="1"/>
  <c r="AD562" i="1"/>
  <c r="N562" i="1"/>
  <c r="M562" i="1"/>
  <c r="L562" i="1"/>
  <c r="A562" i="1"/>
  <c r="AK561" i="1"/>
  <c r="AI561" i="1"/>
  <c r="AG561" i="1"/>
  <c r="AD561" i="1"/>
  <c r="AA561" i="1" s="1"/>
  <c r="A561" i="1"/>
  <c r="AK560" i="1"/>
  <c r="AI560" i="1"/>
  <c r="AG560" i="1"/>
  <c r="AD560" i="1"/>
  <c r="N560" i="1"/>
  <c r="M560" i="1"/>
  <c r="L560" i="1"/>
  <c r="A560" i="1"/>
  <c r="AK559" i="1"/>
  <c r="AI559" i="1"/>
  <c r="AG559" i="1"/>
  <c r="AD559" i="1"/>
  <c r="AA559" i="1" s="1"/>
  <c r="A559" i="1"/>
  <c r="AK558" i="1"/>
  <c r="AI558" i="1"/>
  <c r="AG558" i="1"/>
  <c r="AD558" i="1"/>
  <c r="N558" i="1"/>
  <c r="M558" i="1"/>
  <c r="L558" i="1"/>
  <c r="A558" i="1"/>
  <c r="AK557" i="1"/>
  <c r="AI557" i="1"/>
  <c r="AG557" i="1"/>
  <c r="AD557" i="1"/>
  <c r="AA557" i="1" s="1"/>
  <c r="A557" i="1"/>
  <c r="AK556" i="1"/>
  <c r="AI556" i="1"/>
  <c r="AG556" i="1"/>
  <c r="AD556" i="1"/>
  <c r="AA556" i="1" s="1"/>
  <c r="AE556" i="1" s="1"/>
  <c r="N556" i="1"/>
  <c r="M556" i="1"/>
  <c r="L556" i="1"/>
  <c r="A556" i="1"/>
  <c r="AK555" i="1"/>
  <c r="AI555" i="1"/>
  <c r="AG555" i="1"/>
  <c r="AD555" i="1"/>
  <c r="AA555" i="1" s="1"/>
  <c r="AE555" i="1" s="1"/>
  <c r="A555" i="1"/>
  <c r="AK554" i="1"/>
  <c r="AI554" i="1"/>
  <c r="AG554" i="1"/>
  <c r="AD554" i="1"/>
  <c r="AA554" i="1" s="1"/>
  <c r="AE554" i="1" s="1"/>
  <c r="N554" i="1"/>
  <c r="M554" i="1"/>
  <c r="L554" i="1"/>
  <c r="A554" i="1"/>
  <c r="AK553" i="1"/>
  <c r="AI553" i="1"/>
  <c r="AG553" i="1"/>
  <c r="AD553" i="1"/>
  <c r="A553" i="1"/>
  <c r="AK552" i="1"/>
  <c r="AI552" i="1"/>
  <c r="AG552" i="1"/>
  <c r="AD552" i="1"/>
  <c r="AA552" i="1" s="1"/>
  <c r="AE552" i="1" s="1"/>
  <c r="N552" i="1"/>
  <c r="M552" i="1"/>
  <c r="L552" i="1"/>
  <c r="A552" i="1"/>
  <c r="AK551" i="1"/>
  <c r="AI551" i="1"/>
  <c r="AG551" i="1"/>
  <c r="AD551" i="1"/>
  <c r="AA551" i="1" s="1"/>
  <c r="AE551" i="1" s="1"/>
  <c r="A551" i="1"/>
  <c r="AK550" i="1"/>
  <c r="AI550" i="1"/>
  <c r="AG550" i="1"/>
  <c r="AD550" i="1"/>
  <c r="AA550" i="1" s="1"/>
  <c r="AE550" i="1" s="1"/>
  <c r="N550" i="1"/>
  <c r="M550" i="1"/>
  <c r="L550" i="1"/>
  <c r="A550" i="1"/>
  <c r="AI549" i="1"/>
  <c r="AG549" i="1"/>
  <c r="AD549" i="1"/>
  <c r="AA549" i="1" s="1"/>
  <c r="AE549" i="1" s="1"/>
  <c r="A549" i="1"/>
  <c r="AK548" i="1"/>
  <c r="AI548" i="1"/>
  <c r="AG548" i="1"/>
  <c r="AD548" i="1"/>
  <c r="N548" i="1"/>
  <c r="M548" i="1"/>
  <c r="L548" i="1"/>
  <c r="A548" i="1"/>
  <c r="AK547" i="1"/>
  <c r="AI547" i="1"/>
  <c r="AG547" i="1"/>
  <c r="AD547" i="1"/>
  <c r="AA547" i="1" s="1"/>
  <c r="AE547" i="1" s="1"/>
  <c r="A547" i="1"/>
  <c r="AK546" i="1"/>
  <c r="AI546" i="1"/>
  <c r="AG546" i="1"/>
  <c r="AD546" i="1"/>
  <c r="A546" i="1"/>
  <c r="AK545" i="1"/>
  <c r="AI545" i="1"/>
  <c r="AG545" i="1"/>
  <c r="AD545" i="1"/>
  <c r="AA545" i="1" s="1"/>
  <c r="AE545" i="1" s="1"/>
  <c r="A545" i="1"/>
  <c r="AI544" i="1"/>
  <c r="AG544" i="1"/>
  <c r="AD544" i="1"/>
  <c r="A544" i="1"/>
  <c r="AK543" i="1"/>
  <c r="AI543" i="1"/>
  <c r="AG543" i="1"/>
  <c r="AD543" i="1"/>
  <c r="AA543" i="1" s="1"/>
  <c r="AE543" i="1" s="1"/>
  <c r="N543" i="1"/>
  <c r="M543" i="1"/>
  <c r="L543" i="1"/>
  <c r="A543" i="1"/>
  <c r="AK542" i="1"/>
  <c r="AI542" i="1"/>
  <c r="AG542" i="1"/>
  <c r="AD542" i="1"/>
  <c r="AA542" i="1" s="1"/>
  <c r="AE542" i="1" s="1"/>
  <c r="N542" i="1"/>
  <c r="M542" i="1"/>
  <c r="L542" i="1"/>
  <c r="A542" i="1"/>
  <c r="AK541" i="1"/>
  <c r="AI541" i="1"/>
  <c r="AG541" i="1"/>
  <c r="AD541" i="1"/>
  <c r="N541" i="1"/>
  <c r="M541" i="1"/>
  <c r="L541" i="1"/>
  <c r="A541" i="1"/>
  <c r="AK540" i="1"/>
  <c r="AI540" i="1"/>
  <c r="AG540" i="1"/>
  <c r="AD540" i="1"/>
  <c r="AA540" i="1" s="1"/>
  <c r="N540" i="1"/>
  <c r="M540" i="1"/>
  <c r="L540" i="1"/>
  <c r="A540" i="1"/>
  <c r="AK539" i="1"/>
  <c r="AI539" i="1"/>
  <c r="AG539" i="1"/>
  <c r="AD539" i="1"/>
  <c r="AA539" i="1" s="1"/>
  <c r="N539" i="1"/>
  <c r="M539" i="1"/>
  <c r="L539" i="1"/>
  <c r="A539" i="1"/>
  <c r="AK538" i="1"/>
  <c r="AI538" i="1"/>
  <c r="AG538" i="1"/>
  <c r="AD538" i="1"/>
  <c r="N538" i="1"/>
  <c r="M538" i="1"/>
  <c r="L538" i="1"/>
  <c r="A538" i="1"/>
  <c r="AK537" i="1"/>
  <c r="AI537" i="1"/>
  <c r="AG537" i="1"/>
  <c r="AD537" i="1"/>
  <c r="N537" i="1"/>
  <c r="M537" i="1"/>
  <c r="L537" i="1"/>
  <c r="A537" i="1"/>
  <c r="AK536" i="1"/>
  <c r="AI536" i="1"/>
  <c r="AG536" i="1"/>
  <c r="AD536" i="1"/>
  <c r="AA536" i="1" s="1"/>
  <c r="AE536" i="1" s="1"/>
  <c r="N536" i="1"/>
  <c r="M536" i="1"/>
  <c r="L536" i="1"/>
  <c r="A536" i="1"/>
  <c r="AI535" i="1"/>
  <c r="AG535" i="1"/>
  <c r="AD535" i="1"/>
  <c r="AA535" i="1" s="1"/>
  <c r="N535" i="1"/>
  <c r="M535" i="1"/>
  <c r="L535" i="1"/>
  <c r="A535" i="1"/>
  <c r="AV534" i="1"/>
  <c r="AU534" i="1"/>
  <c r="AK534" i="1"/>
  <c r="AI534" i="1"/>
  <c r="AG534" i="1"/>
  <c r="AD534" i="1"/>
  <c r="O534" i="1"/>
  <c r="N534" i="1"/>
  <c r="M534" i="1"/>
  <c r="L534" i="1"/>
  <c r="A534" i="1"/>
  <c r="AK533" i="1"/>
  <c r="AI533" i="1"/>
  <c r="AG533" i="1"/>
  <c r="AD533" i="1"/>
  <c r="A533" i="1"/>
  <c r="AV532" i="1"/>
  <c r="AU532" i="1"/>
  <c r="AK532" i="1"/>
  <c r="AI532" i="1"/>
  <c r="AG532" i="1"/>
  <c r="AD532" i="1"/>
  <c r="AA532" i="1" s="1"/>
  <c r="O532" i="1"/>
  <c r="N532" i="1"/>
  <c r="M532" i="1"/>
  <c r="L532" i="1"/>
  <c r="A532" i="1"/>
  <c r="AV531" i="1"/>
  <c r="AU531" i="1"/>
  <c r="O531" i="1"/>
  <c r="N531" i="1"/>
  <c r="M531" i="1"/>
  <c r="L531" i="1"/>
  <c r="A531" i="1"/>
  <c r="AI530" i="1"/>
  <c r="AG530" i="1"/>
  <c r="AD530" i="1"/>
  <c r="A530" i="1"/>
  <c r="AI529" i="1"/>
  <c r="AG529" i="1"/>
  <c r="AD529" i="1"/>
  <c r="A529" i="1"/>
  <c r="AK528" i="1"/>
  <c r="AI528" i="1"/>
  <c r="AG528" i="1"/>
  <c r="AD528" i="1"/>
  <c r="AA528" i="1" s="1"/>
  <c r="A528" i="1"/>
  <c r="AK527" i="1"/>
  <c r="AI527" i="1"/>
  <c r="AG527" i="1"/>
  <c r="AD527" i="1"/>
  <c r="AA527" i="1" s="1"/>
  <c r="AE527" i="1" s="1"/>
  <c r="A527" i="1"/>
  <c r="AV526" i="1"/>
  <c r="AU526" i="1"/>
  <c r="AK526" i="1"/>
  <c r="AI526" i="1"/>
  <c r="AG526" i="1"/>
  <c r="AD526" i="1"/>
  <c r="AA526" i="1" s="1"/>
  <c r="O526" i="1"/>
  <c r="N526" i="1"/>
  <c r="M526" i="1"/>
  <c r="L526" i="1"/>
  <c r="A526" i="1"/>
  <c r="AV525" i="1"/>
  <c r="AU525" i="1"/>
  <c r="AI525" i="1"/>
  <c r="AG525" i="1"/>
  <c r="AD525" i="1"/>
  <c r="O525" i="1"/>
  <c r="N525" i="1"/>
  <c r="M525" i="1"/>
  <c r="L525" i="1"/>
  <c r="A525" i="1"/>
  <c r="AK524" i="1"/>
  <c r="AI524" i="1"/>
  <c r="AG524" i="1"/>
  <c r="AD524" i="1"/>
  <c r="A524" i="1"/>
  <c r="AV523" i="1"/>
  <c r="AU523" i="1"/>
  <c r="AI523" i="1"/>
  <c r="AG523" i="1"/>
  <c r="AD523" i="1"/>
  <c r="O523" i="1"/>
  <c r="N523" i="1"/>
  <c r="M523" i="1"/>
  <c r="L523" i="1"/>
  <c r="A523" i="1"/>
  <c r="AV522" i="1"/>
  <c r="AU522" i="1"/>
  <c r="AI522" i="1"/>
  <c r="AG522" i="1"/>
  <c r="AD522" i="1"/>
  <c r="AA522" i="1" s="1"/>
  <c r="O522" i="1"/>
  <c r="N522" i="1"/>
  <c r="M522" i="1"/>
  <c r="L522" i="1"/>
  <c r="A522" i="1"/>
  <c r="AV521" i="1"/>
  <c r="AU521" i="1"/>
  <c r="AK521" i="1"/>
  <c r="AI521" i="1"/>
  <c r="AG521" i="1"/>
  <c r="AD521" i="1"/>
  <c r="AA521" i="1" s="1"/>
  <c r="AE521" i="1" s="1"/>
  <c r="O521" i="1"/>
  <c r="N521" i="1"/>
  <c r="M521" i="1"/>
  <c r="L521" i="1"/>
  <c r="A521" i="1"/>
  <c r="AV520" i="1"/>
  <c r="AU520" i="1"/>
  <c r="AK520" i="1"/>
  <c r="AI520" i="1"/>
  <c r="AG520" i="1"/>
  <c r="AD520" i="1"/>
  <c r="O520" i="1"/>
  <c r="N520" i="1"/>
  <c r="M520" i="1"/>
  <c r="L520" i="1"/>
  <c r="A520" i="1"/>
  <c r="AV519" i="1"/>
  <c r="AU519" i="1"/>
  <c r="AI519" i="1"/>
  <c r="AG519" i="1"/>
  <c r="AD519" i="1"/>
  <c r="AA519" i="1" s="1"/>
  <c r="O519" i="1"/>
  <c r="N519" i="1"/>
  <c r="M519" i="1"/>
  <c r="L519" i="1"/>
  <c r="A519" i="1"/>
  <c r="AI518" i="1"/>
  <c r="AG518" i="1"/>
  <c r="AD518" i="1"/>
  <c r="AA518" i="1" s="1"/>
  <c r="A518" i="1"/>
  <c r="AV517" i="1"/>
  <c r="AU517" i="1"/>
  <c r="AI517" i="1"/>
  <c r="AG517" i="1"/>
  <c r="AD517" i="1"/>
  <c r="AA517" i="1" s="1"/>
  <c r="O517" i="1"/>
  <c r="N517" i="1"/>
  <c r="M517" i="1"/>
  <c r="L517" i="1"/>
  <c r="A517" i="1"/>
  <c r="AK516" i="1"/>
  <c r="AI516" i="1"/>
  <c r="AG516" i="1"/>
  <c r="AD516" i="1"/>
  <c r="AA516" i="1" s="1"/>
  <c r="AE516" i="1" s="1"/>
  <c r="A516" i="1"/>
  <c r="AV515" i="1"/>
  <c r="AU515" i="1"/>
  <c r="AI515" i="1"/>
  <c r="AG515" i="1"/>
  <c r="AD515" i="1"/>
  <c r="AA515" i="1" s="1"/>
  <c r="AE515" i="1" s="1"/>
  <c r="O515" i="1"/>
  <c r="N515" i="1"/>
  <c r="M515" i="1"/>
  <c r="L515" i="1"/>
  <c r="A515" i="1"/>
  <c r="AV514" i="1"/>
  <c r="AU514" i="1"/>
  <c r="AK514" i="1"/>
  <c r="AI514" i="1"/>
  <c r="AG514" i="1"/>
  <c r="AD514" i="1"/>
  <c r="O514" i="1"/>
  <c r="N514" i="1"/>
  <c r="M514" i="1"/>
  <c r="L514" i="1"/>
  <c r="A514" i="1"/>
  <c r="AV513" i="1"/>
  <c r="AU513" i="1"/>
  <c r="AI513" i="1"/>
  <c r="AG513" i="1"/>
  <c r="AD513" i="1"/>
  <c r="O513" i="1"/>
  <c r="N513" i="1"/>
  <c r="M513" i="1"/>
  <c r="L513" i="1"/>
  <c r="A513" i="1"/>
  <c r="AI512" i="1"/>
  <c r="AG512" i="1"/>
  <c r="AD512" i="1"/>
  <c r="A512" i="1"/>
  <c r="AV511" i="1"/>
  <c r="AU511" i="1"/>
  <c r="AK511" i="1"/>
  <c r="AI511" i="1"/>
  <c r="AG511" i="1"/>
  <c r="AD511" i="1"/>
  <c r="AA511" i="1" s="1"/>
  <c r="O511" i="1"/>
  <c r="N511" i="1"/>
  <c r="M511" i="1"/>
  <c r="L511" i="1"/>
  <c r="A511" i="1"/>
  <c r="AV510" i="1"/>
  <c r="AU510" i="1"/>
  <c r="AK510" i="1"/>
  <c r="AI510" i="1"/>
  <c r="AG510" i="1"/>
  <c r="AD510" i="1"/>
  <c r="O510" i="1"/>
  <c r="N510" i="1"/>
  <c r="M510" i="1"/>
  <c r="L510" i="1"/>
  <c r="A510" i="1"/>
  <c r="AV509" i="1"/>
  <c r="AU509" i="1"/>
  <c r="AI509" i="1"/>
  <c r="AG509" i="1"/>
  <c r="AD509" i="1"/>
  <c r="AA509" i="1" s="1"/>
  <c r="O509" i="1"/>
  <c r="N509" i="1"/>
  <c r="M509" i="1"/>
  <c r="L509" i="1"/>
  <c r="A509" i="1"/>
  <c r="AI508" i="1"/>
  <c r="AG508" i="1"/>
  <c r="AD508" i="1"/>
  <c r="AA508" i="1" s="1"/>
  <c r="A508" i="1"/>
  <c r="AV507" i="1"/>
  <c r="AU507" i="1"/>
  <c r="AK507" i="1"/>
  <c r="AI507" i="1"/>
  <c r="AG507" i="1"/>
  <c r="AD507" i="1"/>
  <c r="AA507" i="1" s="1"/>
  <c r="O507" i="1"/>
  <c r="N507" i="1"/>
  <c r="M507" i="1"/>
  <c r="L507" i="1"/>
  <c r="A507" i="1"/>
  <c r="AV506" i="1"/>
  <c r="AU506" i="1"/>
  <c r="AI506" i="1"/>
  <c r="AG506" i="1"/>
  <c r="AD506" i="1"/>
  <c r="AA506" i="1" s="1"/>
  <c r="O506" i="1"/>
  <c r="N506" i="1"/>
  <c r="M506" i="1"/>
  <c r="L506" i="1"/>
  <c r="A506" i="1"/>
  <c r="AV505" i="1"/>
  <c r="AU505" i="1"/>
  <c r="AI505" i="1"/>
  <c r="AG505" i="1"/>
  <c r="AD505" i="1"/>
  <c r="AA505" i="1" s="1"/>
  <c r="O505" i="1"/>
  <c r="N505" i="1"/>
  <c r="M505" i="1"/>
  <c r="L505" i="1"/>
  <c r="A505" i="1"/>
  <c r="AV504" i="1"/>
  <c r="AU504" i="1"/>
  <c r="AK504" i="1"/>
  <c r="AI504" i="1"/>
  <c r="AG504" i="1"/>
  <c r="AD504" i="1"/>
  <c r="AA504" i="1" s="1"/>
  <c r="O504" i="1"/>
  <c r="N504" i="1"/>
  <c r="M504" i="1"/>
  <c r="L504" i="1"/>
  <c r="A504" i="1"/>
  <c r="AV503" i="1"/>
  <c r="AU503" i="1"/>
  <c r="AI503" i="1"/>
  <c r="AG503" i="1"/>
  <c r="AD503" i="1"/>
  <c r="O503" i="1"/>
  <c r="N503" i="1"/>
  <c r="M503" i="1"/>
  <c r="L503" i="1"/>
  <c r="A503" i="1"/>
  <c r="AK502" i="1"/>
  <c r="AI502" i="1"/>
  <c r="AG502" i="1"/>
  <c r="AD502" i="1"/>
  <c r="A502" i="1"/>
  <c r="AV501" i="1"/>
  <c r="AU501" i="1"/>
  <c r="AK501" i="1"/>
  <c r="AI501" i="1"/>
  <c r="AG501" i="1"/>
  <c r="AD501" i="1"/>
  <c r="AA501" i="1" s="1"/>
  <c r="O501" i="1"/>
  <c r="N501" i="1"/>
  <c r="M501" i="1"/>
  <c r="L501" i="1"/>
  <c r="A501" i="1"/>
  <c r="AV500" i="1"/>
  <c r="AU500" i="1"/>
  <c r="AK500" i="1"/>
  <c r="AI500" i="1"/>
  <c r="AG500" i="1"/>
  <c r="AD500" i="1"/>
  <c r="O500" i="1"/>
  <c r="N500" i="1"/>
  <c r="M500" i="1"/>
  <c r="L500" i="1"/>
  <c r="A500" i="1"/>
  <c r="AV499" i="1"/>
  <c r="AU499" i="1"/>
  <c r="AI499" i="1"/>
  <c r="AG499" i="1"/>
  <c r="AD499" i="1"/>
  <c r="O499" i="1"/>
  <c r="N499" i="1"/>
  <c r="M499" i="1"/>
  <c r="L499" i="1"/>
  <c r="A499" i="1"/>
  <c r="AI498" i="1"/>
  <c r="AG498" i="1"/>
  <c r="AD498" i="1"/>
  <c r="AA498" i="1" s="1"/>
  <c r="A498" i="1"/>
  <c r="AI497" i="1"/>
  <c r="AG497" i="1"/>
  <c r="AD497" i="1"/>
  <c r="A497" i="1"/>
  <c r="AV496" i="1"/>
  <c r="AU496" i="1"/>
  <c r="AI496" i="1"/>
  <c r="AG496" i="1"/>
  <c r="AD496" i="1"/>
  <c r="AA496" i="1" s="1"/>
  <c r="AE496" i="1" s="1"/>
  <c r="O496" i="1"/>
  <c r="N496" i="1"/>
  <c r="M496" i="1"/>
  <c r="L496" i="1"/>
  <c r="A496" i="1"/>
  <c r="AI495" i="1"/>
  <c r="AG495" i="1"/>
  <c r="AD495" i="1"/>
  <c r="A495" i="1"/>
  <c r="AV494" i="1"/>
  <c r="AU494" i="1"/>
  <c r="AI494" i="1"/>
  <c r="AG494" i="1"/>
  <c r="AD494" i="1"/>
  <c r="AA494" i="1" s="1"/>
  <c r="AE494" i="1" s="1"/>
  <c r="O494" i="1"/>
  <c r="N494" i="1"/>
  <c r="M494" i="1"/>
  <c r="L494" i="1"/>
  <c r="A494" i="1"/>
  <c r="AV493" i="1"/>
  <c r="AU493" i="1"/>
  <c r="AI493" i="1"/>
  <c r="AG493" i="1"/>
  <c r="AD493" i="1"/>
  <c r="AA493" i="1" s="1"/>
  <c r="O493" i="1"/>
  <c r="N493" i="1"/>
  <c r="M493" i="1"/>
  <c r="L493" i="1"/>
  <c r="A493" i="1"/>
  <c r="AK492" i="1"/>
  <c r="AI492" i="1"/>
  <c r="AG492" i="1"/>
  <c r="AD492" i="1"/>
  <c r="AA492" i="1" s="1"/>
  <c r="AE492" i="1" s="1"/>
  <c r="A492" i="1"/>
  <c r="AI491" i="1"/>
  <c r="AG491" i="1"/>
  <c r="AD491" i="1"/>
  <c r="AA491" i="1" s="1"/>
  <c r="AE491" i="1" s="1"/>
  <c r="A491" i="1"/>
  <c r="AV490" i="1"/>
  <c r="AU490" i="1"/>
  <c r="AI490" i="1"/>
  <c r="AG490" i="1"/>
  <c r="AD490" i="1"/>
  <c r="AA490" i="1" s="1"/>
  <c r="O490" i="1"/>
  <c r="N490" i="1"/>
  <c r="M490" i="1"/>
  <c r="L490" i="1"/>
  <c r="A490" i="1"/>
  <c r="AK489" i="1"/>
  <c r="AI489" i="1"/>
  <c r="AG489" i="1"/>
  <c r="AD489" i="1"/>
  <c r="AA489" i="1" s="1"/>
  <c r="A489" i="1"/>
  <c r="AK488" i="1"/>
  <c r="AI488" i="1"/>
  <c r="AG488" i="1"/>
  <c r="AD488" i="1"/>
  <c r="AA488" i="1" s="1"/>
  <c r="AE488" i="1" s="1"/>
  <c r="A488" i="1"/>
  <c r="AV487" i="1"/>
  <c r="AU487" i="1"/>
  <c r="AI487" i="1"/>
  <c r="AG487" i="1"/>
  <c r="AD487" i="1"/>
  <c r="AA487" i="1" s="1"/>
  <c r="AE487" i="1" s="1"/>
  <c r="O487" i="1"/>
  <c r="N487" i="1"/>
  <c r="M487" i="1"/>
  <c r="L487" i="1"/>
  <c r="A487" i="1"/>
  <c r="AI486" i="1"/>
  <c r="AG486" i="1"/>
  <c r="AD486" i="1"/>
  <c r="A486" i="1"/>
  <c r="AV485" i="1"/>
  <c r="AU485" i="1"/>
  <c r="AI485" i="1"/>
  <c r="AG485" i="1"/>
  <c r="AD485" i="1"/>
  <c r="AA485" i="1" s="1"/>
  <c r="O485" i="1"/>
  <c r="N485" i="1"/>
  <c r="M485" i="1"/>
  <c r="L485" i="1"/>
  <c r="A485" i="1"/>
  <c r="AK484" i="1"/>
  <c r="AI484" i="1"/>
  <c r="AG484" i="1"/>
  <c r="AD484" i="1"/>
  <c r="AA484" i="1" s="1"/>
  <c r="AE484" i="1" s="1"/>
  <c r="A484" i="1"/>
  <c r="AV483" i="1"/>
  <c r="AU483" i="1"/>
  <c r="AI483" i="1"/>
  <c r="AG483" i="1"/>
  <c r="AD483" i="1"/>
  <c r="AA483" i="1" s="1"/>
  <c r="O483" i="1"/>
  <c r="N483" i="1"/>
  <c r="M483" i="1"/>
  <c r="L483" i="1"/>
  <c r="A483" i="1"/>
  <c r="AV482" i="1"/>
  <c r="AU482" i="1"/>
  <c r="AI482" i="1"/>
  <c r="AG482" i="1"/>
  <c r="AD482" i="1"/>
  <c r="AA482" i="1" s="1"/>
  <c r="O482" i="1"/>
  <c r="N482" i="1"/>
  <c r="M482" i="1"/>
  <c r="L482" i="1"/>
  <c r="A482" i="1"/>
  <c r="AK481" i="1"/>
  <c r="AI481" i="1"/>
  <c r="AG481" i="1"/>
  <c r="AD481" i="1"/>
  <c r="AA481" i="1" s="1"/>
  <c r="AE481" i="1" s="1"/>
  <c r="A481" i="1"/>
  <c r="AV480" i="1"/>
  <c r="AU480" i="1"/>
  <c r="AK480" i="1"/>
  <c r="AI480" i="1"/>
  <c r="AG480" i="1"/>
  <c r="AD480" i="1"/>
  <c r="O480" i="1"/>
  <c r="N480" i="1"/>
  <c r="M480" i="1"/>
  <c r="L480" i="1"/>
  <c r="A480" i="1"/>
  <c r="AV479" i="1"/>
  <c r="AU479" i="1"/>
  <c r="AI479" i="1"/>
  <c r="AG479" i="1"/>
  <c r="AD479" i="1"/>
  <c r="O479" i="1"/>
  <c r="N479" i="1"/>
  <c r="M479" i="1"/>
  <c r="L479" i="1"/>
  <c r="A479" i="1"/>
  <c r="AK478" i="1"/>
  <c r="AI478" i="1"/>
  <c r="AG478" i="1"/>
  <c r="AD478" i="1"/>
  <c r="AA478" i="1" s="1"/>
  <c r="A478" i="1"/>
  <c r="AV477" i="1"/>
  <c r="AU477" i="1"/>
  <c r="O477" i="1"/>
  <c r="N477" i="1"/>
  <c r="M477" i="1"/>
  <c r="L477" i="1"/>
  <c r="A477" i="1"/>
  <c r="AV476" i="1"/>
  <c r="AU476" i="1"/>
  <c r="O476" i="1"/>
  <c r="N476" i="1"/>
  <c r="M476" i="1"/>
  <c r="L476" i="1"/>
  <c r="A476" i="1"/>
  <c r="AV475" i="1"/>
  <c r="AU475" i="1"/>
  <c r="AK475" i="1"/>
  <c r="AI475" i="1"/>
  <c r="AG475" i="1"/>
  <c r="AD475" i="1"/>
  <c r="O475" i="1"/>
  <c r="N475" i="1"/>
  <c r="M475" i="1"/>
  <c r="L475" i="1"/>
  <c r="A475" i="1"/>
  <c r="AK474" i="1"/>
  <c r="AI474" i="1"/>
  <c r="AG474" i="1"/>
  <c r="AD474" i="1"/>
  <c r="AA474" i="1" s="1"/>
  <c r="AE474" i="1" s="1"/>
  <c r="A474" i="1"/>
  <c r="AV473" i="1"/>
  <c r="AU473" i="1"/>
  <c r="AK473" i="1"/>
  <c r="AI473" i="1"/>
  <c r="AG473" i="1"/>
  <c r="AD473" i="1"/>
  <c r="AA473" i="1" s="1"/>
  <c r="AE473" i="1" s="1"/>
  <c r="O473" i="1"/>
  <c r="N473" i="1"/>
  <c r="M473" i="1"/>
  <c r="L473" i="1"/>
  <c r="A473" i="1"/>
  <c r="AK472" i="1"/>
  <c r="AI472" i="1"/>
  <c r="AG472" i="1"/>
  <c r="AD472" i="1"/>
  <c r="A472" i="1"/>
  <c r="AV471" i="1"/>
  <c r="AU471" i="1"/>
  <c r="AK471" i="1"/>
  <c r="AI471" i="1"/>
  <c r="AG471" i="1"/>
  <c r="AD471" i="1"/>
  <c r="AA471" i="1" s="1"/>
  <c r="O471" i="1"/>
  <c r="N471" i="1"/>
  <c r="M471" i="1"/>
  <c r="L471" i="1"/>
  <c r="A471" i="1"/>
  <c r="AV470" i="1"/>
  <c r="AU470" i="1"/>
  <c r="AK470" i="1"/>
  <c r="AI470" i="1"/>
  <c r="AG470" i="1"/>
  <c r="AD470" i="1"/>
  <c r="AA470" i="1" s="1"/>
  <c r="O470" i="1"/>
  <c r="N470" i="1"/>
  <c r="M470" i="1"/>
  <c r="L470" i="1"/>
  <c r="A470" i="1"/>
  <c r="AK469" i="1"/>
  <c r="AI469" i="1"/>
  <c r="AG469" i="1"/>
  <c r="AD469" i="1"/>
  <c r="A469" i="1"/>
  <c r="AV468" i="1"/>
  <c r="AU468" i="1"/>
  <c r="AI468" i="1"/>
  <c r="AG468" i="1"/>
  <c r="AD468" i="1"/>
  <c r="AA468" i="1" s="1"/>
  <c r="AE468" i="1" s="1"/>
  <c r="O468" i="1"/>
  <c r="N468" i="1"/>
  <c r="M468" i="1"/>
  <c r="L468" i="1"/>
  <c r="A468" i="1"/>
  <c r="AV467" i="1"/>
  <c r="AU467" i="1"/>
  <c r="AI467" i="1"/>
  <c r="AG467" i="1"/>
  <c r="AD467" i="1"/>
  <c r="AA467" i="1" s="1"/>
  <c r="O467" i="1"/>
  <c r="N467" i="1"/>
  <c r="M467" i="1"/>
  <c r="L467" i="1"/>
  <c r="A467" i="1"/>
  <c r="AV466" i="1"/>
  <c r="AU466" i="1"/>
  <c r="AI466" i="1"/>
  <c r="AG466" i="1"/>
  <c r="AD466" i="1"/>
  <c r="O466" i="1"/>
  <c r="N466" i="1"/>
  <c r="M466" i="1"/>
  <c r="L466" i="1"/>
  <c r="A466" i="1"/>
  <c r="AV465" i="1"/>
  <c r="AU465" i="1"/>
  <c r="AI465" i="1"/>
  <c r="AG465" i="1"/>
  <c r="AD465" i="1"/>
  <c r="AA465" i="1" s="1"/>
  <c r="O465" i="1"/>
  <c r="N465" i="1"/>
  <c r="M465" i="1"/>
  <c r="L465" i="1"/>
  <c r="A465" i="1"/>
  <c r="AV464" i="1"/>
  <c r="AU464" i="1"/>
  <c r="AK464" i="1"/>
  <c r="AI464" i="1"/>
  <c r="AG464" i="1"/>
  <c r="AD464" i="1"/>
  <c r="AA464" i="1" s="1"/>
  <c r="AE464" i="1" s="1"/>
  <c r="O464" i="1"/>
  <c r="N464" i="1"/>
  <c r="M464" i="1"/>
  <c r="L464" i="1"/>
  <c r="A464" i="1"/>
  <c r="AV463" i="1"/>
  <c r="AU463" i="1"/>
  <c r="AI463" i="1"/>
  <c r="AG463" i="1"/>
  <c r="AD463" i="1"/>
  <c r="O463" i="1"/>
  <c r="N463" i="1"/>
  <c r="M463" i="1"/>
  <c r="L463" i="1"/>
  <c r="A463" i="1"/>
  <c r="AV462" i="1"/>
  <c r="AU462" i="1"/>
  <c r="AK462" i="1"/>
  <c r="AI462" i="1"/>
  <c r="AG462" i="1"/>
  <c r="AD462" i="1"/>
  <c r="O462" i="1"/>
  <c r="N462" i="1"/>
  <c r="M462" i="1"/>
  <c r="L462" i="1"/>
  <c r="A462" i="1"/>
  <c r="AV461" i="1"/>
  <c r="AU461" i="1"/>
  <c r="AK461" i="1"/>
  <c r="AI461" i="1"/>
  <c r="AG461" i="1"/>
  <c r="AD461" i="1"/>
  <c r="AA461" i="1" s="1"/>
  <c r="O461" i="1"/>
  <c r="N461" i="1"/>
  <c r="M461" i="1"/>
  <c r="L461" i="1"/>
  <c r="A461" i="1"/>
  <c r="AV460" i="1"/>
  <c r="AU460" i="1"/>
  <c r="AI460" i="1"/>
  <c r="AG460" i="1"/>
  <c r="AD460" i="1"/>
  <c r="AA460" i="1" s="1"/>
  <c r="O460" i="1"/>
  <c r="N460" i="1"/>
  <c r="M460" i="1"/>
  <c r="L460" i="1"/>
  <c r="A460" i="1"/>
  <c r="AV459" i="1"/>
  <c r="AU459" i="1"/>
  <c r="AK459" i="1"/>
  <c r="AI459" i="1"/>
  <c r="AG459" i="1"/>
  <c r="AD459" i="1"/>
  <c r="AA459" i="1" s="1"/>
  <c r="AE459" i="1" s="1"/>
  <c r="O459" i="1"/>
  <c r="N459" i="1"/>
  <c r="M459" i="1"/>
  <c r="L459" i="1"/>
  <c r="A459" i="1"/>
  <c r="AV458" i="1"/>
  <c r="AU458" i="1"/>
  <c r="AK458" i="1"/>
  <c r="AI458" i="1"/>
  <c r="AG458" i="1"/>
  <c r="AD458" i="1"/>
  <c r="AA458" i="1" s="1"/>
  <c r="O458" i="1"/>
  <c r="N458" i="1"/>
  <c r="M458" i="1"/>
  <c r="L458" i="1"/>
  <c r="A458" i="1"/>
  <c r="AV457" i="1"/>
  <c r="AU457" i="1"/>
  <c r="AK457" i="1"/>
  <c r="AI457" i="1"/>
  <c r="AG457" i="1"/>
  <c r="AD457" i="1"/>
  <c r="AA457" i="1" s="1"/>
  <c r="AE457" i="1" s="1"/>
  <c r="O457" i="1"/>
  <c r="N457" i="1"/>
  <c r="M457" i="1"/>
  <c r="L457" i="1"/>
  <c r="A457" i="1"/>
  <c r="AV456" i="1"/>
  <c r="AU456" i="1"/>
  <c r="AI456" i="1"/>
  <c r="AG456" i="1"/>
  <c r="AD456" i="1"/>
  <c r="AA456" i="1" s="1"/>
  <c r="O456" i="1"/>
  <c r="N456" i="1"/>
  <c r="M456" i="1"/>
  <c r="L456" i="1"/>
  <c r="A456" i="1"/>
  <c r="AV455" i="1"/>
  <c r="AU455" i="1"/>
  <c r="AK455" i="1"/>
  <c r="AI455" i="1"/>
  <c r="AG455" i="1"/>
  <c r="AD455" i="1"/>
  <c r="AA455" i="1" s="1"/>
  <c r="AE455" i="1" s="1"/>
  <c r="O455" i="1"/>
  <c r="N455" i="1"/>
  <c r="M455" i="1"/>
  <c r="L455" i="1"/>
  <c r="A455" i="1"/>
  <c r="AV454" i="1"/>
  <c r="AU454" i="1"/>
  <c r="AK454" i="1"/>
  <c r="AI454" i="1"/>
  <c r="AG454" i="1"/>
  <c r="AD454" i="1"/>
  <c r="AA454" i="1" s="1"/>
  <c r="O454" i="1"/>
  <c r="N454" i="1"/>
  <c r="M454" i="1"/>
  <c r="L454" i="1"/>
  <c r="A454" i="1"/>
  <c r="AV453" i="1"/>
  <c r="AU453" i="1"/>
  <c r="AI453" i="1"/>
  <c r="AG453" i="1"/>
  <c r="AD453" i="1"/>
  <c r="AA453" i="1" s="1"/>
  <c r="O453" i="1"/>
  <c r="N453" i="1"/>
  <c r="M453" i="1"/>
  <c r="L453" i="1"/>
  <c r="A453" i="1"/>
  <c r="AV452" i="1"/>
  <c r="AU452" i="1"/>
  <c r="AK452" i="1"/>
  <c r="AI452" i="1"/>
  <c r="AG452" i="1"/>
  <c r="AD452" i="1"/>
  <c r="O452" i="1"/>
  <c r="N452" i="1"/>
  <c r="M452" i="1"/>
  <c r="L452" i="1"/>
  <c r="A452" i="1"/>
  <c r="AV451" i="1"/>
  <c r="AU451" i="1"/>
  <c r="AK451" i="1"/>
  <c r="AI451" i="1"/>
  <c r="AG451" i="1"/>
  <c r="AD451" i="1"/>
  <c r="O451" i="1"/>
  <c r="N451" i="1"/>
  <c r="M451" i="1"/>
  <c r="L451" i="1"/>
  <c r="A451" i="1"/>
  <c r="AV450" i="1"/>
  <c r="AU450" i="1"/>
  <c r="AI450" i="1"/>
  <c r="AG450" i="1"/>
  <c r="AD450" i="1"/>
  <c r="O450" i="1"/>
  <c r="N450" i="1"/>
  <c r="M450" i="1"/>
  <c r="L450" i="1"/>
  <c r="A450" i="1"/>
  <c r="AV449" i="1"/>
  <c r="AU449" i="1"/>
  <c r="AK449" i="1"/>
  <c r="AI449" i="1"/>
  <c r="AG449" i="1"/>
  <c r="AD449" i="1"/>
  <c r="AA449" i="1" s="1"/>
  <c r="O449" i="1"/>
  <c r="N449" i="1"/>
  <c r="M449" i="1"/>
  <c r="L449" i="1"/>
  <c r="A449" i="1"/>
  <c r="AV448" i="1"/>
  <c r="AU448" i="1"/>
  <c r="AI448" i="1"/>
  <c r="AG448" i="1"/>
  <c r="AD448" i="1"/>
  <c r="AA448" i="1" s="1"/>
  <c r="O448" i="1"/>
  <c r="N448" i="1"/>
  <c r="M448" i="1"/>
  <c r="L448" i="1"/>
  <c r="A448" i="1"/>
  <c r="AV447" i="1"/>
  <c r="AU447" i="1"/>
  <c r="AI447" i="1"/>
  <c r="AG447" i="1"/>
  <c r="AD447" i="1"/>
  <c r="O447" i="1"/>
  <c r="N447" i="1"/>
  <c r="M447" i="1"/>
  <c r="L447" i="1"/>
  <c r="A447" i="1"/>
  <c r="AV446" i="1"/>
  <c r="AU446" i="1"/>
  <c r="AI446" i="1"/>
  <c r="AG446" i="1"/>
  <c r="AD446" i="1"/>
  <c r="AA446" i="1" s="1"/>
  <c r="AE446" i="1" s="1"/>
  <c r="O446" i="1"/>
  <c r="N446" i="1"/>
  <c r="M446" i="1"/>
  <c r="L446" i="1"/>
  <c r="A446" i="1"/>
  <c r="AV445" i="1"/>
  <c r="AU445" i="1"/>
  <c r="AI445" i="1"/>
  <c r="AG445" i="1"/>
  <c r="AD445" i="1"/>
  <c r="AA445" i="1" s="1"/>
  <c r="O445" i="1"/>
  <c r="N445" i="1"/>
  <c r="M445" i="1"/>
  <c r="L445" i="1"/>
  <c r="A445" i="1"/>
  <c r="AV444" i="1"/>
  <c r="AU444" i="1"/>
  <c r="AK444" i="1"/>
  <c r="AI444" i="1"/>
  <c r="AG444" i="1"/>
  <c r="AD444" i="1"/>
  <c r="AA444" i="1" s="1"/>
  <c r="AE444" i="1" s="1"/>
  <c r="O444" i="1"/>
  <c r="N444" i="1"/>
  <c r="M444" i="1"/>
  <c r="L444" i="1"/>
  <c r="A444" i="1"/>
  <c r="AV443" i="1"/>
  <c r="AU443" i="1"/>
  <c r="AK443" i="1"/>
  <c r="AI443" i="1"/>
  <c r="AG443" i="1"/>
  <c r="AD443" i="1"/>
  <c r="AA443" i="1" s="1"/>
  <c r="AE443" i="1" s="1"/>
  <c r="O443" i="1"/>
  <c r="N443" i="1"/>
  <c r="M443" i="1"/>
  <c r="L443" i="1"/>
  <c r="A443" i="1"/>
  <c r="AV442" i="1"/>
  <c r="AU442" i="1"/>
  <c r="AI442" i="1"/>
  <c r="AG442" i="1"/>
  <c r="AD442" i="1"/>
  <c r="AA442" i="1" s="1"/>
  <c r="O442" i="1"/>
  <c r="N442" i="1"/>
  <c r="M442" i="1"/>
  <c r="L442" i="1"/>
  <c r="A442" i="1"/>
  <c r="AV441" i="1"/>
  <c r="AU441" i="1"/>
  <c r="AI441" i="1"/>
  <c r="AG441" i="1"/>
  <c r="AD441" i="1"/>
  <c r="O441" i="1"/>
  <c r="N441" i="1"/>
  <c r="M441" i="1"/>
  <c r="L441" i="1"/>
  <c r="A441" i="1"/>
  <c r="AV440" i="1"/>
  <c r="AU440" i="1"/>
  <c r="AI440" i="1"/>
  <c r="AG440" i="1"/>
  <c r="AD440" i="1"/>
  <c r="AA440" i="1" s="1"/>
  <c r="O440" i="1"/>
  <c r="N440" i="1"/>
  <c r="M440" i="1"/>
  <c r="L440" i="1"/>
  <c r="A440" i="1"/>
  <c r="AV439" i="1"/>
  <c r="AU439" i="1"/>
  <c r="AK439" i="1"/>
  <c r="AI439" i="1"/>
  <c r="AG439" i="1"/>
  <c r="AD439" i="1"/>
  <c r="O439" i="1"/>
  <c r="N439" i="1"/>
  <c r="M439" i="1"/>
  <c r="L439" i="1"/>
  <c r="A439" i="1"/>
  <c r="AV438" i="1"/>
  <c r="AU438" i="1"/>
  <c r="AI438" i="1"/>
  <c r="AG438" i="1"/>
  <c r="AD438" i="1"/>
  <c r="AA438" i="1" s="1"/>
  <c r="AE438" i="1" s="1"/>
  <c r="O438" i="1"/>
  <c r="N438" i="1"/>
  <c r="M438" i="1"/>
  <c r="L438" i="1"/>
  <c r="A438" i="1"/>
  <c r="AV437" i="1"/>
  <c r="AU437" i="1"/>
  <c r="AI437" i="1"/>
  <c r="AG437" i="1"/>
  <c r="AD437" i="1"/>
  <c r="AA437" i="1" s="1"/>
  <c r="AE437" i="1" s="1"/>
  <c r="O437" i="1"/>
  <c r="N437" i="1"/>
  <c r="M437" i="1"/>
  <c r="L437" i="1"/>
  <c r="A437" i="1"/>
  <c r="AV436" i="1"/>
  <c r="AU436" i="1"/>
  <c r="AK436" i="1"/>
  <c r="AI436" i="1"/>
  <c r="AG436" i="1"/>
  <c r="AD436" i="1"/>
  <c r="AA436" i="1" s="1"/>
  <c r="AE436" i="1" s="1"/>
  <c r="O436" i="1"/>
  <c r="N436" i="1"/>
  <c r="M436" i="1"/>
  <c r="L436" i="1"/>
  <c r="A436" i="1"/>
  <c r="AV435" i="1"/>
  <c r="AU435" i="1"/>
  <c r="AK435" i="1"/>
  <c r="AI435" i="1"/>
  <c r="AG435" i="1"/>
  <c r="AD435" i="1"/>
  <c r="AA435" i="1" s="1"/>
  <c r="AE435" i="1" s="1"/>
  <c r="O435" i="1"/>
  <c r="N435" i="1"/>
  <c r="M435" i="1"/>
  <c r="L435" i="1"/>
  <c r="A435" i="1"/>
  <c r="AV434" i="1"/>
  <c r="AU434" i="1"/>
  <c r="AI434" i="1"/>
  <c r="AG434" i="1"/>
  <c r="AD434" i="1"/>
  <c r="O434" i="1"/>
  <c r="N434" i="1"/>
  <c r="M434" i="1"/>
  <c r="L434" i="1"/>
  <c r="A434" i="1"/>
  <c r="AV433" i="1"/>
  <c r="AU433" i="1"/>
  <c r="AI433" i="1"/>
  <c r="AG433" i="1"/>
  <c r="AD433" i="1"/>
  <c r="AA433" i="1" s="1"/>
  <c r="AE433" i="1" s="1"/>
  <c r="O433" i="1"/>
  <c r="N433" i="1"/>
  <c r="M433" i="1"/>
  <c r="L433" i="1"/>
  <c r="A433" i="1"/>
  <c r="AV432" i="1"/>
  <c r="AU432" i="1"/>
  <c r="AI432" i="1"/>
  <c r="AG432" i="1"/>
  <c r="AD432" i="1"/>
  <c r="AA432" i="1" s="1"/>
  <c r="AE432" i="1" s="1"/>
  <c r="O432" i="1"/>
  <c r="N432" i="1"/>
  <c r="M432" i="1"/>
  <c r="L432" i="1"/>
  <c r="A432" i="1"/>
  <c r="AV431" i="1"/>
  <c r="AU431" i="1"/>
  <c r="AK431" i="1"/>
  <c r="AI431" i="1"/>
  <c r="AG431" i="1"/>
  <c r="AD431" i="1"/>
  <c r="AA431" i="1" s="1"/>
  <c r="O431" i="1"/>
  <c r="N431" i="1"/>
  <c r="M431" i="1"/>
  <c r="L431" i="1"/>
  <c r="A431" i="1"/>
  <c r="AV430" i="1"/>
  <c r="AU430" i="1"/>
  <c r="AK430" i="1"/>
  <c r="AI430" i="1"/>
  <c r="AG430" i="1"/>
  <c r="AD430" i="1"/>
  <c r="AA430" i="1" s="1"/>
  <c r="AE430" i="1" s="1"/>
  <c r="O430" i="1"/>
  <c r="N430" i="1"/>
  <c r="M430" i="1"/>
  <c r="L430" i="1"/>
  <c r="A430" i="1"/>
  <c r="AV429" i="1"/>
  <c r="AU429" i="1"/>
  <c r="AI429" i="1"/>
  <c r="AG429" i="1"/>
  <c r="AD429" i="1"/>
  <c r="AA429" i="1" s="1"/>
  <c r="AE429" i="1" s="1"/>
  <c r="O429" i="1"/>
  <c r="N429" i="1"/>
  <c r="M429" i="1"/>
  <c r="L429" i="1"/>
  <c r="A429" i="1"/>
  <c r="AV428" i="1"/>
  <c r="AU428" i="1"/>
  <c r="AK428" i="1"/>
  <c r="AI428" i="1"/>
  <c r="AG428" i="1"/>
  <c r="AD428" i="1"/>
  <c r="AA428" i="1" s="1"/>
  <c r="AE428" i="1" s="1"/>
  <c r="O428" i="1"/>
  <c r="N428" i="1"/>
  <c r="M428" i="1"/>
  <c r="L428" i="1"/>
  <c r="A428" i="1"/>
  <c r="AV427" i="1"/>
  <c r="AU427" i="1"/>
  <c r="AK427" i="1"/>
  <c r="AI427" i="1"/>
  <c r="AG427" i="1"/>
  <c r="AD427" i="1"/>
  <c r="AA427" i="1" s="1"/>
  <c r="AE427" i="1" s="1"/>
  <c r="O427" i="1"/>
  <c r="N427" i="1"/>
  <c r="M427" i="1"/>
  <c r="L427" i="1"/>
  <c r="A427" i="1"/>
  <c r="AI426" i="1"/>
  <c r="AG426" i="1"/>
  <c r="AD426" i="1"/>
  <c r="A426" i="1"/>
  <c r="AV425" i="1"/>
  <c r="AU425" i="1"/>
  <c r="AI425" i="1"/>
  <c r="AG425" i="1"/>
  <c r="AD425" i="1"/>
  <c r="O425" i="1"/>
  <c r="N425" i="1"/>
  <c r="M425" i="1"/>
  <c r="L425" i="1"/>
  <c r="A425" i="1"/>
  <c r="AV424" i="1"/>
  <c r="AU424" i="1"/>
  <c r="AI424" i="1"/>
  <c r="AG424" i="1"/>
  <c r="AD424" i="1"/>
  <c r="O424" i="1"/>
  <c r="N424" i="1"/>
  <c r="M424" i="1"/>
  <c r="L424" i="1"/>
  <c r="A424" i="1"/>
  <c r="AV423" i="1"/>
  <c r="AU423" i="1"/>
  <c r="AK423" i="1"/>
  <c r="AI423" i="1"/>
  <c r="AG423" i="1"/>
  <c r="AD423" i="1"/>
  <c r="AA423" i="1" s="1"/>
  <c r="O423" i="1"/>
  <c r="N423" i="1"/>
  <c r="M423" i="1"/>
  <c r="L423" i="1"/>
  <c r="A423" i="1"/>
  <c r="AV422" i="1"/>
  <c r="AU422" i="1"/>
  <c r="AI422" i="1"/>
  <c r="AG422" i="1"/>
  <c r="AD422" i="1"/>
  <c r="AA422" i="1" s="1"/>
  <c r="O422" i="1"/>
  <c r="N422" i="1"/>
  <c r="M422" i="1"/>
  <c r="L422" i="1"/>
  <c r="A422" i="1"/>
  <c r="AV421" i="1"/>
  <c r="AU421" i="1"/>
  <c r="AK421" i="1"/>
  <c r="AI421" i="1"/>
  <c r="AG421" i="1"/>
  <c r="AD421" i="1"/>
  <c r="AA421" i="1" s="1"/>
  <c r="AE421" i="1" s="1"/>
  <c r="O421" i="1"/>
  <c r="N421" i="1"/>
  <c r="M421" i="1"/>
  <c r="L421" i="1"/>
  <c r="A421" i="1"/>
  <c r="AV420" i="1"/>
  <c r="AU420" i="1"/>
  <c r="AK420" i="1"/>
  <c r="AI420" i="1"/>
  <c r="AG420" i="1"/>
  <c r="AD420" i="1"/>
  <c r="AA420" i="1" s="1"/>
  <c r="AE420" i="1" s="1"/>
  <c r="O420" i="1"/>
  <c r="N420" i="1"/>
  <c r="M420" i="1"/>
  <c r="L420" i="1"/>
  <c r="A420" i="1"/>
  <c r="AV419" i="1"/>
  <c r="AU419" i="1"/>
  <c r="AK419" i="1"/>
  <c r="AI419" i="1"/>
  <c r="AG419" i="1"/>
  <c r="AD419" i="1"/>
  <c r="AA419" i="1" s="1"/>
  <c r="AE419" i="1" s="1"/>
  <c r="O419" i="1"/>
  <c r="N419" i="1"/>
  <c r="M419" i="1"/>
  <c r="L419" i="1"/>
  <c r="A419" i="1"/>
  <c r="AV418" i="1"/>
  <c r="AU418" i="1"/>
  <c r="AK418" i="1"/>
  <c r="AI418" i="1"/>
  <c r="AG418" i="1"/>
  <c r="AD418" i="1"/>
  <c r="AA418" i="1" s="1"/>
  <c r="AE418" i="1" s="1"/>
  <c r="O418" i="1"/>
  <c r="N418" i="1"/>
  <c r="M418" i="1"/>
  <c r="L418" i="1"/>
  <c r="A418" i="1"/>
  <c r="AV417" i="1"/>
  <c r="AU417" i="1"/>
  <c r="AI417" i="1"/>
  <c r="AG417" i="1"/>
  <c r="AD417" i="1"/>
  <c r="O417" i="1"/>
  <c r="N417" i="1"/>
  <c r="M417" i="1"/>
  <c r="L417" i="1"/>
  <c r="A417" i="1"/>
  <c r="AV416" i="1"/>
  <c r="AU416" i="1"/>
  <c r="AK416" i="1"/>
  <c r="AI416" i="1"/>
  <c r="AG416" i="1"/>
  <c r="AD416" i="1"/>
  <c r="AA416" i="1" s="1"/>
  <c r="AE416" i="1" s="1"/>
  <c r="O416" i="1"/>
  <c r="N416" i="1"/>
  <c r="M416" i="1"/>
  <c r="L416" i="1"/>
  <c r="A416" i="1"/>
  <c r="AV415" i="1"/>
  <c r="AU415" i="1"/>
  <c r="AK415" i="1"/>
  <c r="AI415" i="1"/>
  <c r="AG415" i="1"/>
  <c r="AD415" i="1"/>
  <c r="O415" i="1"/>
  <c r="N415" i="1"/>
  <c r="M415" i="1"/>
  <c r="L415" i="1"/>
  <c r="A415" i="1"/>
  <c r="AV414" i="1"/>
  <c r="AU414" i="1"/>
  <c r="AI414" i="1"/>
  <c r="AG414" i="1"/>
  <c r="AD414" i="1"/>
  <c r="AA414" i="1" s="1"/>
  <c r="AE414" i="1" s="1"/>
  <c r="O414" i="1"/>
  <c r="N414" i="1"/>
  <c r="M414" i="1"/>
  <c r="L414" i="1"/>
  <c r="A414" i="1"/>
  <c r="AV413" i="1"/>
  <c r="AU413" i="1"/>
  <c r="AK413" i="1"/>
  <c r="AI413" i="1"/>
  <c r="AG413" i="1"/>
  <c r="AD413" i="1"/>
  <c r="AA413" i="1" s="1"/>
  <c r="AE413" i="1" s="1"/>
  <c r="O413" i="1"/>
  <c r="N413" i="1"/>
  <c r="M413" i="1"/>
  <c r="L413" i="1"/>
  <c r="A413" i="1"/>
  <c r="AV412" i="1"/>
  <c r="AU412" i="1"/>
  <c r="AK412" i="1"/>
  <c r="AI412" i="1"/>
  <c r="AG412" i="1"/>
  <c r="AD412" i="1"/>
  <c r="AA412" i="1" s="1"/>
  <c r="AE412" i="1" s="1"/>
  <c r="O412" i="1"/>
  <c r="N412" i="1"/>
  <c r="M412" i="1"/>
  <c r="L412" i="1"/>
  <c r="A412" i="1"/>
  <c r="AV411" i="1"/>
  <c r="AU411" i="1"/>
  <c r="AI411" i="1"/>
  <c r="AG411" i="1"/>
  <c r="AD411" i="1"/>
  <c r="AA411" i="1" s="1"/>
  <c r="AE411" i="1" s="1"/>
  <c r="O411" i="1"/>
  <c r="N411" i="1"/>
  <c r="M411" i="1"/>
  <c r="L411" i="1"/>
  <c r="A411" i="1"/>
  <c r="AV410" i="1"/>
  <c r="AU410" i="1"/>
  <c r="AK410" i="1"/>
  <c r="AI410" i="1"/>
  <c r="AG410" i="1"/>
  <c r="AD410" i="1"/>
  <c r="O410" i="1"/>
  <c r="N410" i="1"/>
  <c r="M410" i="1"/>
  <c r="L410" i="1"/>
  <c r="A410" i="1"/>
  <c r="AV409" i="1"/>
  <c r="AU409" i="1"/>
  <c r="AI409" i="1"/>
  <c r="AG409" i="1"/>
  <c r="AD409" i="1"/>
  <c r="AA409" i="1" s="1"/>
  <c r="O409" i="1"/>
  <c r="N409" i="1"/>
  <c r="M409" i="1"/>
  <c r="L409" i="1"/>
  <c r="A409" i="1"/>
  <c r="AV408" i="1"/>
  <c r="AU408" i="1"/>
  <c r="AK408" i="1"/>
  <c r="AI408" i="1"/>
  <c r="AG408" i="1"/>
  <c r="AD408" i="1"/>
  <c r="O408" i="1"/>
  <c r="N408" i="1"/>
  <c r="M408" i="1"/>
  <c r="L408" i="1"/>
  <c r="A408" i="1"/>
  <c r="AV407" i="1"/>
  <c r="AU407" i="1"/>
  <c r="AK407" i="1"/>
  <c r="AI407" i="1"/>
  <c r="AG407" i="1"/>
  <c r="AD407" i="1"/>
  <c r="AA407" i="1" s="1"/>
  <c r="O407" i="1"/>
  <c r="N407" i="1"/>
  <c r="M407" i="1"/>
  <c r="L407" i="1"/>
  <c r="A407" i="1"/>
  <c r="AV406" i="1"/>
  <c r="AU406" i="1"/>
  <c r="AI406" i="1"/>
  <c r="AG406" i="1"/>
  <c r="AD406" i="1"/>
  <c r="AA406" i="1" s="1"/>
  <c r="O406" i="1"/>
  <c r="N406" i="1"/>
  <c r="M406" i="1"/>
  <c r="L406" i="1"/>
  <c r="A406" i="1"/>
  <c r="AV405" i="1"/>
  <c r="AU405" i="1"/>
  <c r="AK405" i="1"/>
  <c r="AI405" i="1"/>
  <c r="AG405" i="1"/>
  <c r="AD405" i="1"/>
  <c r="AA405" i="1" s="1"/>
  <c r="AE405" i="1" s="1"/>
  <c r="O405" i="1"/>
  <c r="N405" i="1"/>
  <c r="M405" i="1"/>
  <c r="L405" i="1"/>
  <c r="A405" i="1"/>
  <c r="AV404" i="1"/>
  <c r="AU404" i="1"/>
  <c r="AK404" i="1"/>
  <c r="AI404" i="1"/>
  <c r="AG404" i="1"/>
  <c r="AD404" i="1"/>
  <c r="AA404" i="1" s="1"/>
  <c r="O404" i="1"/>
  <c r="N404" i="1"/>
  <c r="M404" i="1"/>
  <c r="L404" i="1"/>
  <c r="A404" i="1"/>
  <c r="AV403" i="1"/>
  <c r="AU403" i="1"/>
  <c r="AI403" i="1"/>
  <c r="AG403" i="1"/>
  <c r="AD403" i="1"/>
  <c r="O403" i="1"/>
  <c r="N403" i="1"/>
  <c r="M403" i="1"/>
  <c r="L403" i="1"/>
  <c r="A403" i="1"/>
  <c r="AV402" i="1"/>
  <c r="AU402" i="1"/>
  <c r="AI402" i="1"/>
  <c r="AG402" i="1"/>
  <c r="AD402" i="1"/>
  <c r="O402" i="1"/>
  <c r="N402" i="1"/>
  <c r="M402" i="1"/>
  <c r="L402" i="1"/>
  <c r="A402" i="1"/>
  <c r="AV401" i="1"/>
  <c r="AU401" i="1"/>
  <c r="AI401" i="1"/>
  <c r="AG401" i="1"/>
  <c r="AD401" i="1"/>
  <c r="O401" i="1"/>
  <c r="N401" i="1"/>
  <c r="M401" i="1"/>
  <c r="L401" i="1"/>
  <c r="A401" i="1"/>
  <c r="AV400" i="1"/>
  <c r="AU400" i="1"/>
  <c r="AI400" i="1"/>
  <c r="AG400" i="1"/>
  <c r="AD400" i="1"/>
  <c r="AA400" i="1" s="1"/>
  <c r="AE400" i="1" s="1"/>
  <c r="O400" i="1"/>
  <c r="N400" i="1"/>
  <c r="M400" i="1"/>
  <c r="L400" i="1"/>
  <c r="A400" i="1"/>
  <c r="AV399" i="1"/>
  <c r="AU399" i="1"/>
  <c r="AK399" i="1"/>
  <c r="AI399" i="1"/>
  <c r="AG399" i="1"/>
  <c r="AD399" i="1"/>
  <c r="AA399" i="1" s="1"/>
  <c r="AE399" i="1" s="1"/>
  <c r="O399" i="1"/>
  <c r="N399" i="1"/>
  <c r="M399" i="1"/>
  <c r="L399" i="1"/>
  <c r="A399" i="1"/>
  <c r="AV398" i="1"/>
  <c r="AU398" i="1"/>
  <c r="AK398" i="1"/>
  <c r="AI398" i="1"/>
  <c r="AG398" i="1"/>
  <c r="AD398" i="1"/>
  <c r="O398" i="1"/>
  <c r="N398" i="1"/>
  <c r="M398" i="1"/>
  <c r="L398" i="1"/>
  <c r="A398" i="1"/>
  <c r="AV397" i="1"/>
  <c r="AU397" i="1"/>
  <c r="AK397" i="1"/>
  <c r="AI397" i="1"/>
  <c r="AG397" i="1"/>
  <c r="AD397" i="1"/>
  <c r="O397" i="1"/>
  <c r="N397" i="1"/>
  <c r="M397" i="1"/>
  <c r="L397" i="1"/>
  <c r="A397" i="1"/>
  <c r="AV396" i="1"/>
  <c r="AU396" i="1"/>
  <c r="AK396" i="1"/>
  <c r="AI396" i="1"/>
  <c r="AG396" i="1"/>
  <c r="AD396" i="1"/>
  <c r="AA396" i="1" s="1"/>
  <c r="O396" i="1"/>
  <c r="N396" i="1"/>
  <c r="M396" i="1"/>
  <c r="L396" i="1"/>
  <c r="A396" i="1"/>
  <c r="AV395" i="1"/>
  <c r="AU395" i="1"/>
  <c r="AK395" i="1"/>
  <c r="AI395" i="1"/>
  <c r="AG395" i="1"/>
  <c r="AD395" i="1"/>
  <c r="O395" i="1"/>
  <c r="N395" i="1"/>
  <c r="M395" i="1"/>
  <c r="L395" i="1"/>
  <c r="A395" i="1"/>
  <c r="AV394" i="1"/>
  <c r="AU394" i="1"/>
  <c r="AK394" i="1"/>
  <c r="AI394" i="1"/>
  <c r="AG394" i="1"/>
  <c r="AD394" i="1"/>
  <c r="AA394" i="1" s="1"/>
  <c r="AE394" i="1" s="1"/>
  <c r="O394" i="1"/>
  <c r="N394" i="1"/>
  <c r="M394" i="1"/>
  <c r="L394" i="1"/>
  <c r="A394" i="1"/>
  <c r="AV393" i="1"/>
  <c r="AU393" i="1"/>
  <c r="AK393" i="1"/>
  <c r="AI393" i="1"/>
  <c r="AG393" i="1"/>
  <c r="AD393" i="1"/>
  <c r="O393" i="1"/>
  <c r="N393" i="1"/>
  <c r="M393" i="1"/>
  <c r="L393" i="1"/>
  <c r="A393" i="1"/>
  <c r="AV392" i="1"/>
  <c r="AU392" i="1"/>
  <c r="AK392" i="1"/>
  <c r="AI392" i="1"/>
  <c r="AG392" i="1"/>
  <c r="AD392" i="1"/>
  <c r="O392" i="1"/>
  <c r="N392" i="1"/>
  <c r="M392" i="1"/>
  <c r="L392" i="1"/>
  <c r="A392" i="1"/>
  <c r="AV391" i="1"/>
  <c r="AU391" i="1"/>
  <c r="AK391" i="1"/>
  <c r="AI391" i="1"/>
  <c r="AG391" i="1"/>
  <c r="AD391" i="1"/>
  <c r="O391" i="1"/>
  <c r="N391" i="1"/>
  <c r="M391" i="1"/>
  <c r="L391" i="1"/>
  <c r="A391" i="1"/>
  <c r="AV390" i="1"/>
  <c r="AU390" i="1"/>
  <c r="AI390" i="1"/>
  <c r="AG390" i="1"/>
  <c r="AD390" i="1"/>
  <c r="AA390" i="1" s="1"/>
  <c r="O390" i="1"/>
  <c r="N390" i="1"/>
  <c r="M390" i="1"/>
  <c r="L390" i="1"/>
  <c r="A390" i="1"/>
  <c r="AV389" i="1"/>
  <c r="AU389" i="1"/>
  <c r="AI389" i="1"/>
  <c r="AG389" i="1"/>
  <c r="AD389" i="1"/>
  <c r="AA389" i="1" s="1"/>
  <c r="O389" i="1"/>
  <c r="N389" i="1"/>
  <c r="M389" i="1"/>
  <c r="L389" i="1"/>
  <c r="A389" i="1"/>
  <c r="AV388" i="1"/>
  <c r="AU388" i="1"/>
  <c r="AK388" i="1"/>
  <c r="AI388" i="1"/>
  <c r="AG388" i="1"/>
  <c r="AD388" i="1"/>
  <c r="AA388" i="1" s="1"/>
  <c r="O388" i="1"/>
  <c r="N388" i="1"/>
  <c r="M388" i="1"/>
  <c r="L388" i="1"/>
  <c r="A388" i="1"/>
  <c r="AV387" i="1"/>
  <c r="AU387" i="1"/>
  <c r="AK387" i="1"/>
  <c r="AI387" i="1"/>
  <c r="AG387" i="1"/>
  <c r="AD387" i="1"/>
  <c r="AA387" i="1" s="1"/>
  <c r="O387" i="1"/>
  <c r="N387" i="1"/>
  <c r="M387" i="1"/>
  <c r="L387" i="1"/>
  <c r="A387" i="1"/>
  <c r="AV386" i="1"/>
  <c r="AU386" i="1"/>
  <c r="AK386" i="1"/>
  <c r="AI386" i="1"/>
  <c r="AG386" i="1"/>
  <c r="AD386" i="1"/>
  <c r="AA386" i="1" s="1"/>
  <c r="AE386" i="1" s="1"/>
  <c r="O386" i="1"/>
  <c r="N386" i="1"/>
  <c r="M386" i="1"/>
  <c r="L386" i="1"/>
  <c r="A386" i="1"/>
  <c r="AV385" i="1"/>
  <c r="AU385" i="1"/>
  <c r="AK385" i="1"/>
  <c r="AI385" i="1"/>
  <c r="AG385" i="1"/>
  <c r="AD385" i="1"/>
  <c r="AA385" i="1" s="1"/>
  <c r="AE385" i="1" s="1"/>
  <c r="O385" i="1"/>
  <c r="N385" i="1"/>
  <c r="M385" i="1"/>
  <c r="L385" i="1"/>
  <c r="A385" i="1"/>
  <c r="AV384" i="1"/>
  <c r="AU384" i="1"/>
  <c r="AK384" i="1"/>
  <c r="AI384" i="1"/>
  <c r="AG384" i="1"/>
  <c r="AD384" i="1"/>
  <c r="O384" i="1"/>
  <c r="N384" i="1"/>
  <c r="M384" i="1"/>
  <c r="L384" i="1"/>
  <c r="A384" i="1"/>
  <c r="AV383" i="1"/>
  <c r="AU383" i="1"/>
  <c r="AK383" i="1"/>
  <c r="AI383" i="1"/>
  <c r="AG383" i="1"/>
  <c r="AD383" i="1"/>
  <c r="AA383" i="1" s="1"/>
  <c r="AE383" i="1" s="1"/>
  <c r="O383" i="1"/>
  <c r="N383" i="1"/>
  <c r="M383" i="1"/>
  <c r="L383" i="1"/>
  <c r="A383" i="1"/>
  <c r="AV382" i="1"/>
  <c r="AU382" i="1"/>
  <c r="AK382" i="1"/>
  <c r="AI382" i="1"/>
  <c r="AG382" i="1"/>
  <c r="AD382" i="1"/>
  <c r="O382" i="1"/>
  <c r="N382" i="1"/>
  <c r="M382" i="1"/>
  <c r="L382" i="1"/>
  <c r="A382" i="1"/>
  <c r="AI381" i="1"/>
  <c r="AG381" i="1"/>
  <c r="AD381" i="1"/>
  <c r="A381" i="1"/>
  <c r="AV380" i="1"/>
  <c r="AU380" i="1"/>
  <c r="AI380" i="1"/>
  <c r="AG380" i="1"/>
  <c r="AD380" i="1"/>
  <c r="AA380" i="1" s="1"/>
  <c r="AE380" i="1" s="1"/>
  <c r="O380" i="1"/>
  <c r="N380" i="1"/>
  <c r="M380" i="1"/>
  <c r="L380" i="1"/>
  <c r="A380" i="1"/>
  <c r="AV379" i="1"/>
  <c r="AU379" i="1"/>
  <c r="AK379" i="1"/>
  <c r="AI379" i="1"/>
  <c r="AG379" i="1"/>
  <c r="AD379" i="1"/>
  <c r="AA379" i="1" s="1"/>
  <c r="O379" i="1"/>
  <c r="N379" i="1"/>
  <c r="M379" i="1"/>
  <c r="L379" i="1"/>
  <c r="A379" i="1"/>
  <c r="AV378" i="1"/>
  <c r="AU378" i="1"/>
  <c r="AK378" i="1"/>
  <c r="AI378" i="1"/>
  <c r="AG378" i="1"/>
  <c r="AD378" i="1"/>
  <c r="AA378" i="1" s="1"/>
  <c r="O378" i="1"/>
  <c r="N378" i="1"/>
  <c r="M378" i="1"/>
  <c r="L378" i="1"/>
  <c r="A378" i="1"/>
  <c r="AV377" i="1"/>
  <c r="AU377" i="1"/>
  <c r="AK377" i="1"/>
  <c r="AI377" i="1"/>
  <c r="AG377" i="1"/>
  <c r="AD377" i="1"/>
  <c r="AA377" i="1" s="1"/>
  <c r="AE377" i="1" s="1"/>
  <c r="O377" i="1"/>
  <c r="N377" i="1"/>
  <c r="M377" i="1"/>
  <c r="L377" i="1"/>
  <c r="A377" i="1"/>
  <c r="AV376" i="1"/>
  <c r="AU376" i="1"/>
  <c r="AK376" i="1"/>
  <c r="AI376" i="1"/>
  <c r="AG376" i="1"/>
  <c r="AD376" i="1"/>
  <c r="O376" i="1"/>
  <c r="N376" i="1"/>
  <c r="M376" i="1"/>
  <c r="L376" i="1"/>
  <c r="A376" i="1"/>
  <c r="AV375" i="1"/>
  <c r="AU375" i="1"/>
  <c r="AK375" i="1"/>
  <c r="AI375" i="1"/>
  <c r="AG375" i="1"/>
  <c r="AD375" i="1"/>
  <c r="AA375" i="1" s="1"/>
  <c r="AE375" i="1" s="1"/>
  <c r="O375" i="1"/>
  <c r="N375" i="1"/>
  <c r="M375" i="1"/>
  <c r="L375" i="1"/>
  <c r="A375" i="1"/>
  <c r="AV374" i="1"/>
  <c r="AU374" i="1"/>
  <c r="AK374" i="1"/>
  <c r="AI374" i="1"/>
  <c r="AG374" i="1"/>
  <c r="AD374" i="1"/>
  <c r="AA374" i="1" s="1"/>
  <c r="O374" i="1"/>
  <c r="N374" i="1"/>
  <c r="M374" i="1"/>
  <c r="L374" i="1"/>
  <c r="A374" i="1"/>
  <c r="AV373" i="1"/>
  <c r="AU373" i="1"/>
  <c r="AK373" i="1"/>
  <c r="AI373" i="1"/>
  <c r="AG373" i="1"/>
  <c r="AD373" i="1"/>
  <c r="AA373" i="1" s="1"/>
  <c r="O373" i="1"/>
  <c r="N373" i="1"/>
  <c r="M373" i="1"/>
  <c r="L373" i="1"/>
  <c r="A373" i="1"/>
  <c r="AV372" i="1"/>
  <c r="AU372" i="1"/>
  <c r="AI372" i="1"/>
  <c r="AG372" i="1"/>
  <c r="AD372" i="1"/>
  <c r="AA372" i="1" s="1"/>
  <c r="O372" i="1"/>
  <c r="N372" i="1"/>
  <c r="M372" i="1"/>
  <c r="L372" i="1"/>
  <c r="A372" i="1"/>
  <c r="AV371" i="1"/>
  <c r="AU371" i="1"/>
  <c r="AI371" i="1"/>
  <c r="AG371" i="1"/>
  <c r="AD371" i="1"/>
  <c r="AA371" i="1" s="1"/>
  <c r="O371" i="1"/>
  <c r="N371" i="1"/>
  <c r="M371" i="1"/>
  <c r="L371" i="1"/>
  <c r="A371" i="1"/>
  <c r="AV370" i="1"/>
  <c r="AU370" i="1"/>
  <c r="AK370" i="1"/>
  <c r="AI370" i="1"/>
  <c r="AG370" i="1"/>
  <c r="AD370" i="1"/>
  <c r="AA370" i="1" s="1"/>
  <c r="AE370" i="1" s="1"/>
  <c r="O370" i="1"/>
  <c r="N370" i="1"/>
  <c r="M370" i="1"/>
  <c r="L370" i="1"/>
  <c r="A370" i="1"/>
  <c r="AV369" i="1"/>
  <c r="AU369" i="1"/>
  <c r="AI369" i="1"/>
  <c r="AG369" i="1"/>
  <c r="AD369" i="1"/>
  <c r="O369" i="1"/>
  <c r="N369" i="1"/>
  <c r="M369" i="1"/>
  <c r="L369" i="1"/>
  <c r="A369" i="1"/>
  <c r="AV368" i="1"/>
  <c r="AU368" i="1"/>
  <c r="AK368" i="1"/>
  <c r="AI368" i="1"/>
  <c r="AG368" i="1"/>
  <c r="AD368" i="1"/>
  <c r="AA368" i="1" s="1"/>
  <c r="AE368" i="1" s="1"/>
  <c r="O368" i="1"/>
  <c r="N368" i="1"/>
  <c r="M368" i="1"/>
  <c r="L368" i="1"/>
  <c r="A368" i="1"/>
  <c r="AV367" i="1"/>
  <c r="AU367" i="1"/>
  <c r="AI367" i="1"/>
  <c r="AG367" i="1"/>
  <c r="AD367" i="1"/>
  <c r="AA367" i="1" s="1"/>
  <c r="O367" i="1"/>
  <c r="N367" i="1"/>
  <c r="M367" i="1"/>
  <c r="L367" i="1"/>
  <c r="A367" i="1"/>
  <c r="AV366" i="1"/>
  <c r="AU366" i="1"/>
  <c r="AK366" i="1"/>
  <c r="AI366" i="1"/>
  <c r="AG366" i="1"/>
  <c r="AD366" i="1"/>
  <c r="O366" i="1"/>
  <c r="N366" i="1"/>
  <c r="M366" i="1"/>
  <c r="L366" i="1"/>
  <c r="A366" i="1"/>
  <c r="AV365" i="1"/>
  <c r="AU365" i="1"/>
  <c r="AK365" i="1"/>
  <c r="AI365" i="1"/>
  <c r="AG365" i="1"/>
  <c r="AD365" i="1"/>
  <c r="AA365" i="1" s="1"/>
  <c r="AE365" i="1" s="1"/>
  <c r="O365" i="1"/>
  <c r="N365" i="1"/>
  <c r="M365" i="1"/>
  <c r="L365" i="1"/>
  <c r="A365" i="1"/>
  <c r="AV364" i="1"/>
  <c r="AU364" i="1"/>
  <c r="AK364" i="1"/>
  <c r="AI364" i="1"/>
  <c r="AG364" i="1"/>
  <c r="AD364" i="1"/>
  <c r="O364" i="1"/>
  <c r="N364" i="1"/>
  <c r="M364" i="1"/>
  <c r="L364" i="1"/>
  <c r="A364" i="1"/>
  <c r="AI363" i="1"/>
  <c r="AG363" i="1"/>
  <c r="AD363" i="1"/>
  <c r="A363" i="1"/>
  <c r="AV362" i="1"/>
  <c r="AU362" i="1"/>
  <c r="AI362" i="1"/>
  <c r="AG362" i="1"/>
  <c r="AD362" i="1"/>
  <c r="AA362" i="1" s="1"/>
  <c r="AE362" i="1" s="1"/>
  <c r="O362" i="1"/>
  <c r="N362" i="1"/>
  <c r="M362" i="1"/>
  <c r="L362" i="1"/>
  <c r="A362" i="1"/>
  <c r="AV361" i="1"/>
  <c r="AU361" i="1"/>
  <c r="AK361" i="1"/>
  <c r="AI361" i="1"/>
  <c r="AG361" i="1"/>
  <c r="AD361" i="1"/>
  <c r="O361" i="1"/>
  <c r="N361" i="1"/>
  <c r="M361" i="1"/>
  <c r="L361" i="1"/>
  <c r="A361" i="1"/>
  <c r="AV360" i="1"/>
  <c r="AU360" i="1"/>
  <c r="AK360" i="1"/>
  <c r="AI360" i="1"/>
  <c r="AG360" i="1"/>
  <c r="AD360" i="1"/>
  <c r="AA360" i="1" s="1"/>
  <c r="O360" i="1"/>
  <c r="N360" i="1"/>
  <c r="M360" i="1"/>
  <c r="L360" i="1"/>
  <c r="A360" i="1"/>
  <c r="AV359" i="1"/>
  <c r="AU359" i="1"/>
  <c r="AK359" i="1"/>
  <c r="AI359" i="1"/>
  <c r="AG359" i="1"/>
  <c r="AD359" i="1"/>
  <c r="AA359" i="1" s="1"/>
  <c r="O359" i="1"/>
  <c r="N359" i="1"/>
  <c r="M359" i="1"/>
  <c r="L359" i="1"/>
  <c r="A359" i="1"/>
  <c r="AV358" i="1"/>
  <c r="AU358" i="1"/>
  <c r="AI358" i="1"/>
  <c r="AG358" i="1"/>
  <c r="AD358" i="1"/>
  <c r="AA358" i="1" s="1"/>
  <c r="AE358" i="1" s="1"/>
  <c r="O358" i="1"/>
  <c r="N358" i="1"/>
  <c r="M358" i="1"/>
  <c r="L358" i="1"/>
  <c r="A358" i="1"/>
  <c r="AV357" i="1"/>
  <c r="AU357" i="1"/>
  <c r="AK357" i="1"/>
  <c r="AI357" i="1"/>
  <c r="AG357" i="1"/>
  <c r="AD357" i="1"/>
  <c r="O357" i="1"/>
  <c r="N357" i="1"/>
  <c r="M357" i="1"/>
  <c r="L357" i="1"/>
  <c r="A357" i="1"/>
  <c r="AV356" i="1"/>
  <c r="AU356" i="1"/>
  <c r="AI356" i="1"/>
  <c r="AG356" i="1"/>
  <c r="AD356" i="1"/>
  <c r="O356" i="1"/>
  <c r="N356" i="1"/>
  <c r="M356" i="1"/>
  <c r="L356" i="1"/>
  <c r="A356" i="1"/>
  <c r="AV355" i="1"/>
  <c r="AU355" i="1"/>
  <c r="AI355" i="1"/>
  <c r="AG355" i="1"/>
  <c r="AD355" i="1"/>
  <c r="O355" i="1"/>
  <c r="N355" i="1"/>
  <c r="M355" i="1"/>
  <c r="L355" i="1"/>
  <c r="A355" i="1"/>
  <c r="AV354" i="1"/>
  <c r="AU354" i="1"/>
  <c r="AI354" i="1"/>
  <c r="AG354" i="1"/>
  <c r="AD354" i="1"/>
  <c r="AA354" i="1" s="1"/>
  <c r="AE354" i="1" s="1"/>
  <c r="O354" i="1"/>
  <c r="N354" i="1"/>
  <c r="M354" i="1"/>
  <c r="L354" i="1"/>
  <c r="A354" i="1"/>
  <c r="AV353" i="1"/>
  <c r="AU353" i="1"/>
  <c r="AK353" i="1"/>
  <c r="AI353" i="1"/>
  <c r="AG353" i="1"/>
  <c r="AD353" i="1"/>
  <c r="O353" i="1"/>
  <c r="N353" i="1"/>
  <c r="M353" i="1"/>
  <c r="L353" i="1"/>
  <c r="A353" i="1"/>
  <c r="AV352" i="1"/>
  <c r="AU352" i="1"/>
  <c r="AK352" i="1"/>
  <c r="AI352" i="1"/>
  <c r="AG352" i="1"/>
  <c r="AD352" i="1"/>
  <c r="AA352" i="1" s="1"/>
  <c r="O352" i="1"/>
  <c r="N352" i="1"/>
  <c r="M352" i="1"/>
  <c r="L352" i="1"/>
  <c r="A352" i="1"/>
  <c r="AV351" i="1"/>
  <c r="AU351" i="1"/>
  <c r="AK351" i="1"/>
  <c r="AI351" i="1"/>
  <c r="AG351" i="1"/>
  <c r="AD351" i="1"/>
  <c r="AA351" i="1" s="1"/>
  <c r="AE351" i="1" s="1"/>
  <c r="O351" i="1"/>
  <c r="N351" i="1"/>
  <c r="M351" i="1"/>
  <c r="L351" i="1"/>
  <c r="A351" i="1"/>
  <c r="AI350" i="1"/>
  <c r="AG350" i="1"/>
  <c r="AD350" i="1"/>
  <c r="A350" i="1"/>
  <c r="AV349" i="1"/>
  <c r="AU349" i="1"/>
  <c r="AI349" i="1"/>
  <c r="AG349" i="1"/>
  <c r="AD349" i="1"/>
  <c r="AA349" i="1" s="1"/>
  <c r="AE349" i="1" s="1"/>
  <c r="O349" i="1"/>
  <c r="N349" i="1"/>
  <c r="M349" i="1"/>
  <c r="L349" i="1"/>
  <c r="A349" i="1"/>
  <c r="AV348" i="1"/>
  <c r="AU348" i="1"/>
  <c r="AI348" i="1"/>
  <c r="AG348" i="1"/>
  <c r="AD348" i="1"/>
  <c r="O348" i="1"/>
  <c r="N348" i="1"/>
  <c r="M348" i="1"/>
  <c r="L348" i="1"/>
  <c r="A348" i="1"/>
  <c r="AV347" i="1"/>
  <c r="AU347" i="1"/>
  <c r="AK347" i="1"/>
  <c r="AI347" i="1"/>
  <c r="AG347" i="1"/>
  <c r="AD347" i="1"/>
  <c r="O347" i="1"/>
  <c r="N347" i="1"/>
  <c r="M347" i="1"/>
  <c r="L347" i="1"/>
  <c r="A347" i="1"/>
  <c r="AV346" i="1"/>
  <c r="AU346" i="1"/>
  <c r="AI346" i="1"/>
  <c r="AG346" i="1"/>
  <c r="AD346" i="1"/>
  <c r="AA346" i="1" s="1"/>
  <c r="AE346" i="1" s="1"/>
  <c r="O346" i="1"/>
  <c r="N346" i="1"/>
  <c r="M346" i="1"/>
  <c r="L346" i="1"/>
  <c r="A346" i="1"/>
  <c r="AV345" i="1"/>
  <c r="AU345" i="1"/>
  <c r="AI345" i="1"/>
  <c r="AG345" i="1"/>
  <c r="AD345" i="1"/>
  <c r="AA345" i="1" s="1"/>
  <c r="O345" i="1"/>
  <c r="N345" i="1"/>
  <c r="M345" i="1"/>
  <c r="L345" i="1"/>
  <c r="A345" i="1"/>
  <c r="AV344" i="1"/>
  <c r="AU344" i="1"/>
  <c r="AK344" i="1"/>
  <c r="AI344" i="1"/>
  <c r="AG344" i="1"/>
  <c r="AD344" i="1"/>
  <c r="AA344" i="1" s="1"/>
  <c r="AE344" i="1" s="1"/>
  <c r="O344" i="1"/>
  <c r="N344" i="1"/>
  <c r="M344" i="1"/>
  <c r="L344" i="1"/>
  <c r="A344" i="1"/>
  <c r="AV343" i="1"/>
  <c r="AU343" i="1"/>
  <c r="AI343" i="1"/>
  <c r="AG343" i="1"/>
  <c r="AD343" i="1"/>
  <c r="AA343" i="1" s="1"/>
  <c r="AE343" i="1" s="1"/>
  <c r="O343" i="1"/>
  <c r="N343" i="1"/>
  <c r="M343" i="1"/>
  <c r="L343" i="1"/>
  <c r="A343" i="1"/>
  <c r="AI342" i="1"/>
  <c r="AG342" i="1"/>
  <c r="AD342" i="1"/>
  <c r="AA342" i="1" s="1"/>
  <c r="AE342" i="1" s="1"/>
  <c r="A342" i="1"/>
  <c r="AI341" i="1"/>
  <c r="AG341" i="1"/>
  <c r="AD341" i="1"/>
  <c r="A341" i="1"/>
  <c r="AV340" i="1"/>
  <c r="AU340" i="1"/>
  <c r="AI340" i="1"/>
  <c r="AG340" i="1"/>
  <c r="AD340" i="1"/>
  <c r="AA340" i="1" s="1"/>
  <c r="AE340" i="1" s="1"/>
  <c r="O340" i="1"/>
  <c r="N340" i="1"/>
  <c r="M340" i="1"/>
  <c r="L340" i="1"/>
  <c r="A340" i="1"/>
  <c r="AV339" i="1"/>
  <c r="AU339" i="1"/>
  <c r="AI339" i="1"/>
  <c r="AG339" i="1"/>
  <c r="AD339" i="1"/>
  <c r="O339" i="1"/>
  <c r="N339" i="1"/>
  <c r="M339" i="1"/>
  <c r="L339" i="1"/>
  <c r="A339" i="1"/>
  <c r="AV338" i="1"/>
  <c r="AU338" i="1"/>
  <c r="AK338" i="1"/>
  <c r="AI338" i="1"/>
  <c r="AG338" i="1"/>
  <c r="AD338" i="1"/>
  <c r="AA338" i="1" s="1"/>
  <c r="O338" i="1"/>
  <c r="N338" i="1"/>
  <c r="M338" i="1"/>
  <c r="L338" i="1"/>
  <c r="A338" i="1"/>
  <c r="AV337" i="1"/>
  <c r="AU337" i="1"/>
  <c r="AI337" i="1"/>
  <c r="AG337" i="1"/>
  <c r="AD337" i="1"/>
  <c r="AA337" i="1" s="1"/>
  <c r="O337" i="1"/>
  <c r="N337" i="1"/>
  <c r="M337" i="1"/>
  <c r="L337" i="1"/>
  <c r="A337" i="1"/>
  <c r="AV336" i="1"/>
  <c r="AU336" i="1"/>
  <c r="AI336" i="1"/>
  <c r="AG336" i="1"/>
  <c r="AD336" i="1"/>
  <c r="AA336" i="1" s="1"/>
  <c r="O336" i="1"/>
  <c r="N336" i="1"/>
  <c r="M336" i="1"/>
  <c r="L336" i="1"/>
  <c r="A336" i="1"/>
  <c r="AV335" i="1"/>
  <c r="AU335" i="1"/>
  <c r="AK335" i="1"/>
  <c r="AI335" i="1"/>
  <c r="AG335" i="1"/>
  <c r="AD335" i="1"/>
  <c r="AA335" i="1" s="1"/>
  <c r="AE335" i="1" s="1"/>
  <c r="O335" i="1"/>
  <c r="N335" i="1"/>
  <c r="M335" i="1"/>
  <c r="L335" i="1"/>
  <c r="A335" i="1"/>
  <c r="AV334" i="1"/>
  <c r="AU334" i="1"/>
  <c r="AK334" i="1"/>
  <c r="AI334" i="1"/>
  <c r="AG334" i="1"/>
  <c r="AD334" i="1"/>
  <c r="O334" i="1"/>
  <c r="N334" i="1"/>
  <c r="M334" i="1"/>
  <c r="L334" i="1"/>
  <c r="A334" i="1"/>
  <c r="AV333" i="1"/>
  <c r="AU333" i="1"/>
  <c r="AK333" i="1"/>
  <c r="AI333" i="1"/>
  <c r="AG333" i="1"/>
  <c r="AD333" i="1"/>
  <c r="AA333" i="1" s="1"/>
  <c r="O333" i="1"/>
  <c r="N333" i="1"/>
  <c r="M333" i="1"/>
  <c r="L333" i="1"/>
  <c r="A333" i="1"/>
  <c r="AV332" i="1"/>
  <c r="AU332" i="1"/>
  <c r="AI332" i="1"/>
  <c r="AG332" i="1"/>
  <c r="AD332" i="1"/>
  <c r="O332" i="1"/>
  <c r="N332" i="1"/>
  <c r="M332" i="1"/>
  <c r="L332" i="1"/>
  <c r="A332" i="1"/>
  <c r="AV331" i="1"/>
  <c r="AU331" i="1"/>
  <c r="AK331" i="1"/>
  <c r="AI331" i="1"/>
  <c r="AG331" i="1"/>
  <c r="AD331" i="1"/>
  <c r="O331" i="1"/>
  <c r="N331" i="1"/>
  <c r="M331" i="1"/>
  <c r="L331" i="1"/>
  <c r="A331" i="1"/>
  <c r="AV330" i="1"/>
  <c r="AU330" i="1"/>
  <c r="AK330" i="1"/>
  <c r="AI330" i="1"/>
  <c r="AG330" i="1"/>
  <c r="AD330" i="1"/>
  <c r="AA330" i="1" s="1"/>
  <c r="O330" i="1"/>
  <c r="N330" i="1"/>
  <c r="M330" i="1"/>
  <c r="L330" i="1"/>
  <c r="A330" i="1"/>
  <c r="AV329" i="1"/>
  <c r="AU329" i="1"/>
  <c r="AK329" i="1"/>
  <c r="AI329" i="1"/>
  <c r="AG329" i="1"/>
  <c r="AD329" i="1"/>
  <c r="AA329" i="1" s="1"/>
  <c r="AE329" i="1" s="1"/>
  <c r="O329" i="1"/>
  <c r="N329" i="1"/>
  <c r="M329" i="1"/>
  <c r="L329" i="1"/>
  <c r="A329" i="1"/>
  <c r="AV328" i="1"/>
  <c r="AU328" i="1"/>
  <c r="AK328" i="1"/>
  <c r="AI328" i="1"/>
  <c r="AG328" i="1"/>
  <c r="AD328" i="1"/>
  <c r="AA328" i="1" s="1"/>
  <c r="AE328" i="1" s="1"/>
  <c r="O328" i="1"/>
  <c r="N328" i="1"/>
  <c r="M328" i="1"/>
  <c r="L328" i="1"/>
  <c r="A328" i="1"/>
  <c r="AV327" i="1"/>
  <c r="AU327" i="1"/>
  <c r="AK327" i="1"/>
  <c r="AI327" i="1"/>
  <c r="AG327" i="1"/>
  <c r="AD327" i="1"/>
  <c r="AA327" i="1" s="1"/>
  <c r="AE327" i="1" s="1"/>
  <c r="O327" i="1"/>
  <c r="N327" i="1"/>
  <c r="M327" i="1"/>
  <c r="L327" i="1"/>
  <c r="A327" i="1"/>
  <c r="AV326" i="1"/>
  <c r="AU326" i="1"/>
  <c r="AK326" i="1"/>
  <c r="AI326" i="1"/>
  <c r="AG326" i="1"/>
  <c r="AD326" i="1"/>
  <c r="O326" i="1"/>
  <c r="N326" i="1"/>
  <c r="M326" i="1"/>
  <c r="L326" i="1"/>
  <c r="A326" i="1"/>
  <c r="AV325" i="1"/>
  <c r="AU325" i="1"/>
  <c r="AI325" i="1"/>
  <c r="AG325" i="1"/>
  <c r="AD325" i="1"/>
  <c r="O325" i="1"/>
  <c r="N325" i="1"/>
  <c r="M325" i="1"/>
  <c r="L325" i="1"/>
  <c r="A325" i="1"/>
  <c r="AV324" i="1"/>
  <c r="AU324" i="1"/>
  <c r="AI324" i="1"/>
  <c r="AG324" i="1"/>
  <c r="AD324" i="1"/>
  <c r="AA324" i="1" s="1"/>
  <c r="O324" i="1"/>
  <c r="N324" i="1"/>
  <c r="M324" i="1"/>
  <c r="L324" i="1"/>
  <c r="A324" i="1"/>
  <c r="AV323" i="1"/>
  <c r="AU323" i="1"/>
  <c r="AK323" i="1"/>
  <c r="AI323" i="1"/>
  <c r="AG323" i="1"/>
  <c r="AD323" i="1"/>
  <c r="AA323" i="1" s="1"/>
  <c r="O323" i="1"/>
  <c r="N323" i="1"/>
  <c r="M323" i="1"/>
  <c r="L323" i="1"/>
  <c r="A323" i="1"/>
  <c r="AV322" i="1"/>
  <c r="AU322" i="1"/>
  <c r="AK322" i="1"/>
  <c r="AI322" i="1"/>
  <c r="AG322" i="1"/>
  <c r="AD322" i="1"/>
  <c r="AA322" i="1" s="1"/>
  <c r="AE322" i="1" s="1"/>
  <c r="O322" i="1"/>
  <c r="N322" i="1"/>
  <c r="M322" i="1"/>
  <c r="L322" i="1"/>
  <c r="A322" i="1"/>
  <c r="AV321" i="1"/>
  <c r="AU321" i="1"/>
  <c r="AI321" i="1"/>
  <c r="AG321" i="1"/>
  <c r="AD321" i="1"/>
  <c r="AA321" i="1" s="1"/>
  <c r="O321" i="1"/>
  <c r="N321" i="1"/>
  <c r="M321" i="1"/>
  <c r="L321" i="1"/>
  <c r="A321" i="1"/>
  <c r="AV320" i="1"/>
  <c r="AU320" i="1"/>
  <c r="AK320" i="1"/>
  <c r="AI320" i="1"/>
  <c r="AG320" i="1"/>
  <c r="AD320" i="1"/>
  <c r="AA320" i="1" s="1"/>
  <c r="AE320" i="1" s="1"/>
  <c r="O320" i="1"/>
  <c r="N320" i="1"/>
  <c r="M320" i="1"/>
  <c r="L320" i="1"/>
  <c r="A320" i="1"/>
  <c r="AV319" i="1"/>
  <c r="AU319" i="1"/>
  <c r="AK319" i="1"/>
  <c r="AI319" i="1"/>
  <c r="AG319" i="1"/>
  <c r="AD319" i="1"/>
  <c r="O319" i="1"/>
  <c r="N319" i="1"/>
  <c r="M319" i="1"/>
  <c r="L319" i="1"/>
  <c r="A319" i="1"/>
  <c r="AV318" i="1"/>
  <c r="AU318" i="1"/>
  <c r="AK318" i="1"/>
  <c r="AI318" i="1"/>
  <c r="AG318" i="1"/>
  <c r="AD318" i="1"/>
  <c r="O318" i="1"/>
  <c r="N318" i="1"/>
  <c r="M318" i="1"/>
  <c r="L318" i="1"/>
  <c r="A318" i="1"/>
  <c r="AV317" i="1"/>
  <c r="AU317" i="1"/>
  <c r="AK317" i="1"/>
  <c r="AI317" i="1"/>
  <c r="AG317" i="1"/>
  <c r="AD317" i="1"/>
  <c r="AA317" i="1" s="1"/>
  <c r="O317" i="1"/>
  <c r="N317" i="1"/>
  <c r="M317" i="1"/>
  <c r="L317" i="1"/>
  <c r="A317" i="1"/>
  <c r="AV316" i="1"/>
  <c r="AU316" i="1"/>
  <c r="AK316" i="1"/>
  <c r="AI316" i="1"/>
  <c r="AG316" i="1"/>
  <c r="AD316" i="1"/>
  <c r="O316" i="1"/>
  <c r="N316" i="1"/>
  <c r="M316" i="1"/>
  <c r="L316" i="1"/>
  <c r="A316" i="1"/>
  <c r="AV315" i="1"/>
  <c r="AU315" i="1"/>
  <c r="AK315" i="1"/>
  <c r="AI315" i="1"/>
  <c r="AG315" i="1"/>
  <c r="AD315" i="1"/>
  <c r="AA315" i="1" s="1"/>
  <c r="O315" i="1"/>
  <c r="N315" i="1"/>
  <c r="M315" i="1"/>
  <c r="L315" i="1"/>
  <c r="A315" i="1"/>
  <c r="AV314" i="1"/>
  <c r="AU314" i="1"/>
  <c r="AI314" i="1"/>
  <c r="AG314" i="1"/>
  <c r="AD314" i="1"/>
  <c r="O314" i="1"/>
  <c r="N314" i="1"/>
  <c r="M314" i="1"/>
  <c r="L314" i="1"/>
  <c r="A314" i="1"/>
  <c r="AV313" i="1"/>
  <c r="AU313" i="1"/>
  <c r="AK313" i="1"/>
  <c r="AI313" i="1"/>
  <c r="AG313" i="1"/>
  <c r="AD313" i="1"/>
  <c r="O313" i="1"/>
  <c r="N313" i="1"/>
  <c r="M313" i="1"/>
  <c r="L313" i="1"/>
  <c r="A313" i="1"/>
  <c r="AV312" i="1"/>
  <c r="AU312" i="1"/>
  <c r="AK312" i="1"/>
  <c r="AI312" i="1"/>
  <c r="AG312" i="1"/>
  <c r="AD312" i="1"/>
  <c r="AA312" i="1" s="1"/>
  <c r="O312" i="1"/>
  <c r="N312" i="1"/>
  <c r="M312" i="1"/>
  <c r="L312" i="1"/>
  <c r="A312" i="1"/>
  <c r="AV311" i="1"/>
  <c r="AU311" i="1"/>
  <c r="AK311" i="1"/>
  <c r="AI311" i="1"/>
  <c r="AG311" i="1"/>
  <c r="AD311" i="1"/>
  <c r="AA311" i="1" s="1"/>
  <c r="O311" i="1"/>
  <c r="N311" i="1"/>
  <c r="M311" i="1"/>
  <c r="L311" i="1"/>
  <c r="A311" i="1"/>
  <c r="AV310" i="1"/>
  <c r="AU310" i="1"/>
  <c r="AK310" i="1"/>
  <c r="AI310" i="1"/>
  <c r="AG310" i="1"/>
  <c r="AD310" i="1"/>
  <c r="AA310" i="1" s="1"/>
  <c r="O310" i="1"/>
  <c r="N310" i="1"/>
  <c r="M310" i="1"/>
  <c r="L310" i="1"/>
  <c r="A310" i="1"/>
  <c r="AV309" i="1"/>
  <c r="AU309" i="1"/>
  <c r="AI309" i="1"/>
  <c r="AG309" i="1"/>
  <c r="AD309" i="1"/>
  <c r="O309" i="1"/>
  <c r="N309" i="1"/>
  <c r="M309" i="1"/>
  <c r="L309" i="1"/>
  <c r="A309" i="1"/>
  <c r="AV308" i="1"/>
  <c r="AU308" i="1"/>
  <c r="AK308" i="1"/>
  <c r="AI308" i="1"/>
  <c r="AG308" i="1"/>
  <c r="AD308" i="1"/>
  <c r="AA308" i="1" s="1"/>
  <c r="AE308" i="1" s="1"/>
  <c r="O308" i="1"/>
  <c r="N308" i="1"/>
  <c r="M308" i="1"/>
  <c r="L308" i="1"/>
  <c r="A308" i="1"/>
  <c r="AV307" i="1"/>
  <c r="AU307" i="1"/>
  <c r="AK307" i="1"/>
  <c r="AI307" i="1"/>
  <c r="AG307" i="1"/>
  <c r="AD307" i="1"/>
  <c r="O307" i="1"/>
  <c r="N307" i="1"/>
  <c r="M307" i="1"/>
  <c r="L307" i="1"/>
  <c r="A307" i="1"/>
  <c r="AV306" i="1"/>
  <c r="AU306" i="1"/>
  <c r="AI306" i="1"/>
  <c r="AG306" i="1"/>
  <c r="AD306" i="1"/>
  <c r="AA306" i="1" s="1"/>
  <c r="AE306" i="1" s="1"/>
  <c r="O306" i="1"/>
  <c r="N306" i="1"/>
  <c r="M306" i="1"/>
  <c r="L306" i="1"/>
  <c r="A306" i="1"/>
  <c r="AV305" i="1"/>
  <c r="AU305" i="1"/>
  <c r="AK305" i="1"/>
  <c r="AI305" i="1"/>
  <c r="AG305" i="1"/>
  <c r="AD305" i="1"/>
  <c r="O305" i="1"/>
  <c r="N305" i="1"/>
  <c r="M305" i="1"/>
  <c r="L305" i="1"/>
  <c r="A305" i="1"/>
  <c r="AV304" i="1"/>
  <c r="AU304" i="1"/>
  <c r="AK304" i="1"/>
  <c r="AI304" i="1"/>
  <c r="AG304" i="1"/>
  <c r="AD304" i="1"/>
  <c r="O304" i="1"/>
  <c r="N304" i="1"/>
  <c r="M304" i="1"/>
  <c r="L304" i="1"/>
  <c r="A304" i="1"/>
  <c r="AV303" i="1"/>
  <c r="AU303" i="1"/>
  <c r="AI303" i="1"/>
  <c r="AG303" i="1"/>
  <c r="AD303" i="1"/>
  <c r="AA303" i="1" s="1"/>
  <c r="O303" i="1"/>
  <c r="N303" i="1"/>
  <c r="M303" i="1"/>
  <c r="L303" i="1"/>
  <c r="A303" i="1"/>
  <c r="AV302" i="1"/>
  <c r="AU302" i="1"/>
  <c r="AK302" i="1"/>
  <c r="AI302" i="1"/>
  <c r="AG302" i="1"/>
  <c r="AD302" i="1"/>
  <c r="O302" i="1"/>
  <c r="N302" i="1"/>
  <c r="M302" i="1"/>
  <c r="L302" i="1"/>
  <c r="A302" i="1"/>
  <c r="AV301" i="1"/>
  <c r="AU301" i="1"/>
  <c r="AK301" i="1"/>
  <c r="AI301" i="1"/>
  <c r="AG301" i="1"/>
  <c r="AD301" i="1"/>
  <c r="AA301" i="1" s="1"/>
  <c r="AE301" i="1" s="1"/>
  <c r="O301" i="1"/>
  <c r="N301" i="1"/>
  <c r="M301" i="1"/>
  <c r="L301" i="1"/>
  <c r="A301" i="1"/>
  <c r="AK300" i="1"/>
  <c r="AI300" i="1"/>
  <c r="AG300" i="1"/>
  <c r="AD300" i="1"/>
  <c r="AA300" i="1" s="1"/>
  <c r="AE300" i="1" s="1"/>
  <c r="N300" i="1"/>
  <c r="M300" i="1"/>
  <c r="L300" i="1"/>
  <c r="A300" i="1"/>
  <c r="AK299" i="1"/>
  <c r="AI299" i="1"/>
  <c r="AG299" i="1"/>
  <c r="AD299" i="1"/>
  <c r="AA299" i="1" s="1"/>
  <c r="AE299" i="1" s="1"/>
  <c r="N299" i="1"/>
  <c r="M299" i="1"/>
  <c r="L299" i="1"/>
  <c r="A299" i="1"/>
  <c r="AK298" i="1"/>
  <c r="AI298" i="1"/>
  <c r="AG298" i="1"/>
  <c r="AD298" i="1"/>
  <c r="N298" i="1"/>
  <c r="M298" i="1"/>
  <c r="L298" i="1"/>
  <c r="A298" i="1"/>
  <c r="AK297" i="1"/>
  <c r="AI297" i="1"/>
  <c r="AG297" i="1"/>
  <c r="AD297" i="1"/>
  <c r="AA297" i="1" s="1"/>
  <c r="N297" i="1"/>
  <c r="M297" i="1"/>
  <c r="L297" i="1"/>
  <c r="A297" i="1"/>
  <c r="AK296" i="1"/>
  <c r="AI296" i="1"/>
  <c r="AG296" i="1"/>
  <c r="AD296" i="1"/>
  <c r="AA296" i="1" s="1"/>
  <c r="AE296" i="1" s="1"/>
  <c r="N296" i="1"/>
  <c r="M296" i="1"/>
  <c r="L296" i="1"/>
  <c r="A296" i="1"/>
  <c r="AK295" i="1"/>
  <c r="AI295" i="1"/>
  <c r="AG295" i="1"/>
  <c r="AD295" i="1"/>
  <c r="AA295" i="1" s="1"/>
  <c r="AE295" i="1" s="1"/>
  <c r="N295" i="1"/>
  <c r="M295" i="1"/>
  <c r="L295" i="1"/>
  <c r="A295" i="1"/>
  <c r="AK294" i="1"/>
  <c r="AI294" i="1"/>
  <c r="AG294" i="1"/>
  <c r="AD294" i="1"/>
  <c r="N294" i="1"/>
  <c r="M294" i="1"/>
  <c r="L294" i="1"/>
  <c r="A294" i="1"/>
  <c r="AK293" i="1"/>
  <c r="AI293" i="1"/>
  <c r="AG293" i="1"/>
  <c r="AD293" i="1"/>
  <c r="AA293" i="1" s="1"/>
  <c r="AE293" i="1" s="1"/>
  <c r="N293" i="1"/>
  <c r="M293" i="1"/>
  <c r="L293" i="1"/>
  <c r="A293" i="1"/>
  <c r="AK292" i="1"/>
  <c r="AI292" i="1"/>
  <c r="AG292" i="1"/>
  <c r="AD292" i="1"/>
  <c r="N292" i="1"/>
  <c r="M292" i="1"/>
  <c r="L292" i="1"/>
  <c r="A292" i="1"/>
  <c r="AK291" i="1"/>
  <c r="AI291" i="1"/>
  <c r="AG291" i="1"/>
  <c r="AD291" i="1"/>
  <c r="N291" i="1"/>
  <c r="M291" i="1"/>
  <c r="L291" i="1"/>
  <c r="A291" i="1"/>
  <c r="AK290" i="1"/>
  <c r="AI290" i="1"/>
  <c r="AG290" i="1"/>
  <c r="AD290" i="1"/>
  <c r="N290" i="1"/>
  <c r="M290" i="1"/>
  <c r="L290" i="1"/>
  <c r="A290" i="1"/>
  <c r="AK289" i="1"/>
  <c r="AI289" i="1"/>
  <c r="AG289" i="1"/>
  <c r="AD289" i="1"/>
  <c r="AA289" i="1" s="1"/>
  <c r="AE289" i="1" s="1"/>
  <c r="N289" i="1"/>
  <c r="M289" i="1"/>
  <c r="L289" i="1"/>
  <c r="A289" i="1"/>
  <c r="AK288" i="1"/>
  <c r="AI288" i="1"/>
  <c r="AG288" i="1"/>
  <c r="AD288" i="1"/>
  <c r="AA288" i="1" s="1"/>
  <c r="N288" i="1"/>
  <c r="M288" i="1"/>
  <c r="L288" i="1"/>
  <c r="A288" i="1"/>
  <c r="AK287" i="1"/>
  <c r="AI287" i="1"/>
  <c r="AG287" i="1"/>
  <c r="AD287" i="1"/>
  <c r="AA287" i="1" s="1"/>
  <c r="AE287" i="1" s="1"/>
  <c r="N287" i="1"/>
  <c r="M287" i="1"/>
  <c r="L287" i="1"/>
  <c r="A287" i="1"/>
  <c r="AK286" i="1"/>
  <c r="AI286" i="1"/>
  <c r="AG286" i="1"/>
  <c r="AD286" i="1"/>
  <c r="N286" i="1"/>
  <c r="M286" i="1"/>
  <c r="L286" i="1"/>
  <c r="A286" i="1"/>
  <c r="AK285" i="1"/>
  <c r="AI285" i="1"/>
  <c r="AG285" i="1"/>
  <c r="AD285" i="1"/>
  <c r="AA285" i="1" s="1"/>
  <c r="N285" i="1"/>
  <c r="M285" i="1"/>
  <c r="L285" i="1"/>
  <c r="A285" i="1"/>
  <c r="AK284" i="1"/>
  <c r="AI284" i="1"/>
  <c r="AG284" i="1"/>
  <c r="AD284" i="1"/>
  <c r="AA284" i="1" s="1"/>
  <c r="N284" i="1"/>
  <c r="M284" i="1"/>
  <c r="L284" i="1"/>
  <c r="A284" i="1"/>
  <c r="AK283" i="1"/>
  <c r="AI283" i="1"/>
  <c r="AG283" i="1"/>
  <c r="AD283" i="1"/>
  <c r="AA283" i="1" s="1"/>
  <c r="AE283" i="1" s="1"/>
  <c r="N283" i="1"/>
  <c r="M283" i="1"/>
  <c r="L283" i="1"/>
  <c r="A283" i="1"/>
  <c r="AK282" i="1"/>
  <c r="AI282" i="1"/>
  <c r="AG282" i="1"/>
  <c r="AD282" i="1"/>
  <c r="N282" i="1"/>
  <c r="M282" i="1"/>
  <c r="L282" i="1"/>
  <c r="A282" i="1"/>
  <c r="AK281" i="1"/>
  <c r="AI281" i="1"/>
  <c r="AG281" i="1"/>
  <c r="AD281" i="1"/>
  <c r="AA281" i="1" s="1"/>
  <c r="N281" i="1"/>
  <c r="M281" i="1"/>
  <c r="L281" i="1"/>
  <c r="A281" i="1"/>
  <c r="AK280" i="1"/>
  <c r="AI280" i="1"/>
  <c r="AG280" i="1"/>
  <c r="AD280" i="1"/>
  <c r="N280" i="1"/>
  <c r="M280" i="1"/>
  <c r="L280" i="1"/>
  <c r="A280" i="1"/>
  <c r="AK279" i="1"/>
  <c r="AI279" i="1"/>
  <c r="AG279" i="1"/>
  <c r="AD279" i="1"/>
  <c r="AA279" i="1" s="1"/>
  <c r="AE279" i="1" s="1"/>
  <c r="N279" i="1"/>
  <c r="M279" i="1"/>
  <c r="L279" i="1"/>
  <c r="A279" i="1"/>
  <c r="AK278" i="1"/>
  <c r="AI278" i="1"/>
  <c r="AG278" i="1"/>
  <c r="AD278" i="1"/>
  <c r="N278" i="1"/>
  <c r="M278" i="1"/>
  <c r="L278" i="1"/>
  <c r="A278" i="1"/>
  <c r="AK277" i="1"/>
  <c r="AI277" i="1"/>
  <c r="AG277" i="1"/>
  <c r="AD277" i="1"/>
  <c r="AA277" i="1" s="1"/>
  <c r="AE277" i="1" s="1"/>
  <c r="N277" i="1"/>
  <c r="M277" i="1"/>
  <c r="L277" i="1"/>
  <c r="A277" i="1"/>
  <c r="AK276" i="1"/>
  <c r="AI276" i="1"/>
  <c r="AG276" i="1"/>
  <c r="AD276" i="1"/>
  <c r="AA276" i="1" s="1"/>
  <c r="AE276" i="1" s="1"/>
  <c r="N276" i="1"/>
  <c r="M276" i="1"/>
  <c r="L276" i="1"/>
  <c r="A276" i="1"/>
  <c r="AK275" i="1"/>
  <c r="AI275" i="1"/>
  <c r="AG275" i="1"/>
  <c r="AD275" i="1"/>
  <c r="AA275" i="1" s="1"/>
  <c r="AE275" i="1" s="1"/>
  <c r="N275" i="1"/>
  <c r="M275" i="1"/>
  <c r="L275" i="1"/>
  <c r="A275" i="1"/>
  <c r="AK274" i="1"/>
  <c r="AI274" i="1"/>
  <c r="AG274" i="1"/>
  <c r="AD274" i="1"/>
  <c r="N274" i="1"/>
  <c r="M274" i="1"/>
  <c r="L274" i="1"/>
  <c r="A274" i="1"/>
  <c r="AK273" i="1"/>
  <c r="AI273" i="1"/>
  <c r="AG273" i="1"/>
  <c r="AD273" i="1"/>
  <c r="AA273" i="1" s="1"/>
  <c r="N273" i="1"/>
  <c r="M273" i="1"/>
  <c r="L273" i="1"/>
  <c r="A273" i="1"/>
  <c r="AK272" i="1"/>
  <c r="AI272" i="1"/>
  <c r="AG272" i="1"/>
  <c r="AD272" i="1"/>
  <c r="AA272" i="1" s="1"/>
  <c r="N272" i="1"/>
  <c r="M272" i="1"/>
  <c r="L272" i="1"/>
  <c r="A272" i="1"/>
  <c r="AK271" i="1"/>
  <c r="AI271" i="1"/>
  <c r="AG271" i="1"/>
  <c r="AD271" i="1"/>
  <c r="N271" i="1"/>
  <c r="M271" i="1"/>
  <c r="L271" i="1"/>
  <c r="A271" i="1"/>
  <c r="AK270" i="1"/>
  <c r="AI270" i="1"/>
  <c r="AG270" i="1"/>
  <c r="AD270" i="1"/>
  <c r="N270" i="1"/>
  <c r="M270" i="1"/>
  <c r="L270" i="1"/>
  <c r="A270" i="1"/>
  <c r="AK269" i="1"/>
  <c r="AI269" i="1"/>
  <c r="AG269" i="1"/>
  <c r="AD269" i="1"/>
  <c r="N269" i="1"/>
  <c r="M269" i="1"/>
  <c r="L269" i="1"/>
  <c r="A269" i="1"/>
  <c r="AK268" i="1"/>
  <c r="AI268" i="1"/>
  <c r="AG268" i="1"/>
  <c r="AD268" i="1"/>
  <c r="N268" i="1"/>
  <c r="M268" i="1"/>
  <c r="L268" i="1"/>
  <c r="A268" i="1"/>
  <c r="AI267" i="1"/>
  <c r="AG267" i="1"/>
  <c r="AD267" i="1"/>
  <c r="A267" i="1"/>
  <c r="AK266" i="1"/>
  <c r="AI266" i="1"/>
  <c r="AG266" i="1"/>
  <c r="AD266" i="1"/>
  <c r="AA266" i="1" s="1"/>
  <c r="A266" i="1"/>
  <c r="AI265" i="1"/>
  <c r="AG265" i="1"/>
  <c r="AD265" i="1"/>
  <c r="A265" i="1"/>
  <c r="AK264" i="1"/>
  <c r="AI264" i="1"/>
  <c r="AG264" i="1"/>
  <c r="AD264" i="1"/>
  <c r="AA264" i="1" s="1"/>
  <c r="AE264" i="1" s="1"/>
  <c r="A264" i="1"/>
  <c r="AK263" i="1"/>
  <c r="AI263" i="1"/>
  <c r="AG263" i="1"/>
  <c r="AD263" i="1"/>
  <c r="AA263" i="1" s="1"/>
  <c r="A263" i="1"/>
  <c r="AL262" i="1"/>
  <c r="AJ262" i="1"/>
  <c r="AH262" i="1"/>
  <c r="AE262" i="1"/>
  <c r="AA262" i="1" s="1"/>
  <c r="A262" i="1"/>
  <c r="AK261" i="1"/>
  <c r="AI261" i="1"/>
  <c r="AG261" i="1"/>
  <c r="AD261" i="1"/>
  <c r="AA261" i="1" s="1"/>
  <c r="AE261" i="1" s="1"/>
  <c r="A261" i="1"/>
  <c r="AI260" i="1"/>
  <c r="AG260" i="1"/>
  <c r="AD260" i="1"/>
  <c r="A260" i="1"/>
  <c r="AK259" i="1"/>
  <c r="AI259" i="1"/>
  <c r="AG259" i="1"/>
  <c r="AD259" i="1"/>
  <c r="AA259" i="1" s="1"/>
  <c r="A259" i="1"/>
  <c r="AK258" i="1"/>
  <c r="AI258" i="1"/>
  <c r="AG258" i="1"/>
  <c r="AD258" i="1"/>
  <c r="AA258" i="1" s="1"/>
  <c r="AE258" i="1" s="1"/>
  <c r="A258" i="1"/>
  <c r="AK257" i="1"/>
  <c r="AI257" i="1"/>
  <c r="AG257" i="1"/>
  <c r="AD257" i="1"/>
  <c r="AA257" i="1" s="1"/>
  <c r="A257" i="1"/>
  <c r="AK256" i="1"/>
  <c r="AI256" i="1"/>
  <c r="AG256" i="1"/>
  <c r="AD256" i="1"/>
  <c r="AA256" i="1" s="1"/>
  <c r="AE256" i="1" s="1"/>
  <c r="A256" i="1"/>
  <c r="AI255" i="1"/>
  <c r="AG255" i="1"/>
  <c r="AD255" i="1"/>
  <c r="A255" i="1"/>
  <c r="AK254" i="1"/>
  <c r="AI254" i="1"/>
  <c r="AG254" i="1"/>
  <c r="AD254" i="1"/>
  <c r="AA254" i="1" s="1"/>
  <c r="AE254" i="1" s="1"/>
  <c r="A254" i="1"/>
  <c r="AK253" i="1"/>
  <c r="AI253" i="1"/>
  <c r="AG253" i="1"/>
  <c r="AD253" i="1"/>
  <c r="AA253" i="1" s="1"/>
  <c r="A253" i="1"/>
  <c r="AK252" i="1"/>
  <c r="AI252" i="1"/>
  <c r="AG252" i="1"/>
  <c r="AD252" i="1"/>
  <c r="A252" i="1"/>
  <c r="AK251" i="1"/>
  <c r="AI251" i="1"/>
  <c r="AG251" i="1"/>
  <c r="AD251" i="1"/>
  <c r="AA251" i="1" s="1"/>
  <c r="AE251" i="1" s="1"/>
  <c r="A251" i="1"/>
  <c r="AK250" i="1"/>
  <c r="AI250" i="1"/>
  <c r="AG250" i="1"/>
  <c r="AD250" i="1"/>
  <c r="AA250" i="1" s="1"/>
  <c r="A250" i="1"/>
  <c r="AK249" i="1"/>
  <c r="AI249" i="1"/>
  <c r="AG249" i="1"/>
  <c r="AD249" i="1"/>
  <c r="AA249" i="1" s="1"/>
  <c r="AE249" i="1" s="1"/>
  <c r="A249" i="1"/>
  <c r="AK248" i="1"/>
  <c r="AI248" i="1"/>
  <c r="AG248" i="1"/>
  <c r="AD248" i="1"/>
  <c r="AA248" i="1" s="1"/>
  <c r="A248" i="1"/>
  <c r="AK247" i="1"/>
  <c r="AI247" i="1"/>
  <c r="AG247" i="1"/>
  <c r="AD247" i="1"/>
  <c r="AA247" i="1" s="1"/>
  <c r="AE247" i="1" s="1"/>
  <c r="A247" i="1"/>
  <c r="AK246" i="1"/>
  <c r="AI246" i="1"/>
  <c r="AG246" i="1"/>
  <c r="AD246" i="1"/>
  <c r="A246" i="1"/>
  <c r="AK245" i="1"/>
  <c r="AI245" i="1"/>
  <c r="AG245" i="1"/>
  <c r="AD245" i="1"/>
  <c r="AA245" i="1" s="1"/>
  <c r="A245" i="1"/>
  <c r="AK244" i="1"/>
  <c r="AI244" i="1"/>
  <c r="AG244" i="1"/>
  <c r="AD244" i="1"/>
  <c r="AA244" i="1" s="1"/>
  <c r="A244" i="1"/>
  <c r="AK243" i="1"/>
  <c r="AI243" i="1"/>
  <c r="AG243" i="1"/>
  <c r="AD243" i="1"/>
  <c r="AA243" i="1" s="1"/>
  <c r="AE243" i="1" s="1"/>
  <c r="A243" i="1"/>
  <c r="AK242" i="1"/>
  <c r="AI242" i="1"/>
  <c r="AG242" i="1"/>
  <c r="AD242" i="1"/>
  <c r="AA242" i="1" s="1"/>
  <c r="A242" i="1"/>
  <c r="AK241" i="1"/>
  <c r="AI241" i="1"/>
  <c r="AG241" i="1"/>
  <c r="AD241" i="1"/>
  <c r="AA241" i="1" s="1"/>
  <c r="AE241" i="1" s="1"/>
  <c r="A241" i="1"/>
  <c r="AK240" i="1"/>
  <c r="AI240" i="1"/>
  <c r="AG240" i="1"/>
  <c r="AD240" i="1"/>
  <c r="AA240" i="1" s="1"/>
  <c r="AE240" i="1" s="1"/>
  <c r="A240" i="1"/>
  <c r="AI239" i="1"/>
  <c r="AG239" i="1"/>
  <c r="AD239" i="1"/>
  <c r="AA239" i="1" s="1"/>
  <c r="A239" i="1"/>
  <c r="AK238" i="1"/>
  <c r="AI238" i="1"/>
  <c r="AG238" i="1"/>
  <c r="AD238" i="1"/>
  <c r="AA238" i="1" s="1"/>
  <c r="AE238" i="1" s="1"/>
  <c r="A238" i="1"/>
  <c r="AK237" i="1"/>
  <c r="AI237" i="1"/>
  <c r="AG237" i="1"/>
  <c r="AD237" i="1"/>
  <c r="AA237" i="1" s="1"/>
  <c r="A237" i="1"/>
  <c r="AK236" i="1"/>
  <c r="AI236" i="1"/>
  <c r="AG236" i="1"/>
  <c r="AD236" i="1"/>
  <c r="AA236" i="1" s="1"/>
  <c r="AE236" i="1" s="1"/>
  <c r="A236" i="1"/>
  <c r="AK235" i="1"/>
  <c r="AI235" i="1"/>
  <c r="AG235" i="1"/>
  <c r="AD235" i="1"/>
  <c r="AA235" i="1" s="1"/>
  <c r="A235" i="1"/>
  <c r="AK234" i="1"/>
  <c r="AI234" i="1"/>
  <c r="AG234" i="1"/>
  <c r="AD234" i="1"/>
  <c r="AA234" i="1" s="1"/>
  <c r="AE234" i="1" s="1"/>
  <c r="A234" i="1"/>
  <c r="AK233" i="1"/>
  <c r="AI233" i="1"/>
  <c r="AG233" i="1"/>
  <c r="AD233" i="1"/>
  <c r="A233" i="1"/>
  <c r="AK232" i="1"/>
  <c r="AI232" i="1"/>
  <c r="AG232" i="1"/>
  <c r="AD232" i="1"/>
  <c r="AA232" i="1" s="1"/>
  <c r="A232" i="1"/>
  <c r="AK231" i="1"/>
  <c r="AI231" i="1"/>
  <c r="AG231" i="1"/>
  <c r="AD231" i="1"/>
  <c r="AA231" i="1" s="1"/>
  <c r="AE231" i="1" s="1"/>
  <c r="A231" i="1"/>
  <c r="AI230" i="1"/>
  <c r="AG230" i="1"/>
  <c r="AD230" i="1"/>
  <c r="A230" i="1"/>
  <c r="AK229" i="1"/>
  <c r="AI229" i="1"/>
  <c r="AG229" i="1"/>
  <c r="AD229" i="1"/>
  <c r="AA229" i="1" s="1"/>
  <c r="A229" i="1"/>
  <c r="AI228" i="1"/>
  <c r="AG228" i="1"/>
  <c r="AD228" i="1"/>
  <c r="AA228" i="1" s="1"/>
  <c r="A228" i="1"/>
  <c r="AK227" i="1"/>
  <c r="AI227" i="1"/>
  <c r="AG227" i="1"/>
  <c r="AD227" i="1"/>
  <c r="AA227" i="1" s="1"/>
  <c r="AE227" i="1" s="1"/>
  <c r="A227" i="1"/>
  <c r="AK226" i="1"/>
  <c r="AI226" i="1"/>
  <c r="AG226" i="1"/>
  <c r="AD226" i="1"/>
  <c r="AA226" i="1" s="1"/>
  <c r="AE226" i="1" s="1"/>
  <c r="A226" i="1"/>
  <c r="AK225" i="1"/>
  <c r="AI225" i="1"/>
  <c r="AG225" i="1"/>
  <c r="AD225" i="1"/>
  <c r="A225" i="1"/>
  <c r="AK224" i="1"/>
  <c r="AI224" i="1"/>
  <c r="AG224" i="1"/>
  <c r="AD224" i="1"/>
  <c r="AA224" i="1" s="1"/>
  <c r="AE224" i="1" s="1"/>
  <c r="A224" i="1"/>
  <c r="AI223" i="1"/>
  <c r="AG223" i="1"/>
  <c r="AD223" i="1"/>
  <c r="A223" i="1"/>
  <c r="AK222" i="1"/>
  <c r="AI222" i="1"/>
  <c r="AG222" i="1"/>
  <c r="AD222" i="1"/>
  <c r="AA222" i="1" s="1"/>
  <c r="A222" i="1"/>
  <c r="AI221" i="1"/>
  <c r="AG221" i="1"/>
  <c r="AD221" i="1"/>
  <c r="AA221" i="1" s="1"/>
  <c r="A221" i="1"/>
  <c r="AK220" i="1"/>
  <c r="AI220" i="1"/>
  <c r="AG220" i="1"/>
  <c r="AD220" i="1"/>
  <c r="AA220" i="1" s="1"/>
  <c r="AE220" i="1" s="1"/>
  <c r="A220" i="1"/>
  <c r="AK219" i="1"/>
  <c r="AI219" i="1"/>
  <c r="AG219" i="1"/>
  <c r="AD219" i="1"/>
  <c r="A219" i="1"/>
  <c r="AK218" i="1"/>
  <c r="AI218" i="1"/>
  <c r="AG218" i="1"/>
  <c r="AD218" i="1"/>
  <c r="AA218" i="1" s="1"/>
  <c r="AE218" i="1" s="1"/>
  <c r="A218" i="1"/>
  <c r="AK217" i="1"/>
  <c r="AI217" i="1"/>
  <c r="AG217" i="1"/>
  <c r="AD217" i="1"/>
  <c r="AA217" i="1" s="1"/>
  <c r="A217" i="1"/>
  <c r="AK216" i="1"/>
  <c r="AI216" i="1"/>
  <c r="AG216" i="1"/>
  <c r="AD216" i="1"/>
  <c r="AA216" i="1" s="1"/>
  <c r="AE216" i="1" s="1"/>
  <c r="A216" i="1"/>
  <c r="AK215" i="1"/>
  <c r="AI215" i="1"/>
  <c r="AG215" i="1"/>
  <c r="AD215" i="1"/>
  <c r="A215" i="1"/>
  <c r="AK214" i="1"/>
  <c r="AI214" i="1"/>
  <c r="AG214" i="1"/>
  <c r="AD214" i="1"/>
  <c r="AA214" i="1" s="1"/>
  <c r="AE214" i="1" s="1"/>
  <c r="A214" i="1"/>
  <c r="AK213" i="1"/>
  <c r="AI213" i="1"/>
  <c r="AG213" i="1"/>
  <c r="AD213" i="1"/>
  <c r="AA213" i="1" s="1"/>
  <c r="A213" i="1"/>
  <c r="AK212" i="1"/>
  <c r="AI212" i="1"/>
  <c r="AG212" i="1"/>
  <c r="AD212" i="1"/>
  <c r="AA212" i="1" s="1"/>
  <c r="AE212" i="1" s="1"/>
  <c r="A212" i="1"/>
  <c r="AK211" i="1"/>
  <c r="AI211" i="1"/>
  <c r="AG211" i="1"/>
  <c r="AD211" i="1"/>
  <c r="AA211" i="1" s="1"/>
  <c r="AE211" i="1" s="1"/>
  <c r="A211" i="1"/>
  <c r="AK210" i="1"/>
  <c r="AI210" i="1"/>
  <c r="AG210" i="1"/>
  <c r="AD210" i="1"/>
  <c r="AA210" i="1" s="1"/>
  <c r="AE210" i="1" s="1"/>
  <c r="A210" i="1"/>
  <c r="AK209" i="1"/>
  <c r="AI209" i="1"/>
  <c r="AG209" i="1"/>
  <c r="AD209" i="1"/>
  <c r="AA209" i="1" s="1"/>
  <c r="A209" i="1"/>
  <c r="AK208" i="1"/>
  <c r="AI208" i="1"/>
  <c r="AG208" i="1"/>
  <c r="AD208" i="1"/>
  <c r="AA208" i="1" s="1"/>
  <c r="A208" i="1"/>
  <c r="AK207" i="1"/>
  <c r="AI207" i="1"/>
  <c r="AG207" i="1"/>
  <c r="AD207" i="1"/>
  <c r="AA207" i="1" s="1"/>
  <c r="AE207" i="1" s="1"/>
  <c r="A207" i="1"/>
  <c r="AK206" i="1"/>
  <c r="AI206" i="1"/>
  <c r="AG206" i="1"/>
  <c r="AD206" i="1"/>
  <c r="A206" i="1"/>
  <c r="AI205" i="1"/>
  <c r="AG205" i="1"/>
  <c r="AD205" i="1"/>
  <c r="A205" i="1"/>
  <c r="AK204" i="1"/>
  <c r="AI204" i="1"/>
  <c r="AG204" i="1"/>
  <c r="AD204" i="1"/>
  <c r="AA204" i="1" s="1"/>
  <c r="A204" i="1"/>
  <c r="AI203" i="1"/>
  <c r="AG203" i="1"/>
  <c r="AD203" i="1"/>
  <c r="A203" i="1"/>
  <c r="AK202" i="1"/>
  <c r="AI202" i="1"/>
  <c r="AG202" i="1"/>
  <c r="AD202" i="1"/>
  <c r="AA202" i="1" s="1"/>
  <c r="A202" i="1"/>
  <c r="AK201" i="1"/>
  <c r="AI201" i="1"/>
  <c r="AG201" i="1"/>
  <c r="AD201" i="1"/>
  <c r="A201" i="1"/>
  <c r="AK200" i="1"/>
  <c r="AI200" i="1"/>
  <c r="AG200" i="1"/>
  <c r="AD200" i="1"/>
  <c r="AA200" i="1" s="1"/>
  <c r="AE200" i="1" s="1"/>
  <c r="A200" i="1"/>
  <c r="AI199" i="1"/>
  <c r="AG199" i="1"/>
  <c r="AD199" i="1"/>
  <c r="AA199" i="1" s="1"/>
  <c r="A199" i="1"/>
  <c r="AI198" i="1"/>
  <c r="AG198" i="1"/>
  <c r="AD198" i="1"/>
  <c r="AA198" i="1" s="1"/>
  <c r="A198" i="1"/>
  <c r="AK197" i="1"/>
  <c r="AI197" i="1"/>
  <c r="AG197" i="1"/>
  <c r="AD197" i="1"/>
  <c r="AA197" i="1" s="1"/>
  <c r="AE197" i="1" s="1"/>
  <c r="A197" i="1"/>
  <c r="AI196" i="1"/>
  <c r="AG196" i="1"/>
  <c r="AD196" i="1"/>
  <c r="A196" i="1"/>
  <c r="AI195" i="1"/>
  <c r="AG195" i="1"/>
  <c r="AD195" i="1"/>
  <c r="A195" i="1"/>
  <c r="AI194" i="1"/>
  <c r="AG194" i="1"/>
  <c r="AD194" i="1"/>
  <c r="A194" i="1"/>
  <c r="AI193" i="1"/>
  <c r="AG193" i="1"/>
  <c r="AD193" i="1"/>
  <c r="A193" i="1"/>
  <c r="AK192" i="1"/>
  <c r="AI192" i="1"/>
  <c r="AG192" i="1"/>
  <c r="AD192" i="1"/>
  <c r="AA192" i="1" s="1"/>
  <c r="A192" i="1"/>
  <c r="AK191" i="1"/>
  <c r="AI191" i="1"/>
  <c r="AG191" i="1"/>
  <c r="AD191" i="1"/>
  <c r="A191" i="1"/>
  <c r="AK190" i="1"/>
  <c r="AI190" i="1"/>
  <c r="AG190" i="1"/>
  <c r="AD190" i="1"/>
  <c r="AA190" i="1" s="1"/>
  <c r="A190" i="1"/>
  <c r="AK189" i="1"/>
  <c r="AI189" i="1"/>
  <c r="AG189" i="1"/>
  <c r="AD189" i="1"/>
  <c r="AA189" i="1" s="1"/>
  <c r="A189" i="1"/>
  <c r="AI188" i="1"/>
  <c r="AG188" i="1"/>
  <c r="AD188" i="1"/>
  <c r="A188" i="1"/>
  <c r="AK187" i="1"/>
  <c r="AI187" i="1"/>
  <c r="AG187" i="1"/>
  <c r="AD187" i="1"/>
  <c r="AA187" i="1" s="1"/>
  <c r="A187" i="1"/>
  <c r="AK186" i="1"/>
  <c r="AI186" i="1"/>
  <c r="AG186" i="1"/>
  <c r="AD186" i="1"/>
  <c r="AA186" i="1" s="1"/>
  <c r="A186" i="1"/>
  <c r="AK185" i="1"/>
  <c r="AI185" i="1"/>
  <c r="AG185" i="1"/>
  <c r="AD185" i="1"/>
  <c r="AA185" i="1" s="1"/>
  <c r="AE185" i="1" s="1"/>
  <c r="A185" i="1"/>
  <c r="AI184" i="1"/>
  <c r="AG184" i="1"/>
  <c r="AD184" i="1"/>
  <c r="A184" i="1"/>
  <c r="AK183" i="1"/>
  <c r="AI183" i="1"/>
  <c r="AG183" i="1"/>
  <c r="AD183" i="1"/>
  <c r="A183" i="1"/>
  <c r="AK182" i="1"/>
  <c r="AI182" i="1"/>
  <c r="AG182" i="1"/>
  <c r="AD182" i="1"/>
  <c r="AA182" i="1" s="1"/>
  <c r="A182" i="1"/>
  <c r="AI181" i="1"/>
  <c r="AG181" i="1"/>
  <c r="AD181" i="1"/>
  <c r="A181" i="1"/>
  <c r="AK180" i="1"/>
  <c r="AI180" i="1"/>
  <c r="AG180" i="1"/>
  <c r="AD180" i="1"/>
  <c r="AA180" i="1" s="1"/>
  <c r="AE180" i="1" s="1"/>
  <c r="A180" i="1"/>
  <c r="AI179" i="1"/>
  <c r="AG179" i="1"/>
  <c r="AD179" i="1"/>
  <c r="AA179" i="1" s="1"/>
  <c r="A179" i="1"/>
  <c r="AK178" i="1"/>
  <c r="AI178" i="1"/>
  <c r="AG178" i="1"/>
  <c r="AD178" i="1"/>
  <c r="AA178" i="1" s="1"/>
  <c r="AE178" i="1" s="1"/>
  <c r="A178" i="1"/>
  <c r="AK177" i="1"/>
  <c r="AI177" i="1"/>
  <c r="AG177" i="1"/>
  <c r="AD177" i="1"/>
  <c r="AA177" i="1" s="1"/>
  <c r="A177" i="1"/>
  <c r="AK176" i="1"/>
  <c r="AI176" i="1"/>
  <c r="AG176" i="1"/>
  <c r="AD176" i="1"/>
  <c r="A176" i="1"/>
  <c r="AK175" i="1"/>
  <c r="AI175" i="1"/>
  <c r="AG175" i="1"/>
  <c r="AD175" i="1"/>
  <c r="AA175" i="1" s="1"/>
  <c r="A175" i="1"/>
  <c r="AI174" i="1"/>
  <c r="AG174" i="1"/>
  <c r="AD174" i="1"/>
  <c r="A174" i="1"/>
  <c r="AK173" i="1"/>
  <c r="AI173" i="1"/>
  <c r="AG173" i="1"/>
  <c r="AD173" i="1"/>
  <c r="A173" i="1"/>
  <c r="AK172" i="1"/>
  <c r="AI172" i="1"/>
  <c r="AG172" i="1"/>
  <c r="AD172" i="1"/>
  <c r="AA172" i="1" s="1"/>
  <c r="A172" i="1"/>
  <c r="AI171" i="1"/>
  <c r="AG171" i="1"/>
  <c r="AD171" i="1"/>
  <c r="A171" i="1"/>
  <c r="AK170" i="1"/>
  <c r="AI170" i="1"/>
  <c r="AG170" i="1"/>
  <c r="AD170" i="1"/>
  <c r="N170" i="1"/>
  <c r="M170" i="1"/>
  <c r="L170" i="1"/>
  <c r="A170" i="1"/>
  <c r="AK169" i="1"/>
  <c r="AI169" i="1"/>
  <c r="AG169" i="1"/>
  <c r="AD169" i="1"/>
  <c r="AA169" i="1" s="1"/>
  <c r="N169" i="1"/>
  <c r="M169" i="1"/>
  <c r="L169" i="1"/>
  <c r="A169" i="1"/>
  <c r="AK168" i="1"/>
  <c r="AI168" i="1"/>
  <c r="AG168" i="1"/>
  <c r="AD168" i="1"/>
  <c r="N168" i="1"/>
  <c r="M168" i="1"/>
  <c r="L168" i="1"/>
  <c r="A168" i="1"/>
  <c r="AK167" i="1"/>
  <c r="AI167" i="1"/>
  <c r="AG167" i="1"/>
  <c r="AD167" i="1"/>
  <c r="A167" i="1"/>
  <c r="AK166" i="1"/>
  <c r="AI166" i="1"/>
  <c r="AG166" i="1"/>
  <c r="AD166" i="1"/>
  <c r="N166" i="1"/>
  <c r="M166" i="1"/>
  <c r="L166" i="1"/>
  <c r="A166" i="1"/>
  <c r="AK165" i="1"/>
  <c r="AI165" i="1"/>
  <c r="AG165" i="1"/>
  <c r="AD165" i="1"/>
  <c r="N165" i="1"/>
  <c r="M165" i="1"/>
  <c r="L165" i="1"/>
  <c r="A165" i="1"/>
  <c r="AK164" i="1"/>
  <c r="AI164" i="1"/>
  <c r="AG164" i="1"/>
  <c r="AD164" i="1"/>
  <c r="AA164" i="1" s="1"/>
  <c r="N164" i="1"/>
  <c r="M164" i="1"/>
  <c r="L164" i="1"/>
  <c r="A164" i="1"/>
  <c r="AK163" i="1"/>
  <c r="AI163" i="1"/>
  <c r="AG163" i="1"/>
  <c r="AD163" i="1"/>
  <c r="N163" i="1"/>
  <c r="M163" i="1"/>
  <c r="L163" i="1"/>
  <c r="A163" i="1"/>
  <c r="AK162" i="1"/>
  <c r="AI162" i="1"/>
  <c r="AG162" i="1"/>
  <c r="AD162" i="1"/>
  <c r="AA162" i="1" s="1"/>
  <c r="N162" i="1"/>
  <c r="M162" i="1"/>
  <c r="L162" i="1"/>
  <c r="A162" i="1"/>
  <c r="AK161" i="1"/>
  <c r="AI161" i="1"/>
  <c r="AG161" i="1"/>
  <c r="AD161" i="1"/>
  <c r="N161" i="1"/>
  <c r="M161" i="1"/>
  <c r="L161" i="1"/>
  <c r="A161" i="1"/>
  <c r="AK160" i="1"/>
  <c r="AI160" i="1"/>
  <c r="AG160" i="1"/>
  <c r="AD160" i="1"/>
  <c r="AA160" i="1" s="1"/>
  <c r="N160" i="1"/>
  <c r="M160" i="1"/>
  <c r="L160" i="1"/>
  <c r="A160" i="1"/>
  <c r="AK159" i="1"/>
  <c r="AI159" i="1"/>
  <c r="AG159" i="1"/>
  <c r="AD159" i="1"/>
  <c r="AA159" i="1" s="1"/>
  <c r="N159" i="1"/>
  <c r="M159" i="1"/>
  <c r="L159" i="1"/>
  <c r="A159" i="1"/>
  <c r="AK158" i="1"/>
  <c r="AI158" i="1"/>
  <c r="AG158" i="1"/>
  <c r="AD158" i="1"/>
  <c r="AA158" i="1" s="1"/>
  <c r="N158" i="1"/>
  <c r="M158" i="1"/>
  <c r="L158" i="1"/>
  <c r="A158" i="1"/>
  <c r="AK157" i="1"/>
  <c r="AI157" i="1"/>
  <c r="AG157" i="1"/>
  <c r="AD157" i="1"/>
  <c r="N157" i="1"/>
  <c r="M157" i="1"/>
  <c r="L157" i="1"/>
  <c r="A157" i="1"/>
  <c r="AK156" i="1"/>
  <c r="AI156" i="1"/>
  <c r="AG156" i="1"/>
  <c r="AD156" i="1"/>
  <c r="N156" i="1"/>
  <c r="M156" i="1"/>
  <c r="L156" i="1"/>
  <c r="A156" i="1"/>
  <c r="AK155" i="1"/>
  <c r="AI155" i="1"/>
  <c r="AG155" i="1"/>
  <c r="AD155" i="1"/>
  <c r="AA155" i="1" s="1"/>
  <c r="N155" i="1"/>
  <c r="M155" i="1"/>
  <c r="L155" i="1"/>
  <c r="A155" i="1"/>
  <c r="AK154" i="1"/>
  <c r="AI154" i="1"/>
  <c r="AG154" i="1"/>
  <c r="AD154" i="1"/>
  <c r="N154" i="1"/>
  <c r="M154" i="1"/>
  <c r="L154" i="1"/>
  <c r="A154" i="1"/>
  <c r="AK153" i="1"/>
  <c r="AI153" i="1"/>
  <c r="AG153" i="1"/>
  <c r="AD153" i="1"/>
  <c r="N153" i="1"/>
  <c r="M153" i="1"/>
  <c r="L153" i="1"/>
  <c r="A153" i="1"/>
  <c r="AK152" i="1"/>
  <c r="AI152" i="1"/>
  <c r="AG152" i="1"/>
  <c r="AD152" i="1"/>
  <c r="AA152" i="1" s="1"/>
  <c r="N152" i="1"/>
  <c r="M152" i="1"/>
  <c r="L152" i="1"/>
  <c r="A152" i="1"/>
  <c r="AK151" i="1"/>
  <c r="AI151" i="1"/>
  <c r="AG151" i="1"/>
  <c r="AD151" i="1"/>
  <c r="N151" i="1"/>
  <c r="M151" i="1"/>
  <c r="L151" i="1"/>
  <c r="A151" i="1"/>
  <c r="AK150" i="1"/>
  <c r="AI150" i="1"/>
  <c r="AG150" i="1"/>
  <c r="AD150" i="1"/>
  <c r="N150" i="1"/>
  <c r="M150" i="1"/>
  <c r="L150" i="1"/>
  <c r="A150" i="1"/>
  <c r="AK149" i="1"/>
  <c r="AI149" i="1"/>
  <c r="AG149" i="1"/>
  <c r="AD149" i="1"/>
  <c r="N149" i="1"/>
  <c r="M149" i="1"/>
  <c r="L149" i="1"/>
  <c r="A149" i="1"/>
  <c r="AK148" i="1"/>
  <c r="AI148" i="1"/>
  <c r="AG148" i="1"/>
  <c r="AD148" i="1"/>
  <c r="AA148" i="1" s="1"/>
  <c r="AE148" i="1" s="1"/>
  <c r="N148" i="1"/>
  <c r="M148" i="1"/>
  <c r="L148" i="1"/>
  <c r="A148" i="1"/>
  <c r="AK147" i="1"/>
  <c r="AI147" i="1"/>
  <c r="AG147" i="1"/>
  <c r="AD147" i="1"/>
  <c r="AA147" i="1" s="1"/>
  <c r="N147" i="1"/>
  <c r="M147" i="1"/>
  <c r="L147" i="1"/>
  <c r="A147" i="1"/>
  <c r="AK146" i="1"/>
  <c r="AI146" i="1"/>
  <c r="AG146" i="1"/>
  <c r="AD146" i="1"/>
  <c r="AA146" i="1" s="1"/>
  <c r="N146" i="1"/>
  <c r="M146" i="1"/>
  <c r="L146" i="1"/>
  <c r="A146" i="1"/>
  <c r="AK145" i="1"/>
  <c r="AI145" i="1"/>
  <c r="AG145" i="1"/>
  <c r="AD145" i="1"/>
  <c r="AA145" i="1" s="1"/>
  <c r="N145" i="1"/>
  <c r="M145" i="1"/>
  <c r="L145" i="1"/>
  <c r="A145" i="1"/>
  <c r="AK144" i="1"/>
  <c r="AI144" i="1"/>
  <c r="AG144" i="1"/>
  <c r="AD144" i="1"/>
  <c r="AA144" i="1" s="1"/>
  <c r="N144" i="1"/>
  <c r="M144" i="1"/>
  <c r="L144" i="1"/>
  <c r="A144" i="1"/>
  <c r="AK143" i="1"/>
  <c r="AI143" i="1"/>
  <c r="AG143" i="1"/>
  <c r="AD143" i="1"/>
  <c r="N143" i="1"/>
  <c r="M143" i="1"/>
  <c r="L143" i="1"/>
  <c r="A143" i="1"/>
  <c r="O142" i="1"/>
  <c r="M142" i="1"/>
  <c r="L142" i="1"/>
  <c r="A142" i="1"/>
  <c r="AI141" i="1"/>
  <c r="AG141" i="1"/>
  <c r="AD141" i="1"/>
  <c r="AA141" i="1" s="1"/>
  <c r="O141" i="1"/>
  <c r="M141" i="1"/>
  <c r="L141" i="1"/>
  <c r="A141" i="1"/>
  <c r="AI140" i="1"/>
  <c r="AG140" i="1"/>
  <c r="AD140" i="1"/>
  <c r="AA140" i="1" s="1"/>
  <c r="O140" i="1"/>
  <c r="M140" i="1"/>
  <c r="L140" i="1"/>
  <c r="A140" i="1"/>
  <c r="AI139" i="1"/>
  <c r="AG139" i="1"/>
  <c r="AD139" i="1"/>
  <c r="A139" i="1"/>
  <c r="AI138" i="1"/>
  <c r="AG138" i="1"/>
  <c r="AD138" i="1"/>
  <c r="AA138" i="1" s="1"/>
  <c r="O138" i="1"/>
  <c r="N138" i="1"/>
  <c r="M138" i="1"/>
  <c r="L138" i="1"/>
  <c r="A138" i="1"/>
  <c r="AI137" i="1"/>
  <c r="AG137" i="1"/>
  <c r="AD137" i="1"/>
  <c r="O137" i="1"/>
  <c r="N137" i="1"/>
  <c r="M137" i="1"/>
  <c r="L137" i="1"/>
  <c r="A137" i="1"/>
  <c r="AK136" i="1"/>
  <c r="AI136" i="1"/>
  <c r="AG136" i="1"/>
  <c r="AD136" i="1"/>
  <c r="O136" i="1"/>
  <c r="N136" i="1"/>
  <c r="M136" i="1"/>
  <c r="L136" i="1"/>
  <c r="A136" i="1"/>
  <c r="AK135" i="1"/>
  <c r="AI135" i="1"/>
  <c r="AG135" i="1"/>
  <c r="AD135" i="1"/>
  <c r="O135" i="1"/>
  <c r="N135" i="1"/>
  <c r="M135" i="1"/>
  <c r="L135" i="1"/>
  <c r="A135" i="1"/>
  <c r="AK134" i="1"/>
  <c r="AI134" i="1"/>
  <c r="AG134" i="1"/>
  <c r="AD134" i="1"/>
  <c r="O134" i="1"/>
  <c r="N134" i="1"/>
  <c r="M134" i="1"/>
  <c r="L134" i="1"/>
  <c r="A134" i="1"/>
  <c r="AK133" i="1"/>
  <c r="AI133" i="1"/>
  <c r="AG133" i="1"/>
  <c r="AD133" i="1"/>
  <c r="A133" i="1"/>
  <c r="AK132" i="1"/>
  <c r="AI132" i="1"/>
  <c r="AG132" i="1"/>
  <c r="AD132" i="1"/>
  <c r="O132" i="1"/>
  <c r="N132" i="1"/>
  <c r="M132" i="1"/>
  <c r="L132" i="1"/>
  <c r="A132" i="1"/>
  <c r="AK131" i="1"/>
  <c r="AI131" i="1"/>
  <c r="AG131" i="1"/>
  <c r="AD131" i="1"/>
  <c r="AA131" i="1" s="1"/>
  <c r="N131" i="1"/>
  <c r="M131" i="1"/>
  <c r="L131" i="1"/>
  <c r="A131" i="1"/>
  <c r="AI130" i="1"/>
  <c r="AG130" i="1"/>
  <c r="AD130" i="1"/>
  <c r="AA130" i="1" s="1"/>
  <c r="O130" i="1"/>
  <c r="N130" i="1"/>
  <c r="M130" i="1"/>
  <c r="L130" i="1"/>
  <c r="A130" i="1"/>
  <c r="AI129" i="1"/>
  <c r="AG129" i="1"/>
  <c r="AD129" i="1"/>
  <c r="O129" i="1"/>
  <c r="N129" i="1"/>
  <c r="M129" i="1"/>
  <c r="L129" i="1"/>
  <c r="A129" i="1"/>
  <c r="AK128" i="1"/>
  <c r="AI128" i="1"/>
  <c r="AG128" i="1"/>
  <c r="AD128" i="1"/>
  <c r="AA128" i="1" s="1"/>
  <c r="AE128" i="1" s="1"/>
  <c r="O128" i="1"/>
  <c r="N128" i="1"/>
  <c r="M128" i="1"/>
  <c r="L128" i="1"/>
  <c r="A128" i="1"/>
  <c r="AK127" i="1"/>
  <c r="AI127" i="1"/>
  <c r="AG127" i="1"/>
  <c r="AD127" i="1"/>
  <c r="AA127" i="1" s="1"/>
  <c r="AE127" i="1" s="1"/>
  <c r="O127" i="1"/>
  <c r="N127" i="1"/>
  <c r="M127" i="1"/>
  <c r="L127" i="1"/>
  <c r="A127" i="1"/>
  <c r="AK126" i="1"/>
  <c r="AI126" i="1"/>
  <c r="AG126" i="1"/>
  <c r="AD126" i="1"/>
  <c r="AA126" i="1" s="1"/>
  <c r="O126" i="1"/>
  <c r="N126" i="1"/>
  <c r="M126" i="1"/>
  <c r="L126" i="1"/>
  <c r="A126" i="1"/>
  <c r="AK125" i="1"/>
  <c r="AI125" i="1"/>
  <c r="AG125" i="1"/>
  <c r="AD125" i="1"/>
  <c r="AA125" i="1" s="1"/>
  <c r="O125" i="1"/>
  <c r="N125" i="1"/>
  <c r="M125" i="1"/>
  <c r="L125" i="1"/>
  <c r="A125" i="1"/>
  <c r="AK124" i="1"/>
  <c r="AI124" i="1"/>
  <c r="AG124" i="1"/>
  <c r="AD124" i="1"/>
  <c r="AA124" i="1" s="1"/>
  <c r="AE124" i="1" s="1"/>
  <c r="O124" i="1"/>
  <c r="N124" i="1"/>
  <c r="M124" i="1"/>
  <c r="L124" i="1"/>
  <c r="A124" i="1"/>
  <c r="AK123" i="1"/>
  <c r="AI123" i="1"/>
  <c r="AG123" i="1"/>
  <c r="AD123" i="1"/>
  <c r="A123" i="1"/>
  <c r="AK122" i="1"/>
  <c r="AI122" i="1"/>
  <c r="AG122" i="1"/>
  <c r="AD122" i="1"/>
  <c r="AA122" i="1" s="1"/>
  <c r="AE122" i="1" s="1"/>
  <c r="A122" i="1"/>
  <c r="AK121" i="1"/>
  <c r="AI121" i="1"/>
  <c r="AG121" i="1"/>
  <c r="AD121" i="1"/>
  <c r="A121" i="1"/>
  <c r="AK120" i="1"/>
  <c r="AI120" i="1"/>
  <c r="AG120" i="1"/>
  <c r="AD120" i="1"/>
  <c r="AA120" i="1" s="1"/>
  <c r="AE120" i="1" s="1"/>
  <c r="A120" i="1"/>
  <c r="AK119" i="1"/>
  <c r="AI119" i="1"/>
  <c r="AG119" i="1"/>
  <c r="AD119" i="1"/>
  <c r="AA119" i="1" s="1"/>
  <c r="A119" i="1"/>
  <c r="AK118" i="1"/>
  <c r="AI118" i="1"/>
  <c r="AG118" i="1"/>
  <c r="AD118" i="1"/>
  <c r="AA118" i="1" s="1"/>
  <c r="A118" i="1"/>
  <c r="AK117" i="1"/>
  <c r="AI117" i="1"/>
  <c r="AG117" i="1"/>
  <c r="AD117" i="1"/>
  <c r="AA117" i="1" s="1"/>
  <c r="AE117" i="1" s="1"/>
  <c r="A117" i="1"/>
  <c r="AK116" i="1"/>
  <c r="AI116" i="1"/>
  <c r="AG116" i="1"/>
  <c r="AD116" i="1"/>
  <c r="AA116" i="1" s="1"/>
  <c r="A116" i="1"/>
  <c r="AK115" i="1"/>
  <c r="AI115" i="1"/>
  <c r="AG115" i="1"/>
  <c r="AD115" i="1"/>
  <c r="A115" i="1"/>
  <c r="AK114" i="1"/>
  <c r="AI114" i="1"/>
  <c r="AG114" i="1"/>
  <c r="AD114" i="1"/>
  <c r="A114" i="1"/>
  <c r="AK113" i="1"/>
  <c r="AI113" i="1"/>
  <c r="AG113" i="1"/>
  <c r="AD113" i="1"/>
  <c r="AA113" i="1" s="1"/>
  <c r="AE113" i="1" s="1"/>
  <c r="A113" i="1"/>
  <c r="AK112" i="1"/>
  <c r="AI112" i="1"/>
  <c r="AG112" i="1"/>
  <c r="AD112" i="1"/>
  <c r="AA112" i="1" s="1"/>
  <c r="A112" i="1"/>
  <c r="AK111" i="1"/>
  <c r="AI111" i="1"/>
  <c r="AG111" i="1"/>
  <c r="AD111" i="1"/>
  <c r="AA111" i="1" s="1"/>
  <c r="AE111" i="1" s="1"/>
  <c r="A111" i="1"/>
  <c r="AK110" i="1"/>
  <c r="AI110" i="1"/>
  <c r="AG110" i="1"/>
  <c r="AD110" i="1"/>
  <c r="A110" i="1"/>
  <c r="AK109" i="1"/>
  <c r="AI109" i="1"/>
  <c r="AG109" i="1"/>
  <c r="AD109" i="1"/>
  <c r="AA109" i="1" s="1"/>
  <c r="AE109" i="1" s="1"/>
  <c r="A109" i="1"/>
  <c r="AK108" i="1"/>
  <c r="AI108" i="1"/>
  <c r="AG108" i="1"/>
  <c r="AD108" i="1"/>
  <c r="A108" i="1"/>
  <c r="AK107" i="1"/>
  <c r="AI107" i="1"/>
  <c r="AG107" i="1"/>
  <c r="AD107" i="1"/>
  <c r="A107" i="1"/>
  <c r="AK106" i="1"/>
  <c r="AI106" i="1"/>
  <c r="AG106" i="1"/>
  <c r="AD106" i="1"/>
  <c r="AA106" i="1" s="1"/>
  <c r="A106" i="1"/>
  <c r="AK105" i="1"/>
  <c r="AI105" i="1"/>
  <c r="AG105" i="1"/>
  <c r="AD105" i="1"/>
  <c r="AA105" i="1" s="1"/>
  <c r="A105" i="1"/>
  <c r="AK104" i="1"/>
  <c r="AI104" i="1"/>
  <c r="AG104" i="1"/>
  <c r="AD104" i="1"/>
  <c r="AA104" i="1" s="1"/>
  <c r="AE104" i="1" s="1"/>
  <c r="A104" i="1"/>
  <c r="AK103" i="1"/>
  <c r="AI103" i="1"/>
  <c r="AG103" i="1"/>
  <c r="AD103" i="1"/>
  <c r="AA103" i="1" s="1"/>
  <c r="AE103" i="1" s="1"/>
  <c r="A103" i="1"/>
  <c r="AK102" i="1"/>
  <c r="AI102" i="1"/>
  <c r="AG102" i="1"/>
  <c r="AD102" i="1"/>
  <c r="AA102" i="1" s="1"/>
  <c r="A102" i="1"/>
  <c r="AD101" i="1"/>
  <c r="O101" i="1"/>
  <c r="L101" i="1"/>
  <c r="M101" i="1" s="1"/>
  <c r="A101" i="1"/>
  <c r="AD100" i="1"/>
  <c r="O100" i="1"/>
  <c r="M100" i="1"/>
  <c r="L100" i="1"/>
  <c r="A100" i="1"/>
  <c r="AI99" i="1"/>
  <c r="AG99" i="1"/>
  <c r="AD99" i="1"/>
  <c r="O99" i="1"/>
  <c r="M99" i="1"/>
  <c r="L99" i="1"/>
  <c r="A99" i="1"/>
  <c r="AI98" i="1"/>
  <c r="AG98" i="1"/>
  <c r="AD98" i="1"/>
  <c r="AA98" i="1" s="1"/>
  <c r="AE98" i="1" s="1"/>
  <c r="O98" i="1"/>
  <c r="M98" i="1"/>
  <c r="L98" i="1"/>
  <c r="A98" i="1"/>
  <c r="M97" i="1"/>
  <c r="A97" i="1"/>
  <c r="AI96" i="1"/>
  <c r="AG96" i="1"/>
  <c r="AD96" i="1"/>
  <c r="O96" i="1"/>
  <c r="N96" i="1"/>
  <c r="M96" i="1"/>
  <c r="L96" i="1"/>
  <c r="A96" i="1"/>
  <c r="O95" i="1"/>
  <c r="N95" i="1"/>
  <c r="M95" i="1"/>
  <c r="L95" i="1"/>
  <c r="A95" i="1"/>
  <c r="AI94" i="1"/>
  <c r="AG94" i="1"/>
  <c r="AD94" i="1"/>
  <c r="AA94" i="1" s="1"/>
  <c r="O94" i="1"/>
  <c r="N94" i="1"/>
  <c r="M94" i="1"/>
  <c r="L94" i="1"/>
  <c r="A94" i="1"/>
  <c r="AI93" i="1"/>
  <c r="AG93" i="1"/>
  <c r="AD93" i="1"/>
  <c r="AA93" i="1" s="1"/>
  <c r="O93" i="1"/>
  <c r="N93" i="1"/>
  <c r="M93" i="1"/>
  <c r="L93" i="1"/>
  <c r="A93" i="1"/>
  <c r="AI92" i="1"/>
  <c r="AG92" i="1"/>
  <c r="AD92" i="1"/>
  <c r="AA92" i="1" s="1"/>
  <c r="O92" i="1"/>
  <c r="N92" i="1"/>
  <c r="M92" i="1"/>
  <c r="L92" i="1"/>
  <c r="A92" i="1"/>
  <c r="AI91" i="1"/>
  <c r="AG91" i="1"/>
  <c r="AD91" i="1"/>
  <c r="AA91" i="1" s="1"/>
  <c r="AE91" i="1" s="1"/>
  <c r="O91" i="1"/>
  <c r="N91" i="1"/>
  <c r="M91" i="1"/>
  <c r="L91" i="1"/>
  <c r="A91" i="1"/>
  <c r="AI90" i="1"/>
  <c r="AG90" i="1"/>
  <c r="AD90" i="1"/>
  <c r="AA90" i="1" s="1"/>
  <c r="AE90" i="1" s="1"/>
  <c r="O90" i="1"/>
  <c r="N90" i="1"/>
  <c r="M90" i="1"/>
  <c r="L90" i="1"/>
  <c r="A90" i="1"/>
  <c r="AK89" i="1"/>
  <c r="AI89" i="1"/>
  <c r="AG89" i="1"/>
  <c r="AD89" i="1"/>
  <c r="AA89" i="1" s="1"/>
  <c r="AE89" i="1" s="1"/>
  <c r="O89" i="1"/>
  <c r="N89" i="1"/>
  <c r="M89" i="1"/>
  <c r="L89" i="1"/>
  <c r="A89" i="1"/>
  <c r="AK88" i="1"/>
  <c r="AI88" i="1"/>
  <c r="AG88" i="1"/>
  <c r="AD88" i="1"/>
  <c r="AA88" i="1" s="1"/>
  <c r="AE88" i="1" s="1"/>
  <c r="O88" i="1"/>
  <c r="N88" i="1"/>
  <c r="M88" i="1"/>
  <c r="L88" i="1"/>
  <c r="A88" i="1"/>
  <c r="AK87" i="1"/>
  <c r="AI87" i="1"/>
  <c r="AG87" i="1"/>
  <c r="AD87" i="1"/>
  <c r="AA87" i="1" s="1"/>
  <c r="AE87" i="1" s="1"/>
  <c r="N87" i="1"/>
  <c r="M87" i="1"/>
  <c r="L87" i="1"/>
  <c r="A87" i="1"/>
  <c r="AK86" i="1"/>
  <c r="AI86" i="1"/>
  <c r="AG86" i="1"/>
  <c r="AD86" i="1"/>
  <c r="O86" i="1"/>
  <c r="N86" i="1"/>
  <c r="M86" i="1"/>
  <c r="L86" i="1"/>
  <c r="A86" i="1"/>
  <c r="AK85" i="1"/>
  <c r="AI85" i="1"/>
  <c r="AG85" i="1"/>
  <c r="AD85" i="1"/>
  <c r="AA85" i="1" s="1"/>
  <c r="AE85" i="1" s="1"/>
  <c r="N85" i="1"/>
  <c r="M85" i="1"/>
  <c r="L85" i="1"/>
  <c r="A85" i="1"/>
  <c r="AK84" i="1"/>
  <c r="AI84" i="1"/>
  <c r="AG84" i="1"/>
  <c r="AD84" i="1"/>
  <c r="N84" i="1"/>
  <c r="M84" i="1"/>
  <c r="L84" i="1"/>
  <c r="A84" i="1"/>
  <c r="AK83" i="1"/>
  <c r="AI83" i="1"/>
  <c r="AG83" i="1"/>
  <c r="AD83" i="1"/>
  <c r="AA83" i="1" s="1"/>
  <c r="N83" i="1"/>
  <c r="M83" i="1"/>
  <c r="L83" i="1"/>
  <c r="A83" i="1"/>
  <c r="AK82" i="1"/>
  <c r="AI82" i="1"/>
  <c r="AG82" i="1"/>
  <c r="AD82" i="1"/>
  <c r="AA82" i="1" s="1"/>
  <c r="N82" i="1"/>
  <c r="M82" i="1"/>
  <c r="L82" i="1"/>
  <c r="A82" i="1"/>
  <c r="AK81" i="1"/>
  <c r="AI81" i="1"/>
  <c r="AG81" i="1"/>
  <c r="AD81" i="1"/>
  <c r="AA81" i="1" s="1"/>
  <c r="AE81" i="1" s="1"/>
  <c r="N81" i="1"/>
  <c r="M81" i="1"/>
  <c r="L81" i="1"/>
  <c r="A81" i="1"/>
  <c r="AK80" i="1"/>
  <c r="AI80" i="1"/>
  <c r="AG80" i="1"/>
  <c r="AD80" i="1"/>
  <c r="N80" i="1"/>
  <c r="M80" i="1"/>
  <c r="L80" i="1"/>
  <c r="A80" i="1"/>
  <c r="AK79" i="1"/>
  <c r="AI79" i="1"/>
  <c r="AG79" i="1"/>
  <c r="AD79" i="1"/>
  <c r="AA79" i="1" s="1"/>
  <c r="N79" i="1"/>
  <c r="M79" i="1"/>
  <c r="L79" i="1"/>
  <c r="A79" i="1"/>
  <c r="AK78" i="1"/>
  <c r="AI78" i="1"/>
  <c r="AG78" i="1"/>
  <c r="AD78" i="1"/>
  <c r="N78" i="1"/>
  <c r="M78" i="1"/>
  <c r="L78" i="1"/>
  <c r="A78" i="1"/>
  <c r="AK77" i="1"/>
  <c r="AI77" i="1"/>
  <c r="AG77" i="1"/>
  <c r="AD77" i="1"/>
  <c r="AA77" i="1" s="1"/>
  <c r="AE77" i="1" s="1"/>
  <c r="N77" i="1"/>
  <c r="M77" i="1"/>
  <c r="L77" i="1"/>
  <c r="A77" i="1"/>
  <c r="AK76" i="1"/>
  <c r="AI76" i="1"/>
  <c r="AG76" i="1"/>
  <c r="AD76" i="1"/>
  <c r="N76" i="1"/>
  <c r="M76" i="1"/>
  <c r="L76" i="1"/>
  <c r="A76" i="1"/>
  <c r="AK75" i="1"/>
  <c r="AI75" i="1"/>
  <c r="AG75" i="1"/>
  <c r="AD75" i="1"/>
  <c r="AA75" i="1" s="1"/>
  <c r="N75" i="1"/>
  <c r="M75" i="1"/>
  <c r="L75" i="1"/>
  <c r="A75" i="1"/>
  <c r="AK74" i="1"/>
  <c r="AI74" i="1"/>
  <c r="AG74" i="1"/>
  <c r="AD74" i="1"/>
  <c r="N74" i="1"/>
  <c r="M74" i="1"/>
  <c r="L74" i="1"/>
  <c r="A74" i="1"/>
  <c r="AK73" i="1"/>
  <c r="AI73" i="1"/>
  <c r="AG73" i="1"/>
  <c r="AD73" i="1"/>
  <c r="N73" i="1"/>
  <c r="M73" i="1"/>
  <c r="L73" i="1"/>
  <c r="A73" i="1"/>
  <c r="AK72" i="1"/>
  <c r="AI72" i="1"/>
  <c r="AG72" i="1"/>
  <c r="AD72" i="1"/>
  <c r="N72" i="1"/>
  <c r="M72" i="1"/>
  <c r="L72" i="1"/>
  <c r="A72" i="1"/>
  <c r="AK71" i="1"/>
  <c r="AI71" i="1"/>
  <c r="AG71" i="1"/>
  <c r="AD71" i="1"/>
  <c r="AA71" i="1" s="1"/>
  <c r="N71" i="1"/>
  <c r="M71" i="1"/>
  <c r="L71" i="1"/>
  <c r="A71" i="1"/>
  <c r="AK70" i="1"/>
  <c r="AI70" i="1"/>
  <c r="AG70" i="1"/>
  <c r="AD70" i="1"/>
  <c r="AA70" i="1" s="1"/>
  <c r="N70" i="1"/>
  <c r="M70" i="1"/>
  <c r="L70" i="1"/>
  <c r="A70" i="1"/>
  <c r="AK69" i="1"/>
  <c r="AI69" i="1"/>
  <c r="AG69" i="1"/>
  <c r="AD69" i="1"/>
  <c r="AA69" i="1" s="1"/>
  <c r="N69" i="1"/>
  <c r="M69" i="1"/>
  <c r="L69" i="1"/>
  <c r="A69" i="1"/>
  <c r="AK68" i="1"/>
  <c r="AI68" i="1"/>
  <c r="AG68" i="1"/>
  <c r="AD68" i="1"/>
  <c r="AA68" i="1" s="1"/>
  <c r="N68" i="1"/>
  <c r="M68" i="1"/>
  <c r="L68" i="1"/>
  <c r="A68" i="1"/>
  <c r="AK67" i="1"/>
  <c r="AI67" i="1"/>
  <c r="AG67" i="1"/>
  <c r="AD67" i="1"/>
  <c r="N67" i="1"/>
  <c r="M67" i="1"/>
  <c r="L67" i="1"/>
  <c r="A67" i="1"/>
  <c r="AK66" i="1"/>
  <c r="AI66" i="1"/>
  <c r="AG66" i="1"/>
  <c r="AD66" i="1"/>
  <c r="N66" i="1"/>
  <c r="M66" i="1"/>
  <c r="L66" i="1"/>
  <c r="A66" i="1"/>
  <c r="AK65" i="1"/>
  <c r="AI65" i="1"/>
  <c r="AG65" i="1"/>
  <c r="AD65" i="1"/>
  <c r="AA65" i="1" s="1"/>
  <c r="AE65" i="1" s="1"/>
  <c r="A65" i="1"/>
  <c r="A64" i="1"/>
  <c r="A63" i="1"/>
  <c r="AK62" i="1"/>
  <c r="AI62" i="1"/>
  <c r="AG62" i="1"/>
  <c r="AD62" i="1"/>
  <c r="AA62" i="1" s="1"/>
  <c r="N62" i="1"/>
  <c r="M62" i="1"/>
  <c r="L62" i="1"/>
  <c r="A62" i="1"/>
  <c r="AK61" i="1"/>
  <c r="AI61" i="1"/>
  <c r="AG61" i="1"/>
  <c r="AD61" i="1"/>
  <c r="N61" i="1"/>
  <c r="M61" i="1"/>
  <c r="L61" i="1"/>
  <c r="A61" i="1"/>
  <c r="AK60" i="1"/>
  <c r="AI60" i="1"/>
  <c r="AG60" i="1"/>
  <c r="AD60" i="1"/>
  <c r="N60" i="1"/>
  <c r="M60" i="1"/>
  <c r="L60" i="1"/>
  <c r="A60" i="1"/>
  <c r="AK59" i="1"/>
  <c r="AI59" i="1"/>
  <c r="AG59" i="1"/>
  <c r="AD59" i="1"/>
  <c r="N59" i="1"/>
  <c r="M59" i="1"/>
  <c r="L59" i="1"/>
  <c r="A59" i="1"/>
  <c r="AI58" i="1"/>
  <c r="AG58" i="1"/>
  <c r="AD58" i="1"/>
  <c r="N58" i="1"/>
  <c r="M58" i="1"/>
  <c r="L58" i="1"/>
  <c r="A58" i="1"/>
  <c r="AK57" i="1"/>
  <c r="AI57" i="1"/>
  <c r="AG57" i="1"/>
  <c r="AD57" i="1"/>
  <c r="AA57" i="1" s="1"/>
  <c r="N57" i="1"/>
  <c r="M57" i="1"/>
  <c r="L57" i="1"/>
  <c r="A57" i="1"/>
  <c r="AK56" i="1"/>
  <c r="AI56" i="1"/>
  <c r="AG56" i="1"/>
  <c r="AD56" i="1"/>
  <c r="N56" i="1"/>
  <c r="M56" i="1"/>
  <c r="L56" i="1"/>
  <c r="A56" i="1"/>
  <c r="AK55" i="1"/>
  <c r="AI55" i="1"/>
  <c r="AG55" i="1"/>
  <c r="AD55" i="1"/>
  <c r="AA55" i="1" s="1"/>
  <c r="AE55" i="1" s="1"/>
  <c r="N55" i="1"/>
  <c r="M55" i="1"/>
  <c r="L55" i="1"/>
  <c r="A55" i="1"/>
  <c r="AK54" i="1"/>
  <c r="AI54" i="1"/>
  <c r="AG54" i="1"/>
  <c r="AD54" i="1"/>
  <c r="AA54" i="1" s="1"/>
  <c r="AE54" i="1" s="1"/>
  <c r="N54" i="1"/>
  <c r="M54" i="1"/>
  <c r="L54" i="1"/>
  <c r="A54" i="1"/>
  <c r="AK53" i="1"/>
  <c r="AI53" i="1"/>
  <c r="AG53" i="1"/>
  <c r="AD53" i="1"/>
  <c r="AA53" i="1" s="1"/>
  <c r="N53" i="1"/>
  <c r="M53" i="1"/>
  <c r="L53" i="1"/>
  <c r="A53" i="1"/>
  <c r="AK52" i="1"/>
  <c r="AI52" i="1"/>
  <c r="AG52" i="1"/>
  <c r="AD52" i="1"/>
  <c r="AA52" i="1" s="1"/>
  <c r="AE52" i="1" s="1"/>
  <c r="N52" i="1"/>
  <c r="M52" i="1"/>
  <c r="L52" i="1"/>
  <c r="A52" i="1"/>
  <c r="AK51" i="1"/>
  <c r="AI51" i="1"/>
  <c r="AG51" i="1"/>
  <c r="AD51" i="1"/>
  <c r="N51" i="1"/>
  <c r="M51" i="1"/>
  <c r="L51" i="1"/>
  <c r="A51" i="1"/>
  <c r="AK50" i="1"/>
  <c r="AI50" i="1"/>
  <c r="AG50" i="1"/>
  <c r="AD50" i="1"/>
  <c r="AA50" i="1" s="1"/>
  <c r="N50" i="1"/>
  <c r="M50" i="1"/>
  <c r="L50" i="1"/>
  <c r="A50" i="1"/>
  <c r="AK49" i="1"/>
  <c r="AI49" i="1"/>
  <c r="AG49" i="1"/>
  <c r="AD49" i="1"/>
  <c r="N49" i="1"/>
  <c r="M49" i="1"/>
  <c r="L49" i="1"/>
  <c r="A49" i="1"/>
  <c r="AK48" i="1"/>
  <c r="AI48" i="1"/>
  <c r="AG48" i="1"/>
  <c r="AD48" i="1"/>
  <c r="AA48" i="1" s="1"/>
  <c r="N48" i="1"/>
  <c r="M48" i="1"/>
  <c r="L48" i="1"/>
  <c r="A48" i="1"/>
  <c r="AI47" i="1"/>
  <c r="AG47" i="1"/>
  <c r="AD47" i="1"/>
  <c r="O47" i="1"/>
  <c r="M47" i="1"/>
  <c r="L47" i="1"/>
  <c r="A47" i="1"/>
  <c r="AI46" i="1"/>
  <c r="AG46" i="1"/>
  <c r="AD46" i="1"/>
  <c r="AA46" i="1" s="1"/>
  <c r="O46" i="1"/>
  <c r="M46" i="1"/>
  <c r="L46" i="1"/>
  <c r="A46" i="1"/>
  <c r="AI45" i="1"/>
  <c r="AG45" i="1"/>
  <c r="AD45" i="1"/>
  <c r="AA45" i="1" s="1"/>
  <c r="O45" i="1"/>
  <c r="M45" i="1"/>
  <c r="L45" i="1"/>
  <c r="A45" i="1"/>
  <c r="AI44" i="1"/>
  <c r="AG44" i="1"/>
  <c r="AD44" i="1"/>
  <c r="A44" i="1"/>
  <c r="AI43" i="1"/>
  <c r="AG43" i="1"/>
  <c r="AD43" i="1"/>
  <c r="AA43" i="1" s="1"/>
  <c r="O43" i="1"/>
  <c r="N43" i="1"/>
  <c r="M43" i="1"/>
  <c r="L43" i="1"/>
  <c r="A43" i="1"/>
  <c r="AI42" i="1"/>
  <c r="AG42" i="1"/>
  <c r="AD42" i="1"/>
  <c r="AA42" i="1" s="1"/>
  <c r="O42" i="1"/>
  <c r="N42" i="1"/>
  <c r="M42" i="1"/>
  <c r="L42" i="1"/>
  <c r="A42" i="1"/>
  <c r="AI41" i="1"/>
  <c r="AG41" i="1"/>
  <c r="AD41" i="1"/>
  <c r="O41" i="1"/>
  <c r="N41" i="1"/>
  <c r="M41" i="1"/>
  <c r="L41" i="1"/>
  <c r="A41" i="1"/>
  <c r="AI40" i="1"/>
  <c r="AG40" i="1"/>
  <c r="AD40" i="1"/>
  <c r="O40" i="1"/>
  <c r="N40" i="1"/>
  <c r="M40" i="1"/>
  <c r="L40" i="1"/>
  <c r="A40" i="1"/>
  <c r="AI39" i="1"/>
  <c r="AG39" i="1"/>
  <c r="AD39" i="1"/>
  <c r="AA39" i="1" s="1"/>
  <c r="AE39" i="1" s="1"/>
  <c r="O39" i="1"/>
  <c r="N39" i="1"/>
  <c r="M39" i="1"/>
  <c r="L39" i="1"/>
  <c r="A39" i="1"/>
  <c r="AK38" i="1"/>
  <c r="AI38" i="1"/>
  <c r="AG38" i="1"/>
  <c r="AD38" i="1"/>
  <c r="AA38" i="1" s="1"/>
  <c r="AE38" i="1" s="1"/>
  <c r="O38" i="1"/>
  <c r="N38" i="1"/>
  <c r="M38" i="1"/>
  <c r="L38" i="1"/>
  <c r="A38" i="1"/>
  <c r="AK37" i="1"/>
  <c r="AI37" i="1"/>
  <c r="AG37" i="1"/>
  <c r="AD37" i="1"/>
  <c r="AA37" i="1" s="1"/>
  <c r="AE37" i="1" s="1"/>
  <c r="O37" i="1"/>
  <c r="N37" i="1"/>
  <c r="M37" i="1"/>
  <c r="L37" i="1"/>
  <c r="A37" i="1"/>
  <c r="AK36" i="1"/>
  <c r="AI36" i="1"/>
  <c r="AG36" i="1"/>
  <c r="AD36" i="1"/>
  <c r="AA36" i="1" s="1"/>
  <c r="AE36" i="1" s="1"/>
  <c r="O36" i="1"/>
  <c r="N36" i="1"/>
  <c r="M36" i="1"/>
  <c r="L36" i="1"/>
  <c r="A36" i="1"/>
  <c r="AK35" i="1"/>
  <c r="AI35" i="1"/>
  <c r="AG35" i="1"/>
  <c r="AD35" i="1"/>
  <c r="AA35" i="1" s="1"/>
  <c r="AE35" i="1" s="1"/>
  <c r="O35" i="1"/>
  <c r="N35" i="1"/>
  <c r="M35" i="1"/>
  <c r="L35" i="1"/>
  <c r="A35" i="1"/>
  <c r="AK34" i="1"/>
  <c r="AI34" i="1"/>
  <c r="AG34" i="1"/>
  <c r="AD34" i="1"/>
  <c r="AA34" i="1" s="1"/>
  <c r="AE34" i="1" s="1"/>
  <c r="O34" i="1"/>
  <c r="N34" i="1"/>
  <c r="M34" i="1"/>
  <c r="L34" i="1"/>
  <c r="A34" i="1"/>
  <c r="O33" i="1"/>
  <c r="M33" i="1"/>
  <c r="L33" i="1"/>
  <c r="A33" i="1"/>
  <c r="AI32" i="1"/>
  <c r="AG32" i="1"/>
  <c r="AD32" i="1"/>
  <c r="AA32" i="1" s="1"/>
  <c r="O32" i="1"/>
  <c r="M32" i="1"/>
  <c r="L32" i="1"/>
  <c r="A32" i="1"/>
  <c r="AI31" i="1"/>
  <c r="AG31" i="1"/>
  <c r="AD31" i="1"/>
  <c r="AA31" i="1" s="1"/>
  <c r="O31" i="1"/>
  <c r="M31" i="1"/>
  <c r="L31" i="1"/>
  <c r="A31" i="1"/>
  <c r="AI30" i="1"/>
  <c r="AG30" i="1"/>
  <c r="AD30" i="1"/>
  <c r="AA30" i="1" s="1"/>
  <c r="O30" i="1"/>
  <c r="N30" i="1"/>
  <c r="M30" i="1"/>
  <c r="L30" i="1"/>
  <c r="A30" i="1"/>
  <c r="O29" i="1"/>
  <c r="N29" i="1"/>
  <c r="M29" i="1"/>
  <c r="L29" i="1"/>
  <c r="A29" i="1"/>
  <c r="AI28" i="1"/>
  <c r="AG28" i="1"/>
  <c r="AD28" i="1"/>
  <c r="AA28" i="1" s="1"/>
  <c r="O28" i="1"/>
  <c r="N28" i="1"/>
  <c r="M28" i="1"/>
  <c r="L28" i="1"/>
  <c r="A28" i="1"/>
  <c r="AI27" i="1"/>
  <c r="AG27" i="1"/>
  <c r="AD27" i="1"/>
  <c r="AA27" i="1" s="1"/>
  <c r="O27" i="1"/>
  <c r="N27" i="1"/>
  <c r="M27" i="1"/>
  <c r="L27" i="1"/>
  <c r="A27" i="1"/>
  <c r="AI26" i="1"/>
  <c r="AG26" i="1"/>
  <c r="AD26" i="1"/>
  <c r="AA26" i="1" s="1"/>
  <c r="O26" i="1"/>
  <c r="N26" i="1"/>
  <c r="M26" i="1"/>
  <c r="L26" i="1"/>
  <c r="A26" i="1"/>
  <c r="AI25" i="1"/>
  <c r="AG25" i="1"/>
  <c r="AD25" i="1"/>
  <c r="O25" i="1"/>
  <c r="N25" i="1"/>
  <c r="M25" i="1"/>
  <c r="L25" i="1"/>
  <c r="A25" i="1"/>
  <c r="AI24" i="1"/>
  <c r="AG24" i="1"/>
  <c r="AD24" i="1"/>
  <c r="O24" i="1"/>
  <c r="N24" i="1"/>
  <c r="M24" i="1"/>
  <c r="L24" i="1"/>
  <c r="A24" i="1"/>
  <c r="AK23" i="1"/>
  <c r="AI23" i="1"/>
  <c r="AG23" i="1"/>
  <c r="AD23" i="1"/>
  <c r="O23" i="1"/>
  <c r="N23" i="1"/>
  <c r="M23" i="1"/>
  <c r="L23" i="1"/>
  <c r="A23" i="1"/>
  <c r="AI22" i="1"/>
  <c r="AG22" i="1"/>
  <c r="AD22" i="1"/>
  <c r="AA22" i="1" s="1"/>
  <c r="O22" i="1"/>
  <c r="N22" i="1"/>
  <c r="M22" i="1"/>
  <c r="L22" i="1"/>
  <c r="A22" i="1"/>
  <c r="AK21" i="1"/>
  <c r="AI21" i="1"/>
  <c r="AG21" i="1"/>
  <c r="AD21" i="1"/>
  <c r="AA21" i="1" s="1"/>
  <c r="O21" i="1"/>
  <c r="N21" i="1"/>
  <c r="M21" i="1"/>
  <c r="L21" i="1"/>
  <c r="A21" i="1"/>
  <c r="AK20" i="1"/>
  <c r="AI20" i="1"/>
  <c r="AG20" i="1"/>
  <c r="AD20" i="1"/>
  <c r="AA20" i="1" s="1"/>
  <c r="O20" i="1"/>
  <c r="N20" i="1"/>
  <c r="M20" i="1"/>
  <c r="L20" i="1"/>
  <c r="A20" i="1"/>
  <c r="AK19" i="1"/>
  <c r="AI19" i="1"/>
  <c r="AG19" i="1"/>
  <c r="AD19" i="1"/>
  <c r="N19" i="1"/>
  <c r="M19" i="1"/>
  <c r="L19" i="1"/>
  <c r="A19" i="1"/>
  <c r="AK18" i="1"/>
  <c r="AI18" i="1"/>
  <c r="AG18" i="1"/>
  <c r="AD18" i="1"/>
  <c r="AA18" i="1" s="1"/>
  <c r="N18" i="1"/>
  <c r="M18" i="1"/>
  <c r="L18" i="1"/>
  <c r="A18" i="1"/>
  <c r="AK17" i="1"/>
  <c r="AI17" i="1"/>
  <c r="AG17" i="1"/>
  <c r="AD17" i="1"/>
  <c r="N17" i="1"/>
  <c r="M17" i="1"/>
  <c r="L17" i="1"/>
  <c r="A17" i="1"/>
  <c r="AK16" i="1"/>
  <c r="AI16" i="1"/>
  <c r="AG16" i="1"/>
  <c r="AD16" i="1"/>
  <c r="N16" i="1"/>
  <c r="M16" i="1"/>
  <c r="L16" i="1"/>
  <c r="A16" i="1"/>
  <c r="AK15" i="1"/>
  <c r="AI15" i="1"/>
  <c r="AG15" i="1"/>
  <c r="AD15" i="1"/>
  <c r="N15" i="1"/>
  <c r="M15" i="1"/>
  <c r="L15" i="1"/>
  <c r="A15" i="1"/>
  <c r="AK14" i="1"/>
  <c r="AI14" i="1"/>
  <c r="AG14" i="1"/>
  <c r="AD14" i="1"/>
  <c r="N14" i="1"/>
  <c r="M14" i="1"/>
  <c r="L14" i="1"/>
  <c r="A14" i="1"/>
  <c r="AK13" i="1"/>
  <c r="AI13" i="1"/>
  <c r="AG13" i="1"/>
  <c r="AD13" i="1"/>
  <c r="N13" i="1"/>
  <c r="M13" i="1"/>
  <c r="L13" i="1"/>
  <c r="A13" i="1"/>
  <c r="AK12" i="1"/>
  <c r="AI12" i="1"/>
  <c r="AG12" i="1"/>
  <c r="AD12" i="1"/>
  <c r="AA12" i="1" s="1"/>
  <c r="AE12" i="1" s="1"/>
  <c r="N12" i="1"/>
  <c r="M12" i="1"/>
  <c r="L12" i="1"/>
  <c r="A12" i="1"/>
  <c r="AK11" i="1"/>
  <c r="AI11" i="1"/>
  <c r="AG11" i="1"/>
  <c r="AD11" i="1"/>
  <c r="N11" i="1"/>
  <c r="M11" i="1"/>
  <c r="L11" i="1"/>
  <c r="A11" i="1"/>
  <c r="AK10" i="1"/>
  <c r="AI10" i="1"/>
  <c r="AG10" i="1"/>
  <c r="AD10" i="1"/>
  <c r="N10" i="1"/>
  <c r="M10" i="1"/>
  <c r="L10" i="1"/>
  <c r="A10" i="1"/>
  <c r="AK9" i="1"/>
  <c r="AI9" i="1"/>
  <c r="AG9" i="1"/>
  <c r="AD9" i="1"/>
  <c r="N9" i="1"/>
  <c r="M9" i="1"/>
  <c r="L9" i="1"/>
  <c r="A9" i="1"/>
  <c r="AK8" i="1"/>
  <c r="AI8" i="1"/>
  <c r="AG8" i="1"/>
  <c r="AD8" i="1"/>
  <c r="N8" i="1"/>
  <c r="M8" i="1"/>
  <c r="L8" i="1"/>
  <c r="A8" i="1"/>
  <c r="AK7" i="1"/>
  <c r="AI7" i="1"/>
  <c r="AG7" i="1"/>
  <c r="AD7" i="1"/>
  <c r="AA7" i="1" s="1"/>
  <c r="AE7" i="1" s="1"/>
  <c r="N7" i="1"/>
  <c r="M7" i="1"/>
  <c r="L7" i="1"/>
  <c r="A7" i="1"/>
  <c r="AK6" i="1"/>
  <c r="AI6" i="1"/>
  <c r="AG6" i="1"/>
  <c r="AD6" i="1"/>
  <c r="AA6" i="1" s="1"/>
  <c r="AE6" i="1" s="1"/>
  <c r="N6" i="1"/>
  <c r="M6" i="1"/>
  <c r="L6" i="1"/>
  <c r="A6" i="1"/>
  <c r="AK5" i="1"/>
  <c r="AI5" i="1"/>
  <c r="AG5" i="1"/>
  <c r="AD5" i="1"/>
  <c r="AA5" i="1" s="1"/>
  <c r="AE5" i="1" s="1"/>
  <c r="N5" i="1"/>
  <c r="M5" i="1"/>
  <c r="L5" i="1"/>
  <c r="A5" i="1"/>
  <c r="AK4" i="1"/>
  <c r="AI4" i="1"/>
  <c r="AG4" i="1"/>
  <c r="AD4" i="1"/>
  <c r="N4" i="1"/>
  <c r="M4" i="1"/>
  <c r="L4" i="1"/>
  <c r="A4" i="1"/>
  <c r="AK3" i="1"/>
  <c r="AI3" i="1"/>
  <c r="AG3" i="1"/>
  <c r="AD3" i="1"/>
  <c r="AA3" i="1" s="1"/>
  <c r="N3" i="1"/>
  <c r="M3" i="1"/>
  <c r="L3" i="1"/>
  <c r="A3" i="1"/>
  <c r="AK2" i="1"/>
  <c r="AI2" i="1"/>
  <c r="AG2" i="1"/>
  <c r="AD2" i="1"/>
  <c r="AA2" i="1" s="1"/>
  <c r="N2" i="1"/>
  <c r="M2" i="1"/>
  <c r="L2" i="1"/>
  <c r="A2" i="1"/>
  <c r="AE1880" i="1" l="1"/>
  <c r="AE1881" i="1"/>
  <c r="AE1882" i="1"/>
  <c r="AE1878" i="1"/>
  <c r="AE1879" i="1"/>
  <c r="AE1876" i="1"/>
  <c r="AE1875" i="1"/>
  <c r="AA1877" i="1"/>
  <c r="AE1877" i="1" s="1"/>
  <c r="AE1872" i="1"/>
  <c r="AE1874" i="1"/>
  <c r="AA1873" i="1"/>
  <c r="AE1873" i="1" s="1"/>
  <c r="AE1869" i="1"/>
  <c r="AE1867" i="1"/>
  <c r="AE1870" i="1"/>
  <c r="AA1868" i="1"/>
  <c r="AE1868" i="1" s="1"/>
  <c r="AE1864" i="1"/>
  <c r="AE1863" i="1"/>
  <c r="AE1866" i="1"/>
  <c r="AA1865" i="1"/>
  <c r="AE1865" i="1" s="1"/>
  <c r="AA1861" i="1"/>
  <c r="AE1861" i="1" s="1"/>
  <c r="AE1860" i="1"/>
  <c r="AE1862" i="1"/>
  <c r="AE1858" i="1"/>
  <c r="AE1855" i="1"/>
  <c r="AE1854" i="1"/>
  <c r="AA1856" i="1"/>
  <c r="AE1856" i="1" s="1"/>
  <c r="AE1852" i="1"/>
  <c r="AE1851" i="1"/>
  <c r="AE1848" i="1"/>
  <c r="AE1850" i="1"/>
  <c r="AE1849" i="1"/>
  <c r="AE1853" i="1"/>
  <c r="AE1844" i="1"/>
  <c r="AE1840" i="1"/>
  <c r="AE1843" i="1"/>
  <c r="AE1841" i="1"/>
  <c r="AA1846" i="1"/>
  <c r="AE1846" i="1" s="1"/>
  <c r="AA1845" i="1"/>
  <c r="AE1845" i="1" s="1"/>
  <c r="AA1842" i="1"/>
  <c r="AE1842" i="1" s="1"/>
  <c r="AA1839" i="1"/>
  <c r="AE1839" i="1" s="1"/>
  <c r="AE1834" i="1"/>
  <c r="AE1833" i="1"/>
  <c r="AE1832" i="1"/>
  <c r="AA1838" i="1"/>
  <c r="AE1838" i="1" s="1"/>
  <c r="AE1829" i="1"/>
  <c r="AA1837" i="1"/>
  <c r="AE1837" i="1" s="1"/>
  <c r="AA1836" i="1"/>
  <c r="AE1836" i="1" s="1"/>
  <c r="AA1835" i="1"/>
  <c r="AE1835" i="1" s="1"/>
  <c r="AA1828" i="1"/>
  <c r="AE1828" i="1" s="1"/>
  <c r="AE1825" i="1"/>
  <c r="AA1826" i="1"/>
  <c r="AE1826" i="1" s="1"/>
  <c r="AE1821" i="1"/>
  <c r="AA1824" i="1"/>
  <c r="AE1824" i="1" s="1"/>
  <c r="AA1823" i="1"/>
  <c r="AE1823" i="1" s="1"/>
  <c r="AE1822" i="1"/>
  <c r="AE1817" i="1"/>
  <c r="AE1819" i="1"/>
  <c r="AE1816" i="1"/>
  <c r="AA1820" i="1"/>
  <c r="AE1820" i="1" s="1"/>
  <c r="AE1818" i="1"/>
  <c r="AE1814" i="1"/>
  <c r="AE1813" i="1"/>
  <c r="AA1815" i="1"/>
  <c r="AE1815" i="1" s="1"/>
  <c r="AE1811" i="1"/>
  <c r="AE1807" i="1"/>
  <c r="AE1810" i="1"/>
  <c r="AE1809" i="1"/>
  <c r="AE1812" i="1"/>
  <c r="AE1805" i="1"/>
  <c r="AA1808" i="1"/>
  <c r="AE1808" i="1" s="1"/>
  <c r="AE1803" i="1"/>
  <c r="AE1802" i="1"/>
  <c r="AA1804" i="1"/>
  <c r="AE1804" i="1" s="1"/>
  <c r="AA1801" i="1"/>
  <c r="AE1801" i="1" s="1"/>
  <c r="AE1792" i="1"/>
  <c r="AA1800" i="1"/>
  <c r="AE1800" i="1" s="1"/>
  <c r="AA1798" i="1"/>
  <c r="AE1798" i="1" s="1"/>
  <c r="AA1797" i="1"/>
  <c r="AE1797" i="1" s="1"/>
  <c r="AA1796" i="1"/>
  <c r="AE1796" i="1" s="1"/>
  <c r="AA1795" i="1"/>
  <c r="AE1795" i="1" s="1"/>
  <c r="AE1791" i="1"/>
  <c r="AE1790" i="1"/>
  <c r="AA1794" i="1"/>
  <c r="AE1794" i="1" s="1"/>
  <c r="AE1789" i="1"/>
  <c r="AE1786" i="1"/>
  <c r="AE1782" i="1"/>
  <c r="AE1785" i="1"/>
  <c r="AE1784" i="1"/>
  <c r="AA1780" i="1"/>
  <c r="AE1780" i="1" s="1"/>
  <c r="AE1781" i="1"/>
  <c r="AA1779" i="1"/>
  <c r="AE1779" i="1" s="1"/>
  <c r="AA1783" i="1"/>
  <c r="AE1783" i="1" s="1"/>
  <c r="AE1776" i="1"/>
  <c r="AE1772" i="1"/>
  <c r="AA1775" i="1"/>
  <c r="AE1775" i="1" s="1"/>
  <c r="AA1774" i="1"/>
  <c r="AE1774" i="1" s="1"/>
  <c r="AE1771" i="1"/>
  <c r="AA1773" i="1"/>
  <c r="AE1773" i="1" s="1"/>
  <c r="AE1770" i="1"/>
  <c r="AE1753" i="1"/>
  <c r="AE1767" i="1"/>
  <c r="AA1769" i="1"/>
  <c r="AE1769" i="1" s="1"/>
  <c r="AE1765" i="1"/>
  <c r="AE1766" i="1"/>
  <c r="AA1764" i="1"/>
  <c r="AE1764" i="1" s="1"/>
  <c r="AE1762" i="1"/>
  <c r="AE1754" i="1"/>
  <c r="AE1761" i="1"/>
  <c r="AA1763" i="1"/>
  <c r="AE1763" i="1" s="1"/>
  <c r="AA1755" i="1"/>
  <c r="AE1755" i="1" s="1"/>
  <c r="AA1760" i="1"/>
  <c r="AE1760" i="1" s="1"/>
  <c r="AA1759" i="1"/>
  <c r="AE1759" i="1" s="1"/>
  <c r="AA1758" i="1"/>
  <c r="AE1758" i="1" s="1"/>
  <c r="AA1757" i="1"/>
  <c r="AE1757" i="1" s="1"/>
  <c r="AE1748" i="1"/>
  <c r="AE1750" i="1"/>
  <c r="AA1756" i="1"/>
  <c r="AE1756" i="1" s="1"/>
  <c r="AA1751" i="1"/>
  <c r="AE1751" i="1" s="1"/>
  <c r="AE1746" i="1"/>
  <c r="AA1749" i="1"/>
  <c r="AE1749" i="1" s="1"/>
  <c r="AE1744" i="1"/>
  <c r="AA1747" i="1"/>
  <c r="AE1747" i="1" s="1"/>
  <c r="AE1743" i="1"/>
  <c r="AE1741" i="1"/>
  <c r="AE1739" i="1"/>
  <c r="AE1738" i="1"/>
  <c r="AA1742" i="1"/>
  <c r="AE1742" i="1" s="1"/>
  <c r="AA1740" i="1"/>
  <c r="AE1740" i="1" s="1"/>
  <c r="AE1733" i="1"/>
  <c r="AA1737" i="1"/>
  <c r="AE1737" i="1" s="1"/>
  <c r="AE1734" i="1"/>
  <c r="AA1736" i="1"/>
  <c r="AE1736" i="1" s="1"/>
  <c r="AE1735" i="1"/>
  <c r="AE1732" i="1"/>
  <c r="AE1731" i="1"/>
  <c r="AE1730" i="1"/>
  <c r="AE1727" i="1"/>
  <c r="AA1728" i="1"/>
  <c r="AE1728" i="1" s="1"/>
  <c r="AE1724" i="1"/>
  <c r="AA1726" i="1"/>
  <c r="AE1726" i="1" s="1"/>
  <c r="AA1725" i="1"/>
  <c r="AE1725" i="1" s="1"/>
  <c r="AE1721" i="1"/>
  <c r="AE1720" i="1"/>
  <c r="AE1719" i="1"/>
  <c r="AA1722" i="1"/>
  <c r="AE1722" i="1" s="1"/>
  <c r="AE1717" i="1"/>
  <c r="AE1718" i="1"/>
  <c r="AE1714" i="1"/>
  <c r="AE1713" i="1"/>
  <c r="AE1716" i="1"/>
  <c r="AE1715" i="1"/>
  <c r="AA1711" i="1"/>
  <c r="AE1711" i="1" s="1"/>
  <c r="AE1712" i="1"/>
  <c r="AE1704" i="1"/>
  <c r="AE1709" i="1"/>
  <c r="AA1710" i="1"/>
  <c r="AE1710" i="1" s="1"/>
  <c r="AA1706" i="1"/>
  <c r="AE1706" i="1" s="1"/>
  <c r="AE1701" i="1"/>
  <c r="AE1703" i="1"/>
  <c r="AE1698" i="1"/>
  <c r="AE1697" i="1"/>
  <c r="AA1700" i="1"/>
  <c r="AE1700" i="1" s="1"/>
  <c r="AE1695" i="1"/>
  <c r="AE1693" i="1"/>
  <c r="AE1692" i="1"/>
  <c r="AA1696" i="1"/>
  <c r="AE1696" i="1" s="1"/>
  <c r="AE1689" i="1"/>
  <c r="AE1688" i="1"/>
  <c r="AE1685" i="1"/>
  <c r="AE1684" i="1"/>
  <c r="AA1686" i="1"/>
  <c r="AE1686" i="1" s="1"/>
  <c r="AA1681" i="1"/>
  <c r="AE1681" i="1" s="1"/>
  <c r="AE1682" i="1"/>
  <c r="AA1680" i="1"/>
  <c r="AE1680" i="1" s="1"/>
  <c r="AE1675" i="1"/>
  <c r="AA1679" i="1"/>
  <c r="AE1679" i="1" s="1"/>
  <c r="AA1678" i="1"/>
  <c r="AE1678" i="1" s="1"/>
  <c r="AE1677" i="1"/>
  <c r="AE1673" i="1"/>
  <c r="AE1670" i="1"/>
  <c r="AA1674" i="1"/>
  <c r="AE1674" i="1" s="1"/>
  <c r="AE1671" i="1"/>
  <c r="AE1672" i="1"/>
  <c r="AE1669" i="1"/>
  <c r="AE1668" i="1"/>
  <c r="AE1667" i="1"/>
  <c r="AE1666" i="1"/>
  <c r="AE1664" i="1"/>
  <c r="AA1665" i="1"/>
  <c r="AE1665" i="1" s="1"/>
  <c r="AE1663" i="1"/>
  <c r="AE1659" i="1"/>
  <c r="AA1662" i="1"/>
  <c r="AE1662" i="1" s="1"/>
  <c r="AE1658" i="1"/>
  <c r="AA1661" i="1"/>
  <c r="AE1661" i="1" s="1"/>
  <c r="AE1656" i="1"/>
  <c r="AE1654" i="1"/>
  <c r="AE1655" i="1"/>
  <c r="AE1652" i="1"/>
  <c r="AE1648" i="1"/>
  <c r="AA1649" i="1"/>
  <c r="AE1649" i="1" s="1"/>
  <c r="AE1644" i="1"/>
  <c r="AA1653" i="1"/>
  <c r="AE1653" i="1" s="1"/>
  <c r="AE1643" i="1"/>
  <c r="AE1647" i="1"/>
  <c r="AA1651" i="1"/>
  <c r="AE1651" i="1" s="1"/>
  <c r="AE1646" i="1"/>
  <c r="AE1613" i="1"/>
  <c r="AE1638" i="1"/>
  <c r="AE1640" i="1"/>
  <c r="AE1632" i="1"/>
  <c r="AA1636" i="1"/>
  <c r="AE1636" i="1" s="1"/>
  <c r="AA1642" i="1"/>
  <c r="AE1642" i="1" s="1"/>
  <c r="AE1630" i="1"/>
  <c r="AA1634" i="1"/>
  <c r="AE1634" i="1" s="1"/>
  <c r="AE1629" i="1"/>
  <c r="AE1626" i="1"/>
  <c r="AE1625" i="1"/>
  <c r="AE1624" i="1"/>
  <c r="AE1618" i="1"/>
  <c r="AE1622" i="1"/>
  <c r="AE1614" i="1"/>
  <c r="AE1621" i="1"/>
  <c r="AE1617" i="1"/>
  <c r="AE1620" i="1"/>
  <c r="AA1619" i="1"/>
  <c r="AE1619" i="1" s="1"/>
  <c r="AE1615" i="1"/>
  <c r="AA1616" i="1"/>
  <c r="AE1616" i="1" s="1"/>
  <c r="AE1607" i="1"/>
  <c r="AE1611" i="1"/>
  <c r="AE1610" i="1"/>
  <c r="AE1609" i="1"/>
  <c r="AE1608" i="1"/>
  <c r="AA1612" i="1"/>
  <c r="AE1612" i="1" s="1"/>
  <c r="AE1604" i="1"/>
  <c r="AE1603" i="1"/>
  <c r="AA1602" i="1"/>
  <c r="AE1602" i="1" s="1"/>
  <c r="AA1606" i="1"/>
  <c r="AE1606" i="1" s="1"/>
  <c r="AA1605" i="1"/>
  <c r="AE1605" i="1" s="1"/>
  <c r="AA1600" i="1"/>
  <c r="AE1600" i="1" s="1"/>
  <c r="AE1601" i="1"/>
  <c r="AE1596" i="1"/>
  <c r="AE1599" i="1"/>
  <c r="AE1598" i="1"/>
  <c r="AE1586" i="1"/>
  <c r="AE1593" i="1"/>
  <c r="AA1597" i="1"/>
  <c r="AE1597" i="1" s="1"/>
  <c r="AA1594" i="1"/>
  <c r="AE1594" i="1" s="1"/>
  <c r="AE1591" i="1"/>
  <c r="AE1590" i="1"/>
  <c r="AE1585" i="1"/>
  <c r="AE1584" i="1"/>
  <c r="AE1588" i="1"/>
  <c r="AA1589" i="1"/>
  <c r="AE1589" i="1" s="1"/>
  <c r="AA1587" i="1"/>
  <c r="AE1587" i="1" s="1"/>
  <c r="AE1582" i="1"/>
  <c r="AE1581" i="1"/>
  <c r="AE1573" i="1"/>
  <c r="AE1579" i="1"/>
  <c r="AE1576" i="1"/>
  <c r="AE1575" i="1"/>
  <c r="AA1574" i="1"/>
  <c r="AE1574" i="1" s="1"/>
  <c r="AA1577" i="1"/>
  <c r="AE1577" i="1" s="1"/>
  <c r="AE1546" i="1"/>
  <c r="AE1570" i="1"/>
  <c r="AE1571" i="1"/>
  <c r="AE1568" i="1"/>
  <c r="AA1572" i="1"/>
  <c r="AE1572" i="1" s="1"/>
  <c r="AA1569" i="1"/>
  <c r="AE1569" i="1" s="1"/>
  <c r="AA1566" i="1"/>
  <c r="AE1566" i="1" s="1"/>
  <c r="AE1560" i="1"/>
  <c r="AA1564" i="1"/>
  <c r="AE1564" i="1" s="1"/>
  <c r="AA1563" i="1"/>
  <c r="AE1563" i="1" s="1"/>
  <c r="AA1562" i="1"/>
  <c r="AE1562" i="1" s="1"/>
  <c r="AE1551" i="1"/>
  <c r="AA1561" i="1"/>
  <c r="AE1561" i="1" s="1"/>
  <c r="AE1543" i="1"/>
  <c r="AE1550" i="1"/>
  <c r="AE1548" i="1"/>
  <c r="AE1559" i="1"/>
  <c r="AA1555" i="1"/>
  <c r="AE1555" i="1" s="1"/>
  <c r="AA1558" i="1"/>
  <c r="AE1558" i="1" s="1"/>
  <c r="AA1557" i="1"/>
  <c r="AE1557" i="1" s="1"/>
  <c r="AA1556" i="1"/>
  <c r="AE1556" i="1" s="1"/>
  <c r="AA1554" i="1"/>
  <c r="AE1554" i="1" s="1"/>
  <c r="AA1553" i="1"/>
  <c r="AE1553" i="1" s="1"/>
  <c r="AA1552" i="1"/>
  <c r="AE1552" i="1" s="1"/>
  <c r="AA1549" i="1"/>
  <c r="AE1549" i="1" s="1"/>
  <c r="AE1545" i="1"/>
  <c r="AA1547" i="1"/>
  <c r="AE1547" i="1" s="1"/>
  <c r="AE1541" i="1"/>
  <c r="AA1544" i="1"/>
  <c r="AE1544" i="1" s="1"/>
  <c r="AA1542" i="1"/>
  <c r="AE1542" i="1" s="1"/>
  <c r="AA1540" i="1"/>
  <c r="AE1540" i="1" s="1"/>
  <c r="AA1538" i="1"/>
  <c r="AE1538" i="1" s="1"/>
  <c r="AA1536" i="1"/>
  <c r="AE1536" i="1" s="1"/>
  <c r="AE1525" i="1"/>
  <c r="AE1523" i="1"/>
  <c r="AA1534" i="1"/>
  <c r="AE1534" i="1" s="1"/>
  <c r="AE1521" i="1"/>
  <c r="AE1529" i="1"/>
  <c r="AE1531" i="1"/>
  <c r="AA1533" i="1"/>
  <c r="AE1533" i="1" s="1"/>
  <c r="AA1528" i="1"/>
  <c r="AE1528" i="1" s="1"/>
  <c r="AA1530" i="1"/>
  <c r="AE1530" i="1" s="1"/>
  <c r="AA1527" i="1"/>
  <c r="AE1527" i="1" s="1"/>
  <c r="AA1520" i="1"/>
  <c r="AE1520" i="1" s="1"/>
  <c r="AE1522" i="1"/>
  <c r="AA1524" i="1"/>
  <c r="AE1524" i="1" s="1"/>
  <c r="AE1515" i="1"/>
  <c r="AE1517" i="1"/>
  <c r="AA1519" i="1"/>
  <c r="AE1519" i="1" s="1"/>
  <c r="AE1509" i="1"/>
  <c r="AE1507" i="1"/>
  <c r="AE1510" i="1"/>
  <c r="AA1514" i="1"/>
  <c r="AE1514" i="1" s="1"/>
  <c r="AA1513" i="1"/>
  <c r="AE1513" i="1" s="1"/>
  <c r="AE1506" i="1"/>
  <c r="AA1512" i="1"/>
  <c r="AE1512" i="1" s="1"/>
  <c r="AE1503" i="1"/>
  <c r="AA1508" i="1"/>
  <c r="AE1508" i="1" s="1"/>
  <c r="AE1505" i="1"/>
  <c r="AA1499" i="1"/>
  <c r="AE1499" i="1" s="1"/>
  <c r="AA1497" i="1"/>
  <c r="AE1497" i="1" s="1"/>
  <c r="AE1493" i="1"/>
  <c r="AE1491" i="1"/>
  <c r="AE1489" i="1"/>
  <c r="AA1496" i="1"/>
  <c r="AE1496" i="1" s="1"/>
  <c r="AA1494" i="1"/>
  <c r="AE1494" i="1" s="1"/>
  <c r="AE1492" i="1"/>
  <c r="AE1490" i="1"/>
  <c r="AA1488" i="1"/>
  <c r="AE1488" i="1" s="1"/>
  <c r="AA1486" i="1"/>
  <c r="AE1486" i="1" s="1"/>
  <c r="AE1475" i="1"/>
  <c r="AE1483" i="1"/>
  <c r="AE1469" i="1"/>
  <c r="AA1482" i="1"/>
  <c r="AE1482" i="1" s="1"/>
  <c r="AA1484" i="1"/>
  <c r="AE1484" i="1" s="1"/>
  <c r="AE1470" i="1"/>
  <c r="AE1451" i="1"/>
  <c r="AE1472" i="1"/>
  <c r="AA1474" i="1"/>
  <c r="AE1474" i="1" s="1"/>
  <c r="AE1454" i="1"/>
  <c r="AA1478" i="1"/>
  <c r="AE1478" i="1" s="1"/>
  <c r="AA1468" i="1"/>
  <c r="AE1468" i="1" s="1"/>
  <c r="AA1480" i="1"/>
  <c r="AE1480" i="1" s="1"/>
  <c r="AA1466" i="1"/>
  <c r="AE1466" i="1" s="1"/>
  <c r="AA1459" i="1"/>
  <c r="AE1459" i="1" s="1"/>
  <c r="AA1456" i="1"/>
  <c r="AE1456" i="1" s="1"/>
  <c r="AA1463" i="1"/>
  <c r="AE1463" i="1" s="1"/>
  <c r="AA1465" i="1"/>
  <c r="AE1465" i="1" s="1"/>
  <c r="AA1455" i="1"/>
  <c r="AE1455" i="1" s="1"/>
  <c r="AE1446" i="1"/>
  <c r="AE1447" i="1"/>
  <c r="AA1449" i="1"/>
  <c r="AE1449" i="1" s="1"/>
  <c r="AE1444" i="1"/>
  <c r="AE1434" i="1"/>
  <c r="AE1445" i="1"/>
  <c r="AE1428" i="1"/>
  <c r="AA1439" i="1"/>
  <c r="AE1439" i="1" s="1"/>
  <c r="AA1443" i="1"/>
  <c r="AE1443" i="1" s="1"/>
  <c r="AA1433" i="1"/>
  <c r="AE1433" i="1" s="1"/>
  <c r="AA1435" i="1"/>
  <c r="AE1435" i="1" s="1"/>
  <c r="AA1425" i="1"/>
  <c r="AE1425" i="1" s="1"/>
  <c r="AA1429" i="1"/>
  <c r="AE1429" i="1" s="1"/>
  <c r="AA1431" i="1"/>
  <c r="AE1431" i="1" s="1"/>
  <c r="AE1418" i="1"/>
  <c r="AE1412" i="1"/>
  <c r="AE1416" i="1"/>
  <c r="AE1421" i="1"/>
  <c r="AA1420" i="1"/>
  <c r="AE1420" i="1" s="1"/>
  <c r="AA1422" i="1"/>
  <c r="AE1422" i="1" s="1"/>
  <c r="AA1405" i="1"/>
  <c r="AE1405" i="1" s="1"/>
  <c r="AA1409" i="1"/>
  <c r="AE1409" i="1" s="1"/>
  <c r="AA1411" i="1"/>
  <c r="AE1411" i="1" s="1"/>
  <c r="AA1403" i="1"/>
  <c r="AE1403" i="1" s="1"/>
  <c r="AE1401" i="1"/>
  <c r="AE1379" i="1"/>
  <c r="AA1402" i="1"/>
  <c r="AE1402" i="1" s="1"/>
  <c r="AA1400" i="1"/>
  <c r="AE1400" i="1" s="1"/>
  <c r="AE1376" i="1"/>
  <c r="AE1360" i="1"/>
  <c r="AE1390" i="1"/>
  <c r="AE1397" i="1"/>
  <c r="AA1399" i="1"/>
  <c r="AE1399" i="1" s="1"/>
  <c r="AE1391" i="1"/>
  <c r="AE1396" i="1"/>
  <c r="AA1393" i="1"/>
  <c r="AE1393" i="1" s="1"/>
  <c r="AE1381" i="1"/>
  <c r="AA1395" i="1"/>
  <c r="AE1395" i="1" s="1"/>
  <c r="AA1380" i="1"/>
  <c r="AE1380" i="1" s="1"/>
  <c r="AE1384" i="1"/>
  <c r="AE1375" i="1"/>
  <c r="AE1387" i="1"/>
  <c r="AE1363" i="1"/>
  <c r="AA1372" i="1"/>
  <c r="AE1372" i="1" s="1"/>
  <c r="AA1374" i="1"/>
  <c r="AE1374" i="1" s="1"/>
  <c r="AA1386" i="1"/>
  <c r="AE1386" i="1" s="1"/>
  <c r="AA1388" i="1"/>
  <c r="AE1388" i="1" s="1"/>
  <c r="AA1378" i="1"/>
  <c r="AE1378" i="1" s="1"/>
  <c r="AA1385" i="1"/>
  <c r="AE1385" i="1" s="1"/>
  <c r="AE1362" i="1"/>
  <c r="AA1355" i="1"/>
  <c r="AE1355" i="1" s="1"/>
  <c r="AE1365" i="1"/>
  <c r="AA1367" i="1"/>
  <c r="AE1367" i="1" s="1"/>
  <c r="AE1349" i="1"/>
  <c r="AE1347" i="1"/>
  <c r="AA1359" i="1"/>
  <c r="AE1359" i="1" s="1"/>
  <c r="AA1371" i="1"/>
  <c r="AE1371" i="1" s="1"/>
  <c r="AA1373" i="1"/>
  <c r="AE1373" i="1" s="1"/>
  <c r="AA1356" i="1"/>
  <c r="AE1356" i="1" s="1"/>
  <c r="AE1350" i="1"/>
  <c r="AA1353" i="1"/>
  <c r="AE1353" i="1" s="1"/>
  <c r="AE1346" i="1"/>
  <c r="AA1352" i="1"/>
  <c r="AE1352" i="1" s="1"/>
  <c r="AE1329" i="1"/>
  <c r="AA1333" i="1"/>
  <c r="AE1333" i="1" s="1"/>
  <c r="AA1337" i="1"/>
  <c r="AE1337" i="1" s="1"/>
  <c r="AE1343" i="1"/>
  <c r="AE1331" i="1"/>
  <c r="AA1348" i="1"/>
  <c r="AE1348" i="1" s="1"/>
  <c r="AE1334" i="1"/>
  <c r="AE1338" i="1"/>
  <c r="AE1345" i="1"/>
  <c r="AA1339" i="1"/>
  <c r="AE1339" i="1" s="1"/>
  <c r="AE1327" i="1"/>
  <c r="AA1336" i="1"/>
  <c r="AE1336" i="1" s="1"/>
  <c r="AA1328" i="1"/>
  <c r="AE1328" i="1" s="1"/>
  <c r="AA1340" i="1"/>
  <c r="AE1340" i="1" s="1"/>
  <c r="AA1330" i="1"/>
  <c r="AE1330" i="1" s="1"/>
  <c r="AA1342" i="1"/>
  <c r="AE1342" i="1" s="1"/>
  <c r="AA1322" i="1"/>
  <c r="AE1322" i="1" s="1"/>
  <c r="AE1311" i="1"/>
  <c r="AA1324" i="1"/>
  <c r="AE1324" i="1" s="1"/>
  <c r="AA1326" i="1"/>
  <c r="AE1326" i="1" s="1"/>
  <c r="AA1317" i="1"/>
  <c r="AE1317" i="1" s="1"/>
  <c r="AA1296" i="1"/>
  <c r="AE1296" i="1" s="1"/>
  <c r="AA1315" i="1"/>
  <c r="AE1315" i="1" s="1"/>
  <c r="AA1307" i="1"/>
  <c r="AE1307" i="1" s="1"/>
  <c r="AA1319" i="1"/>
  <c r="AE1319" i="1" s="1"/>
  <c r="AA1299" i="1"/>
  <c r="AE1299" i="1" s="1"/>
  <c r="AA1321" i="1"/>
  <c r="AE1321" i="1" s="1"/>
  <c r="AE1302" i="1"/>
  <c r="AE1295" i="1"/>
  <c r="AA1305" i="1"/>
  <c r="AE1305" i="1" s="1"/>
  <c r="AA1298" i="1"/>
  <c r="AE1298" i="1" s="1"/>
  <c r="AA1300" i="1"/>
  <c r="AE1300" i="1" s="1"/>
  <c r="AE1279" i="1"/>
  <c r="AE1283" i="1"/>
  <c r="AE1290" i="1"/>
  <c r="AA1292" i="1"/>
  <c r="AE1292" i="1" s="1"/>
  <c r="AA1304" i="1"/>
  <c r="AE1304" i="1" s="1"/>
  <c r="AE1288" i="1"/>
  <c r="AA1284" i="1"/>
  <c r="AE1284" i="1" s="1"/>
  <c r="AA1276" i="1"/>
  <c r="AE1276" i="1" s="1"/>
  <c r="AA1285" i="1"/>
  <c r="AE1285" i="1" s="1"/>
  <c r="AA1275" i="1"/>
  <c r="AE1275" i="1" s="1"/>
  <c r="AA1287" i="1"/>
  <c r="AE1287" i="1" s="1"/>
  <c r="AA1269" i="1"/>
  <c r="AE1269" i="1" s="1"/>
  <c r="AA1271" i="1"/>
  <c r="AE1271" i="1" s="1"/>
  <c r="AA1273" i="1"/>
  <c r="AE1273" i="1" s="1"/>
  <c r="AE1262" i="1"/>
  <c r="AE1266" i="1"/>
  <c r="AE1265" i="1"/>
  <c r="AA1267" i="1"/>
  <c r="AE1267" i="1" s="1"/>
  <c r="AE1261" i="1"/>
  <c r="AE1259" i="1"/>
  <c r="AE1263" i="1"/>
  <c r="AE1257" i="1"/>
  <c r="AE1255" i="1"/>
  <c r="AE1251" i="1"/>
  <c r="AE1244" i="1"/>
  <c r="AE1249" i="1"/>
  <c r="AE1250" i="1"/>
  <c r="AE1228" i="1"/>
  <c r="AA1230" i="1"/>
  <c r="AE1230" i="1" s="1"/>
  <c r="AA1242" i="1"/>
  <c r="AE1242" i="1" s="1"/>
  <c r="AE1252" i="1"/>
  <c r="AA1254" i="1"/>
  <c r="AE1254" i="1" s="1"/>
  <c r="AA1232" i="1"/>
  <c r="AE1232" i="1" s="1"/>
  <c r="AA1234" i="1"/>
  <c r="AE1234" i="1" s="1"/>
  <c r="AA1246" i="1"/>
  <c r="AE1246" i="1" s="1"/>
  <c r="AA1258" i="1"/>
  <c r="AE1258" i="1" s="1"/>
  <c r="AA1260" i="1"/>
  <c r="AE1260" i="1" s="1"/>
  <c r="AA1231" i="1"/>
  <c r="AE1231" i="1" s="1"/>
  <c r="AA1243" i="1"/>
  <c r="AE1243" i="1" s="1"/>
  <c r="AE1201" i="1"/>
  <c r="AA1177" i="1"/>
  <c r="AE1177" i="1" s="1"/>
  <c r="AE1111" i="1"/>
  <c r="AE1121" i="1"/>
  <c r="AE1179" i="1"/>
  <c r="AE1107" i="1"/>
  <c r="AE1119" i="1"/>
  <c r="AE1175" i="1"/>
  <c r="AE1218" i="1"/>
  <c r="AA1130" i="1"/>
  <c r="AE1130" i="1" s="1"/>
  <c r="AE1199" i="1"/>
  <c r="AE1205" i="1"/>
  <c r="AA1116" i="1"/>
  <c r="AE1116" i="1" s="1"/>
  <c r="AE1126" i="1"/>
  <c r="AE1134" i="1"/>
  <c r="AA1141" i="1"/>
  <c r="AE1141" i="1" s="1"/>
  <c r="AE1158" i="1"/>
  <c r="AA1165" i="1"/>
  <c r="AE1165" i="1" s="1"/>
  <c r="AE1203" i="1"/>
  <c r="AE1101" i="1"/>
  <c r="AE1114" i="1"/>
  <c r="AE1143" i="1"/>
  <c r="AA1106" i="1"/>
  <c r="AE1106" i="1" s="1"/>
  <c r="AA1118" i="1"/>
  <c r="AE1118" i="1" s="1"/>
  <c r="AE1139" i="1"/>
  <c r="AE1163" i="1"/>
  <c r="AE1169" i="1"/>
  <c r="AE1182" i="1"/>
  <c r="AA1189" i="1"/>
  <c r="AE1189" i="1" s="1"/>
  <c r="AE1193" i="1"/>
  <c r="AE1195" i="1"/>
  <c r="AE1223" i="1"/>
  <c r="AA1225" i="1"/>
  <c r="AE1225" i="1" s="1"/>
  <c r="AE1110" i="1"/>
  <c r="AE1122" i="1"/>
  <c r="AE1167" i="1"/>
  <c r="AE1191" i="1"/>
  <c r="AA1129" i="1"/>
  <c r="AE1129" i="1" s="1"/>
  <c r="AE1187" i="1"/>
  <c r="AE1206" i="1"/>
  <c r="AE1127" i="1"/>
  <c r="AE1133" i="1"/>
  <c r="AE1146" i="1"/>
  <c r="AE1115" i="1"/>
  <c r="AE1131" i="1"/>
  <c r="AA1151" i="1"/>
  <c r="AE1151" i="1" s="1"/>
  <c r="AE1155" i="1"/>
  <c r="AA1170" i="1"/>
  <c r="AE1170" i="1" s="1"/>
  <c r="AA1181" i="1"/>
  <c r="AE1181" i="1" s="1"/>
  <c r="AA1194" i="1"/>
  <c r="AE1194" i="1" s="1"/>
  <c r="AE1211" i="1"/>
  <c r="AA1102" i="1"/>
  <c r="AE1102" i="1" s="1"/>
  <c r="AA1108" i="1"/>
  <c r="AE1108" i="1" s="1"/>
  <c r="AA1120" i="1"/>
  <c r="AE1120" i="1" s="1"/>
  <c r="AA1132" i="1"/>
  <c r="AE1132" i="1" s="1"/>
  <c r="AA1144" i="1"/>
  <c r="AE1144" i="1" s="1"/>
  <c r="AA1156" i="1"/>
  <c r="AE1156" i="1" s="1"/>
  <c r="AA1168" i="1"/>
  <c r="AE1168" i="1" s="1"/>
  <c r="AA1180" i="1"/>
  <c r="AE1180" i="1" s="1"/>
  <c r="AA1192" i="1"/>
  <c r="AE1192" i="1" s="1"/>
  <c r="AA1204" i="1"/>
  <c r="AE1204" i="1" s="1"/>
  <c r="AE1214" i="1"/>
  <c r="AA1216" i="1"/>
  <c r="AE1216" i="1" s="1"/>
  <c r="AA1112" i="1"/>
  <c r="AE1112" i="1" s="1"/>
  <c r="AA1124" i="1"/>
  <c r="AE1124" i="1" s="1"/>
  <c r="AA1136" i="1"/>
  <c r="AE1136" i="1" s="1"/>
  <c r="AA1148" i="1"/>
  <c r="AE1148" i="1" s="1"/>
  <c r="AA1160" i="1"/>
  <c r="AE1160" i="1" s="1"/>
  <c r="AA1172" i="1"/>
  <c r="AE1172" i="1" s="1"/>
  <c r="AA1184" i="1"/>
  <c r="AE1184" i="1" s="1"/>
  <c r="AA1196" i="1"/>
  <c r="AE1196" i="1" s="1"/>
  <c r="AA1208" i="1"/>
  <c r="AE1208" i="1" s="1"/>
  <c r="AA1220" i="1"/>
  <c r="AE1220" i="1" s="1"/>
  <c r="AE1090" i="1"/>
  <c r="AE1105" i="1"/>
  <c r="AA1138" i="1"/>
  <c r="AE1138" i="1" s="1"/>
  <c r="AA1150" i="1"/>
  <c r="AE1150" i="1" s="1"/>
  <c r="AA1162" i="1"/>
  <c r="AE1162" i="1" s="1"/>
  <c r="AA1174" i="1"/>
  <c r="AE1174" i="1" s="1"/>
  <c r="AA1186" i="1"/>
  <c r="AE1186" i="1" s="1"/>
  <c r="AA1198" i="1"/>
  <c r="AE1198" i="1" s="1"/>
  <c r="AA1210" i="1"/>
  <c r="AE1210" i="1" s="1"/>
  <c r="AA1222" i="1"/>
  <c r="AE1222" i="1" s="1"/>
  <c r="AE1098" i="1"/>
  <c r="AE1095" i="1"/>
  <c r="AA1152" i="1"/>
  <c r="AE1152" i="1" s="1"/>
  <c r="AA1164" i="1"/>
  <c r="AE1164" i="1" s="1"/>
  <c r="AA1188" i="1"/>
  <c r="AE1188" i="1" s="1"/>
  <c r="AE1093" i="1"/>
  <c r="AA1123" i="1"/>
  <c r="AE1123" i="1" s="1"/>
  <c r="AA1135" i="1"/>
  <c r="AE1135" i="1" s="1"/>
  <c r="AA1147" i="1"/>
  <c r="AE1147" i="1" s="1"/>
  <c r="AA1159" i="1"/>
  <c r="AE1159" i="1" s="1"/>
  <c r="AA1171" i="1"/>
  <c r="AE1171" i="1" s="1"/>
  <c r="AA1183" i="1"/>
  <c r="AE1183" i="1" s="1"/>
  <c r="AA1207" i="1"/>
  <c r="AE1207" i="1" s="1"/>
  <c r="AA1100" i="1"/>
  <c r="AE1100" i="1" s="1"/>
  <c r="AE1091" i="1"/>
  <c r="AE1103" i="1"/>
  <c r="AA1092" i="1"/>
  <c r="AE1092" i="1" s="1"/>
  <c r="AA1104" i="1"/>
  <c r="AE1104" i="1" s="1"/>
  <c r="AA1094" i="1"/>
  <c r="AE1094" i="1" s="1"/>
  <c r="AA1089" i="1"/>
  <c r="AE1089" i="1" s="1"/>
  <c r="AE1085" i="1"/>
  <c r="AA1086" i="1"/>
  <c r="AE1086" i="1" s="1"/>
  <c r="AA1088" i="1"/>
  <c r="AE1088" i="1" s="1"/>
  <c r="AA1081" i="1"/>
  <c r="AE1081" i="1" s="1"/>
  <c r="AA1087" i="1"/>
  <c r="AE1087" i="1" s="1"/>
  <c r="AE1076" i="1"/>
  <c r="AA1078" i="1"/>
  <c r="AE1078" i="1" s="1"/>
  <c r="AE1065" i="1"/>
  <c r="AE1071" i="1"/>
  <c r="AE1075" i="1"/>
  <c r="AA1057" i="1"/>
  <c r="AE1057" i="1" s="1"/>
  <c r="AA1074" i="1"/>
  <c r="AE1074" i="1" s="1"/>
  <c r="AE1062" i="1"/>
  <c r="AE1056" i="1"/>
  <c r="AA1067" i="1"/>
  <c r="AE1067" i="1" s="1"/>
  <c r="AA1064" i="1"/>
  <c r="AE1064" i="1" s="1"/>
  <c r="AE1058" i="1"/>
  <c r="AA1073" i="1"/>
  <c r="AE1073" i="1" s="1"/>
  <c r="AE1039" i="1"/>
  <c r="AA1053" i="1"/>
  <c r="AE1053" i="1" s="1"/>
  <c r="AA1055" i="1"/>
  <c r="AE1055" i="1" s="1"/>
  <c r="AA1027" i="1"/>
  <c r="AE1027" i="1" s="1"/>
  <c r="AE1029" i="1"/>
  <c r="AE1044" i="1"/>
  <c r="AE1038" i="1"/>
  <c r="AE1042" i="1"/>
  <c r="AA1059" i="1"/>
  <c r="AE1059" i="1" s="1"/>
  <c r="AA1061" i="1"/>
  <c r="AE1061" i="1" s="1"/>
  <c r="AA1045" i="1"/>
  <c r="AE1045" i="1" s="1"/>
  <c r="AA1051" i="1"/>
  <c r="AE1051" i="1" s="1"/>
  <c r="AE1026" i="1"/>
  <c r="AE1041" i="1"/>
  <c r="AE1035" i="1"/>
  <c r="AE1047" i="1"/>
  <c r="AA1032" i="1"/>
  <c r="AE1032" i="1" s="1"/>
  <c r="AA1034" i="1"/>
  <c r="AE1034" i="1" s="1"/>
  <c r="AA1046" i="1"/>
  <c r="AE1046" i="1" s="1"/>
  <c r="AE1021" i="1"/>
  <c r="AE1023" i="1"/>
  <c r="AE1008" i="1"/>
  <c r="AA1048" i="1"/>
  <c r="AE1048" i="1" s="1"/>
  <c r="AA1000" i="1"/>
  <c r="AE1000" i="1" s="1"/>
  <c r="AA1031" i="1"/>
  <c r="AE1031" i="1" s="1"/>
  <c r="AE1013" i="1"/>
  <c r="AE1024" i="1"/>
  <c r="AE1001" i="1"/>
  <c r="AE1005" i="1"/>
  <c r="AE984" i="1"/>
  <c r="AA1025" i="1"/>
  <c r="AE1025" i="1" s="1"/>
  <c r="AE1010" i="1"/>
  <c r="AE1014" i="1"/>
  <c r="AE998" i="1"/>
  <c r="AE1002" i="1"/>
  <c r="AE996" i="1"/>
  <c r="AE985" i="1"/>
  <c r="AA959" i="1"/>
  <c r="AE959" i="1" s="1"/>
  <c r="AE960" i="1"/>
  <c r="AE968" i="1"/>
  <c r="AE1003" i="1"/>
  <c r="AE1015" i="1"/>
  <c r="AE987" i="1"/>
  <c r="AE934" i="1"/>
  <c r="AA1007" i="1"/>
  <c r="AE1007" i="1" s="1"/>
  <c r="AA1016" i="1"/>
  <c r="AE1016" i="1" s="1"/>
  <c r="AE926" i="1"/>
  <c r="AA1006" i="1"/>
  <c r="AE1006" i="1" s="1"/>
  <c r="AA964" i="1"/>
  <c r="AE964" i="1" s="1"/>
  <c r="AE978" i="1"/>
  <c r="AA969" i="1"/>
  <c r="AE969" i="1" s="1"/>
  <c r="AE977" i="1"/>
  <c r="AA979" i="1"/>
  <c r="AE979" i="1" s="1"/>
  <c r="AE989" i="1"/>
  <c r="AA991" i="1"/>
  <c r="AE991" i="1" s="1"/>
  <c r="AE935" i="1"/>
  <c r="AE940" i="1"/>
  <c r="AE954" i="1"/>
  <c r="AE944" i="1"/>
  <c r="AE949" i="1"/>
  <c r="AA965" i="1"/>
  <c r="AE965" i="1" s="1"/>
  <c r="AA973" i="1"/>
  <c r="AE973" i="1" s="1"/>
  <c r="AA983" i="1"/>
  <c r="AE983" i="1" s="1"/>
  <c r="AA995" i="1"/>
  <c r="AE995" i="1" s="1"/>
  <c r="AE943" i="1"/>
  <c r="AE948" i="1"/>
  <c r="AE957" i="1"/>
  <c r="AA997" i="1"/>
  <c r="AE997" i="1" s="1"/>
  <c r="AE929" i="1"/>
  <c r="AE932" i="1"/>
  <c r="AA962" i="1"/>
  <c r="AE962" i="1" s="1"/>
  <c r="AA980" i="1"/>
  <c r="AE980" i="1" s="1"/>
  <c r="AE956" i="1"/>
  <c r="AA975" i="1"/>
  <c r="AE975" i="1" s="1"/>
  <c r="AE928" i="1"/>
  <c r="AE937" i="1"/>
  <c r="AE952" i="1"/>
  <c r="AA982" i="1"/>
  <c r="AE982" i="1" s="1"/>
  <c r="AE955" i="1"/>
  <c r="AE936" i="1"/>
  <c r="AA925" i="1"/>
  <c r="AE925" i="1" s="1"/>
  <c r="AA931" i="1"/>
  <c r="AE931" i="1" s="1"/>
  <c r="AA941" i="1"/>
  <c r="AE941" i="1" s="1"/>
  <c r="AA953" i="1"/>
  <c r="AE953" i="1" s="1"/>
  <c r="AE917" i="1"/>
  <c r="AA930" i="1"/>
  <c r="AE930" i="1" s="1"/>
  <c r="AA938" i="1"/>
  <c r="AE938" i="1" s="1"/>
  <c r="AA950" i="1"/>
  <c r="AE950" i="1" s="1"/>
  <c r="AA927" i="1"/>
  <c r="AE927" i="1" s="1"/>
  <c r="AA933" i="1"/>
  <c r="AE933" i="1" s="1"/>
  <c r="AA945" i="1"/>
  <c r="AE945" i="1" s="1"/>
  <c r="AE919" i="1"/>
  <c r="AE922" i="1"/>
  <c r="AE918" i="1"/>
  <c r="AA912" i="1"/>
  <c r="AE912" i="1" s="1"/>
  <c r="AA920" i="1"/>
  <c r="AE920" i="1" s="1"/>
  <c r="AE898" i="1"/>
  <c r="AA924" i="1"/>
  <c r="AE924" i="1" s="1"/>
  <c r="AA923" i="1"/>
  <c r="AE923" i="1" s="1"/>
  <c r="AA910" i="1"/>
  <c r="AE910" i="1" s="1"/>
  <c r="AA909" i="1"/>
  <c r="AE909" i="1" s="1"/>
  <c r="AE896" i="1"/>
  <c r="AA908" i="1"/>
  <c r="AE908" i="1" s="1"/>
  <c r="AE900" i="1"/>
  <c r="AE888" i="1"/>
  <c r="AE895" i="1"/>
  <c r="AA899" i="1"/>
  <c r="AE899" i="1" s="1"/>
  <c r="AA905" i="1"/>
  <c r="AE905" i="1" s="1"/>
  <c r="AE886" i="1"/>
  <c r="AE902" i="1"/>
  <c r="AE890" i="1"/>
  <c r="AA889" i="1"/>
  <c r="AE889" i="1" s="1"/>
  <c r="AA891" i="1"/>
  <c r="AE891" i="1" s="1"/>
  <c r="AE883" i="1"/>
  <c r="AA894" i="1"/>
  <c r="AE894" i="1" s="1"/>
  <c r="AA893" i="1"/>
  <c r="AE893" i="1" s="1"/>
  <c r="AE849" i="1"/>
  <c r="AA868" i="1"/>
  <c r="AE868" i="1" s="1"/>
  <c r="AE869" i="1"/>
  <c r="AE873" i="1"/>
  <c r="AE879" i="1"/>
  <c r="AE857" i="1"/>
  <c r="AE881" i="1"/>
  <c r="AE861" i="1"/>
  <c r="AA880" i="1"/>
  <c r="AE880" i="1" s="1"/>
  <c r="AA850" i="1"/>
  <c r="AE850" i="1" s="1"/>
  <c r="AA862" i="1"/>
  <c r="AE862" i="1" s="1"/>
  <c r="AA874" i="1"/>
  <c r="AE874" i="1" s="1"/>
  <c r="AE848" i="1"/>
  <c r="AA858" i="1"/>
  <c r="AE858" i="1" s="1"/>
  <c r="AA870" i="1"/>
  <c r="AE870" i="1" s="1"/>
  <c r="AA882" i="1"/>
  <c r="AE882" i="1" s="1"/>
  <c r="AE847" i="1"/>
  <c r="AA855" i="1"/>
  <c r="AE855" i="1" s="1"/>
  <c r="AA867" i="1"/>
  <c r="AE867" i="1" s="1"/>
  <c r="AE846" i="1"/>
  <c r="AA878" i="1"/>
  <c r="AE878" i="1" s="1"/>
  <c r="AA853" i="1"/>
  <c r="AE853" i="1" s="1"/>
  <c r="AE845" i="1"/>
  <c r="AE840" i="1"/>
  <c r="AA844" i="1"/>
  <c r="AE844" i="1" s="1"/>
  <c r="AA843" i="1"/>
  <c r="AE843" i="1" s="1"/>
  <c r="AA841" i="1"/>
  <c r="AE841" i="1" s="1"/>
  <c r="AE837" i="1"/>
  <c r="AE839" i="1"/>
  <c r="AE838" i="1"/>
  <c r="AE834" i="1"/>
  <c r="AE833" i="1"/>
  <c r="AA835" i="1"/>
  <c r="AE835" i="1" s="1"/>
  <c r="AA836" i="1"/>
  <c r="AE836" i="1" s="1"/>
  <c r="AE829" i="1"/>
  <c r="AE832" i="1"/>
  <c r="AA831" i="1"/>
  <c r="AE831" i="1" s="1"/>
  <c r="AE826" i="1"/>
  <c r="AE825" i="1"/>
  <c r="AA830" i="1"/>
  <c r="AE830" i="1" s="1"/>
  <c r="AE828" i="1"/>
  <c r="AA827" i="1"/>
  <c r="AE827" i="1" s="1"/>
  <c r="AE818" i="1"/>
  <c r="AE817" i="1"/>
  <c r="AA823" i="1"/>
  <c r="AE823" i="1" s="1"/>
  <c r="AA821" i="1"/>
  <c r="AE821" i="1" s="1"/>
  <c r="AA819" i="1"/>
  <c r="AE819" i="1" s="1"/>
  <c r="AE816" i="1"/>
  <c r="AE811" i="1"/>
  <c r="AA809" i="1"/>
  <c r="AE809" i="1" s="1"/>
  <c r="AE810" i="1"/>
  <c r="AA815" i="1"/>
  <c r="AE815" i="1" s="1"/>
  <c r="AE814" i="1"/>
  <c r="AE812" i="1"/>
  <c r="AE806" i="1"/>
  <c r="AA813" i="1"/>
  <c r="AE813" i="1" s="1"/>
  <c r="AA803" i="1"/>
  <c r="AE803" i="1" s="1"/>
  <c r="AA807" i="1"/>
  <c r="AE807" i="1" s="1"/>
  <c r="AA805" i="1"/>
  <c r="AE805" i="1" s="1"/>
  <c r="AA804" i="1"/>
  <c r="AE804" i="1" s="1"/>
  <c r="AE802" i="1"/>
  <c r="AE801" i="1"/>
  <c r="AE796" i="1"/>
  <c r="AE797" i="1"/>
  <c r="AE799" i="1"/>
  <c r="AA798" i="1"/>
  <c r="AE798" i="1" s="1"/>
  <c r="AE793" i="1"/>
  <c r="AA795" i="1"/>
  <c r="AE795" i="1" s="1"/>
  <c r="AA794" i="1"/>
  <c r="AE794" i="1" s="1"/>
  <c r="AE791" i="1"/>
  <c r="AA790" i="1"/>
  <c r="AE790" i="1" s="1"/>
  <c r="AA792" i="1"/>
  <c r="AE792" i="1" s="1"/>
  <c r="AA787" i="1"/>
  <c r="AE787" i="1" s="1"/>
  <c r="AA788" i="1"/>
  <c r="AE788" i="1" s="1"/>
  <c r="AA786" i="1"/>
  <c r="AE786" i="1" s="1"/>
  <c r="AE785" i="1"/>
  <c r="AE783" i="1"/>
  <c r="AE780" i="1"/>
  <c r="AA784" i="1"/>
  <c r="AE784" i="1" s="1"/>
  <c r="AE779" i="1"/>
  <c r="AA781" i="1"/>
  <c r="AE781" i="1" s="1"/>
  <c r="AE776" i="1"/>
  <c r="AE775" i="1"/>
  <c r="AA777" i="1"/>
  <c r="AE777" i="1" s="1"/>
  <c r="AE772" i="1"/>
  <c r="AE768" i="1"/>
  <c r="AE771" i="1"/>
  <c r="AA773" i="1"/>
  <c r="AE773" i="1" s="1"/>
  <c r="AE765" i="1"/>
  <c r="AE763" i="1"/>
  <c r="AA769" i="1"/>
  <c r="AE769" i="1" s="1"/>
  <c r="AA767" i="1"/>
  <c r="AE767" i="1" s="1"/>
  <c r="AA758" i="1"/>
  <c r="AE758" i="1" s="1"/>
  <c r="AE752" i="1"/>
  <c r="AA764" i="1"/>
  <c r="AE764" i="1" s="1"/>
  <c r="AA762" i="1"/>
  <c r="AE762" i="1" s="1"/>
  <c r="AA755" i="1"/>
  <c r="AE755" i="1" s="1"/>
  <c r="AE754" i="1"/>
  <c r="AA753" i="1"/>
  <c r="AE753" i="1" s="1"/>
  <c r="AE746" i="1"/>
  <c r="AA751" i="1"/>
  <c r="AE751" i="1" s="1"/>
  <c r="AE745" i="1"/>
  <c r="AA749" i="1"/>
  <c r="AE749" i="1" s="1"/>
  <c r="AA744" i="1"/>
  <c r="AE744" i="1" s="1"/>
  <c r="AA747" i="1"/>
  <c r="AE747" i="1" s="1"/>
  <c r="AE739" i="1"/>
  <c r="AA742" i="1"/>
  <c r="AE742" i="1" s="1"/>
  <c r="AE741" i="1"/>
  <c r="AA735" i="1"/>
  <c r="AE735" i="1" s="1"/>
  <c r="AA733" i="1"/>
  <c r="AE733" i="1" s="1"/>
  <c r="AA740" i="1"/>
  <c r="AE740" i="1" s="1"/>
  <c r="AA734" i="1"/>
  <c r="AE734" i="1" s="1"/>
  <c r="AA730" i="1"/>
  <c r="AE730" i="1" s="1"/>
  <c r="AE732" i="1"/>
  <c r="AA729" i="1"/>
  <c r="AE729" i="1" s="1"/>
  <c r="AE731" i="1"/>
  <c r="AE726" i="1"/>
  <c r="AA727" i="1"/>
  <c r="AE727" i="1" s="1"/>
  <c r="AE725" i="1"/>
  <c r="AE723" i="1"/>
  <c r="AA724" i="1"/>
  <c r="AE724" i="1" s="1"/>
  <c r="AE720" i="1"/>
  <c r="AE722" i="1"/>
  <c r="AA721" i="1"/>
  <c r="AE721" i="1" s="1"/>
  <c r="AE719" i="1"/>
  <c r="AA718" i="1"/>
  <c r="AE718" i="1" s="1"/>
  <c r="AE716" i="1"/>
  <c r="AE715" i="1"/>
  <c r="AA717" i="1"/>
  <c r="AE717" i="1" s="1"/>
  <c r="AE714" i="1"/>
  <c r="AE712" i="1"/>
  <c r="AA713" i="1"/>
  <c r="AE713" i="1" s="1"/>
  <c r="AE708" i="1"/>
  <c r="AE707" i="1"/>
  <c r="AA706" i="1"/>
  <c r="AE706" i="1" s="1"/>
  <c r="AA705" i="1"/>
  <c r="AE705" i="1" s="1"/>
  <c r="AE700" i="1"/>
  <c r="AE695" i="1"/>
  <c r="AE699" i="1"/>
  <c r="AE703" i="1"/>
  <c r="AA702" i="1"/>
  <c r="AE702" i="1" s="1"/>
  <c r="AA696" i="1"/>
  <c r="AE696" i="1" s="1"/>
  <c r="AA704" i="1"/>
  <c r="AE704" i="1" s="1"/>
  <c r="AE694" i="1"/>
  <c r="AA701" i="1"/>
  <c r="AE701" i="1" s="1"/>
  <c r="AE689" i="1"/>
  <c r="AA693" i="1"/>
  <c r="AE693" i="1" s="1"/>
  <c r="AE691" i="1"/>
  <c r="AA692" i="1"/>
  <c r="AE692" i="1" s="1"/>
  <c r="AE690" i="1"/>
  <c r="AA688" i="1"/>
  <c r="AE688" i="1" s="1"/>
  <c r="AE686" i="1"/>
  <c r="AA685" i="1"/>
  <c r="AE685" i="1" s="1"/>
  <c r="AE682" i="1"/>
  <c r="AA687" i="1"/>
  <c r="AE687" i="1" s="1"/>
  <c r="AE684" i="1"/>
  <c r="AE678" i="1"/>
  <c r="AA683" i="1"/>
  <c r="AE683" i="1" s="1"/>
  <c r="AA681" i="1"/>
  <c r="AE681" i="1" s="1"/>
  <c r="AE680" i="1"/>
  <c r="AA679" i="1"/>
  <c r="AE679" i="1" s="1"/>
  <c r="AE675" i="1"/>
  <c r="AE677" i="1"/>
  <c r="AE676" i="1"/>
  <c r="AA667" i="1"/>
  <c r="AE667" i="1" s="1"/>
  <c r="AE666" i="1"/>
  <c r="AA672" i="1"/>
  <c r="AE672" i="1" s="1"/>
  <c r="AE661" i="1"/>
  <c r="AA665" i="1"/>
  <c r="AE665" i="1" s="1"/>
  <c r="AE663" i="1"/>
  <c r="AA662" i="1"/>
  <c r="AE662" i="1" s="1"/>
  <c r="AE658" i="1"/>
  <c r="AA664" i="1"/>
  <c r="AE664" i="1" s="1"/>
  <c r="AE656" i="1"/>
  <c r="AA660" i="1"/>
  <c r="AE660" i="1" s="1"/>
  <c r="AA659" i="1"/>
  <c r="AE659" i="1" s="1"/>
  <c r="AA657" i="1"/>
  <c r="AE657" i="1" s="1"/>
  <c r="AA655" i="1"/>
  <c r="AE655" i="1" s="1"/>
  <c r="AE654" i="1"/>
  <c r="AA653" i="1"/>
  <c r="AE653" i="1" s="1"/>
  <c r="AE652" i="1"/>
  <c r="AE651" i="1"/>
  <c r="AE650" i="1"/>
  <c r="AE649" i="1"/>
  <c r="AE648" i="1"/>
  <c r="AE647" i="1"/>
  <c r="AA646" i="1"/>
  <c r="AE646" i="1" s="1"/>
  <c r="AE645" i="1"/>
  <c r="AE642" i="1"/>
  <c r="AE643" i="1"/>
  <c r="AA644" i="1"/>
  <c r="AE644" i="1" s="1"/>
  <c r="AA641" i="1"/>
  <c r="AE641" i="1" s="1"/>
  <c r="AE639" i="1"/>
  <c r="AE638" i="1"/>
  <c r="AE637" i="1"/>
  <c r="AE636" i="1"/>
  <c r="AE635" i="1"/>
  <c r="AE630" i="1"/>
  <c r="AE631" i="1"/>
  <c r="AA634" i="1"/>
  <c r="AE634" i="1" s="1"/>
  <c r="AA633" i="1"/>
  <c r="AE633" i="1" s="1"/>
  <c r="AE628" i="1"/>
  <c r="AA632" i="1"/>
  <c r="AE632" i="1" s="1"/>
  <c r="AA627" i="1"/>
  <c r="AE627" i="1" s="1"/>
  <c r="AE625" i="1"/>
  <c r="AE624" i="1"/>
  <c r="AE610" i="1"/>
  <c r="AE608" i="1"/>
  <c r="AE616" i="1"/>
  <c r="AE609" i="1"/>
  <c r="AE611" i="1"/>
  <c r="AE613" i="1"/>
  <c r="AE612" i="1"/>
  <c r="AA603" i="1"/>
  <c r="AE603" i="1" s="1"/>
  <c r="AA617" i="1"/>
  <c r="AE617" i="1" s="1"/>
  <c r="AA614" i="1"/>
  <c r="AE614" i="1" s="1"/>
  <c r="AA623" i="1"/>
  <c r="AE623" i="1" s="1"/>
  <c r="AE607" i="1"/>
  <c r="AE606" i="1"/>
  <c r="AE605" i="1"/>
  <c r="AA620" i="1"/>
  <c r="AE620" i="1" s="1"/>
  <c r="AE591" i="1"/>
  <c r="AE600" i="1"/>
  <c r="AA604" i="1"/>
  <c r="AE604" i="1" s="1"/>
  <c r="AE601" i="1"/>
  <c r="AA596" i="1"/>
  <c r="AE596" i="1" s="1"/>
  <c r="AA592" i="1"/>
  <c r="AE592" i="1" s="1"/>
  <c r="AE590" i="1"/>
  <c r="AA599" i="1"/>
  <c r="AE599" i="1" s="1"/>
  <c r="AA589" i="1"/>
  <c r="AE589" i="1" s="1"/>
  <c r="AA586" i="1"/>
  <c r="AE586" i="1" s="1"/>
  <c r="AA585" i="1"/>
  <c r="AE585" i="1" s="1"/>
  <c r="AE576" i="1"/>
  <c r="AA584" i="1"/>
  <c r="AE584" i="1" s="1"/>
  <c r="AA583" i="1"/>
  <c r="AE583" i="1" s="1"/>
  <c r="AE578" i="1"/>
  <c r="AA582" i="1"/>
  <c r="AE582" i="1" s="1"/>
  <c r="AA581" i="1"/>
  <c r="AE581" i="1" s="1"/>
  <c r="AE580" i="1"/>
  <c r="AE574" i="1"/>
  <c r="AE575" i="1"/>
  <c r="AA579" i="1"/>
  <c r="AE579" i="1" s="1"/>
  <c r="AA577" i="1"/>
  <c r="AE577" i="1" s="1"/>
  <c r="AA573" i="1"/>
  <c r="AE573" i="1" s="1"/>
  <c r="AE572" i="1"/>
  <c r="AE571" i="1"/>
  <c r="AA570" i="1"/>
  <c r="AE570" i="1" s="1"/>
  <c r="AA569" i="1"/>
  <c r="AE569" i="1" s="1"/>
  <c r="AE561" i="1"/>
  <c r="AA566" i="1"/>
  <c r="AE566" i="1" s="1"/>
  <c r="AA563" i="1"/>
  <c r="AE563" i="1" s="1"/>
  <c r="AE559" i="1"/>
  <c r="AA562" i="1"/>
  <c r="AE562" i="1" s="1"/>
  <c r="AA565" i="1"/>
  <c r="AE565" i="1" s="1"/>
  <c r="AE557" i="1"/>
  <c r="AA560" i="1"/>
  <c r="AE560" i="1" s="1"/>
  <c r="AA558" i="1"/>
  <c r="AE558" i="1" s="1"/>
  <c r="AA553" i="1"/>
  <c r="AE553" i="1" s="1"/>
  <c r="AA548" i="1"/>
  <c r="AE548" i="1" s="1"/>
  <c r="AA546" i="1"/>
  <c r="AE546" i="1" s="1"/>
  <c r="AE540" i="1"/>
  <c r="AA541" i="1"/>
  <c r="AE541" i="1" s="1"/>
  <c r="AE539" i="1"/>
  <c r="AA544" i="1"/>
  <c r="AE544" i="1" s="1"/>
  <c r="AA538" i="1"/>
  <c r="AE538" i="1" s="1"/>
  <c r="AA537" i="1"/>
  <c r="AE537" i="1" s="1"/>
  <c r="AE535" i="1"/>
  <c r="AE532" i="1"/>
  <c r="AA533" i="1"/>
  <c r="AE533" i="1" s="1"/>
  <c r="AA534" i="1"/>
  <c r="AE534" i="1" s="1"/>
  <c r="AA529" i="1"/>
  <c r="AE529" i="1" s="1"/>
  <c r="AE528" i="1"/>
  <c r="AA530" i="1"/>
  <c r="AE530" i="1" s="1"/>
  <c r="AE526" i="1"/>
  <c r="AA523" i="1"/>
  <c r="AE523" i="1" s="1"/>
  <c r="AA525" i="1"/>
  <c r="AE525" i="1" s="1"/>
  <c r="AA524" i="1"/>
  <c r="AE524" i="1" s="1"/>
  <c r="AE522" i="1"/>
  <c r="AA520" i="1"/>
  <c r="AE520" i="1" s="1"/>
  <c r="AE518" i="1"/>
  <c r="AE519" i="1"/>
  <c r="AE517" i="1"/>
  <c r="AE511" i="1"/>
  <c r="AA514" i="1"/>
  <c r="AE514" i="1" s="1"/>
  <c r="AA513" i="1"/>
  <c r="AE513" i="1" s="1"/>
  <c r="AA510" i="1"/>
  <c r="AE510" i="1" s="1"/>
  <c r="AA512" i="1"/>
  <c r="AE512" i="1" s="1"/>
  <c r="AE509" i="1"/>
  <c r="AE508" i="1"/>
  <c r="AE507" i="1"/>
  <c r="AE504" i="1"/>
  <c r="AE505" i="1"/>
  <c r="AE506" i="1"/>
  <c r="AE501" i="1"/>
  <c r="AA497" i="1"/>
  <c r="AE497" i="1" s="1"/>
  <c r="AA500" i="1"/>
  <c r="AE500" i="1" s="1"/>
  <c r="AA502" i="1"/>
  <c r="AE502" i="1" s="1"/>
  <c r="AA503" i="1"/>
  <c r="AE503" i="1" s="1"/>
  <c r="AE498" i="1"/>
  <c r="AA499" i="1"/>
  <c r="AE499" i="1" s="1"/>
  <c r="AA495" i="1"/>
  <c r="AE495" i="1" s="1"/>
  <c r="AE493" i="1"/>
  <c r="AE490" i="1"/>
  <c r="AE489" i="1"/>
  <c r="AE483" i="1"/>
  <c r="AA486" i="1"/>
  <c r="AE486" i="1" s="1"/>
  <c r="AE485" i="1"/>
  <c r="AE482" i="1"/>
  <c r="AA480" i="1"/>
  <c r="AE480" i="1" s="1"/>
  <c r="AE478" i="1"/>
  <c r="AA479" i="1"/>
  <c r="AE479" i="1" s="1"/>
  <c r="AE471" i="1"/>
  <c r="AA475" i="1"/>
  <c r="AE475" i="1" s="1"/>
  <c r="AA472" i="1"/>
  <c r="AE472" i="1" s="1"/>
  <c r="AE470" i="1"/>
  <c r="AA469" i="1"/>
  <c r="AE469" i="1" s="1"/>
  <c r="AE467" i="1"/>
  <c r="AE465" i="1"/>
  <c r="AE458" i="1"/>
  <c r="AA466" i="1"/>
  <c r="AE466" i="1" s="1"/>
  <c r="AE460" i="1"/>
  <c r="AA451" i="1"/>
  <c r="AE451" i="1" s="1"/>
  <c r="AE461" i="1"/>
  <c r="AA462" i="1"/>
  <c r="AE462" i="1" s="1"/>
  <c r="AE454" i="1"/>
  <c r="AA463" i="1"/>
  <c r="AE463" i="1" s="1"/>
  <c r="AE449" i="1"/>
  <c r="AE456" i="1"/>
  <c r="AE448" i="1"/>
  <c r="AE445" i="1"/>
  <c r="AA450" i="1"/>
  <c r="AE450" i="1" s="1"/>
  <c r="AA452" i="1"/>
  <c r="AE452" i="1" s="1"/>
  <c r="AE453" i="1"/>
  <c r="AE431" i="1"/>
  <c r="AA447" i="1"/>
  <c r="AE447" i="1" s="1"/>
  <c r="AE442" i="1"/>
  <c r="AE440" i="1"/>
  <c r="AA395" i="1"/>
  <c r="AE395" i="1" s="1"/>
  <c r="AA425" i="1"/>
  <c r="AE425" i="1" s="1"/>
  <c r="AA439" i="1"/>
  <c r="AE439" i="1" s="1"/>
  <c r="AE422" i="1"/>
  <c r="AA441" i="1"/>
  <c r="AE441" i="1" s="1"/>
  <c r="AE423" i="1"/>
  <c r="AA434" i="1"/>
  <c r="AE434" i="1" s="1"/>
  <c r="AA393" i="1"/>
  <c r="AE393" i="1" s="1"/>
  <c r="AA415" i="1"/>
  <c r="AE415" i="1" s="1"/>
  <c r="AE396" i="1"/>
  <c r="AA426" i="1"/>
  <c r="AE426" i="1" s="1"/>
  <c r="AA402" i="1"/>
  <c r="AE402" i="1" s="1"/>
  <c r="AE404" i="1"/>
  <c r="AA410" i="1"/>
  <c r="AE410" i="1" s="1"/>
  <c r="AA417" i="1"/>
  <c r="AE417" i="1" s="1"/>
  <c r="AA424" i="1"/>
  <c r="AE424" i="1" s="1"/>
  <c r="AE406" i="1"/>
  <c r="AE409" i="1"/>
  <c r="AE407" i="1"/>
  <c r="AA408" i="1"/>
  <c r="AE408" i="1" s="1"/>
  <c r="AA401" i="1"/>
  <c r="AE401" i="1" s="1"/>
  <c r="AA403" i="1"/>
  <c r="AE403" i="1" s="1"/>
  <c r="AE388" i="1"/>
  <c r="AA391" i="1"/>
  <c r="AE391" i="1" s="1"/>
  <c r="AA397" i="1"/>
  <c r="AE397" i="1" s="1"/>
  <c r="AE389" i="1"/>
  <c r="AE390" i="1"/>
  <c r="AA392" i="1"/>
  <c r="AE392" i="1" s="1"/>
  <c r="AA398" i="1"/>
  <c r="AE398" i="1" s="1"/>
  <c r="AA382" i="1"/>
  <c r="AE382" i="1" s="1"/>
  <c r="AE387" i="1"/>
  <c r="AA384" i="1"/>
  <c r="AE384" i="1" s="1"/>
  <c r="AE373" i="1"/>
  <c r="AE374" i="1"/>
  <c r="AA366" i="1"/>
  <c r="AE366" i="1" s="1"/>
  <c r="AE371" i="1"/>
  <c r="AE372" i="1"/>
  <c r="AA381" i="1"/>
  <c r="AE381" i="1" s="1"/>
  <c r="AE378" i="1"/>
  <c r="AE379" i="1"/>
  <c r="AA376" i="1"/>
  <c r="AE376" i="1" s="1"/>
  <c r="AE367" i="1"/>
  <c r="AA369" i="1"/>
  <c r="AE369" i="1" s="1"/>
  <c r="AA364" i="1"/>
  <c r="AE364" i="1" s="1"/>
  <c r="AA363" i="1"/>
  <c r="AE363" i="1" s="1"/>
  <c r="AE360" i="1"/>
  <c r="AA361" i="1"/>
  <c r="AE361" i="1" s="1"/>
  <c r="AE352" i="1"/>
  <c r="AA355" i="1"/>
  <c r="AE355" i="1" s="1"/>
  <c r="AA356" i="1"/>
  <c r="AE356" i="1" s="1"/>
  <c r="AA357" i="1"/>
  <c r="AE357" i="1" s="1"/>
  <c r="AE359" i="1"/>
  <c r="AA353" i="1"/>
  <c r="AE353" i="1" s="1"/>
  <c r="AE345" i="1"/>
  <c r="AE336" i="1"/>
  <c r="AE337" i="1"/>
  <c r="AE338" i="1"/>
  <c r="AA347" i="1"/>
  <c r="AE347" i="1" s="1"/>
  <c r="AA350" i="1"/>
  <c r="AE350" i="1" s="1"/>
  <c r="AA348" i="1"/>
  <c r="AE348" i="1" s="1"/>
  <c r="AE333" i="1"/>
  <c r="AA334" i="1"/>
  <c r="AE334" i="1" s="1"/>
  <c r="AA269" i="1"/>
  <c r="AE269" i="1" s="1"/>
  <c r="AA341" i="1"/>
  <c r="AE341" i="1" s="1"/>
  <c r="AA339" i="1"/>
  <c r="AE339" i="1" s="1"/>
  <c r="AE330" i="1"/>
  <c r="AE312" i="1"/>
  <c r="AE317" i="1"/>
  <c r="AA331" i="1"/>
  <c r="AE331" i="1" s="1"/>
  <c r="AE266" i="1"/>
  <c r="AA326" i="1"/>
  <c r="AE326" i="1" s="1"/>
  <c r="AA332" i="1"/>
  <c r="AE332" i="1" s="1"/>
  <c r="AE324" i="1"/>
  <c r="AE323" i="1"/>
  <c r="AE281" i="1"/>
  <c r="AE285" i="1"/>
  <c r="AA305" i="1"/>
  <c r="AE305" i="1" s="1"/>
  <c r="AA271" i="1"/>
  <c r="AE271" i="1" s="1"/>
  <c r="AE272" i="1"/>
  <c r="AA291" i="1"/>
  <c r="AE291" i="1" s="1"/>
  <c r="AA304" i="1"/>
  <c r="AE304" i="1" s="1"/>
  <c r="AE315" i="1"/>
  <c r="AA316" i="1"/>
  <c r="AE316" i="1" s="1"/>
  <c r="AE321" i="1"/>
  <c r="AE310" i="1"/>
  <c r="AA318" i="1"/>
  <c r="AE318" i="1" s="1"/>
  <c r="AA325" i="1"/>
  <c r="AE325" i="1" s="1"/>
  <c r="AE311" i="1"/>
  <c r="AA319" i="1"/>
  <c r="AE319" i="1" s="1"/>
  <c r="AE284" i="1"/>
  <c r="AA313" i="1"/>
  <c r="AE313" i="1" s="1"/>
  <c r="AA314" i="1"/>
  <c r="AE314" i="1" s="1"/>
  <c r="AE273" i="1"/>
  <c r="AE303" i="1"/>
  <c r="AE297" i="1"/>
  <c r="AA274" i="1"/>
  <c r="AE274" i="1" s="1"/>
  <c r="AA286" i="1"/>
  <c r="AE286" i="1" s="1"/>
  <c r="AE288" i="1"/>
  <c r="AA298" i="1"/>
  <c r="AE298" i="1" s="1"/>
  <c r="AA302" i="1"/>
  <c r="AE302" i="1" s="1"/>
  <c r="AA309" i="1"/>
  <c r="AE309" i="1" s="1"/>
  <c r="AA270" i="1"/>
  <c r="AE270" i="1" s="1"/>
  <c r="AA282" i="1"/>
  <c r="AE282" i="1" s="1"/>
  <c r="AA294" i="1"/>
  <c r="AE294" i="1" s="1"/>
  <c r="AA280" i="1"/>
  <c r="AE280" i="1" s="1"/>
  <c r="AA292" i="1"/>
  <c r="AE292" i="1" s="1"/>
  <c r="AA278" i="1"/>
  <c r="AE278" i="1" s="1"/>
  <c r="AA290" i="1"/>
  <c r="AE290" i="1" s="1"/>
  <c r="AA307" i="1"/>
  <c r="AE307" i="1" s="1"/>
  <c r="AA267" i="1"/>
  <c r="AE267" i="1" s="1"/>
  <c r="AA268" i="1"/>
  <c r="AE268" i="1" s="1"/>
  <c r="AE263" i="1"/>
  <c r="AA265" i="1"/>
  <c r="AE265" i="1" s="1"/>
  <c r="AF262" i="1"/>
  <c r="AE259" i="1"/>
  <c r="AA260" i="1"/>
  <c r="AE260" i="1" s="1"/>
  <c r="AE257" i="1"/>
  <c r="AE253" i="1"/>
  <c r="AA255" i="1"/>
  <c r="AE255" i="1" s="1"/>
  <c r="AE250" i="1"/>
  <c r="AA252" i="1"/>
  <c r="AE252" i="1" s="1"/>
  <c r="AE248" i="1"/>
  <c r="AA246" i="1"/>
  <c r="AE246" i="1" s="1"/>
  <c r="AE245" i="1"/>
  <c r="AE244" i="1"/>
  <c r="AE242" i="1"/>
  <c r="AE239" i="1"/>
  <c r="AE237" i="1"/>
  <c r="AE235" i="1"/>
  <c r="AE232" i="1"/>
  <c r="AA233" i="1"/>
  <c r="AE233" i="1" s="1"/>
  <c r="AE229" i="1"/>
  <c r="AE228" i="1"/>
  <c r="AA230" i="1"/>
  <c r="AE230" i="1" s="1"/>
  <c r="AA225" i="1"/>
  <c r="AE225" i="1" s="1"/>
  <c r="AE222" i="1"/>
  <c r="AE221" i="1"/>
  <c r="AA223" i="1"/>
  <c r="AE223" i="1" s="1"/>
  <c r="AE217" i="1"/>
  <c r="AA219" i="1"/>
  <c r="AE219" i="1" s="1"/>
  <c r="AE213" i="1"/>
  <c r="AA215" i="1"/>
  <c r="AE215" i="1" s="1"/>
  <c r="AE209" i="1"/>
  <c r="AE208" i="1"/>
  <c r="AA206" i="1"/>
  <c r="AE206" i="1" s="1"/>
  <c r="AE204" i="1"/>
  <c r="AA205" i="1"/>
  <c r="AE205" i="1" s="1"/>
  <c r="AE202" i="1"/>
  <c r="AA203" i="1"/>
  <c r="AE203" i="1" s="1"/>
  <c r="AE199" i="1"/>
  <c r="AA201" i="1"/>
  <c r="AE201" i="1" s="1"/>
  <c r="AE198" i="1"/>
  <c r="AA196" i="1"/>
  <c r="AE196" i="1" s="1"/>
  <c r="AA195" i="1"/>
  <c r="AE195" i="1" s="1"/>
  <c r="AA194" i="1"/>
  <c r="AE194" i="1" s="1"/>
  <c r="AE190" i="1"/>
  <c r="AE192" i="1"/>
  <c r="AA193" i="1"/>
  <c r="AE193" i="1" s="1"/>
  <c r="AE189" i="1"/>
  <c r="AA191" i="1"/>
  <c r="AE191" i="1" s="1"/>
  <c r="AE187" i="1"/>
  <c r="AE186" i="1"/>
  <c r="AA188" i="1"/>
  <c r="AE188" i="1" s="1"/>
  <c r="AA184" i="1"/>
  <c r="AE184" i="1" s="1"/>
  <c r="AA183" i="1"/>
  <c r="AE183" i="1" s="1"/>
  <c r="AE182" i="1"/>
  <c r="AE179" i="1"/>
  <c r="AA181" i="1"/>
  <c r="AE181" i="1" s="1"/>
  <c r="AE177" i="1"/>
  <c r="AA176" i="1"/>
  <c r="AE176" i="1" s="1"/>
  <c r="AE175" i="1"/>
  <c r="AA174" i="1"/>
  <c r="AE174" i="1" s="1"/>
  <c r="AA173" i="1"/>
  <c r="AE173" i="1" s="1"/>
  <c r="AE172" i="1"/>
  <c r="AA171" i="1"/>
  <c r="AE171" i="1" s="1"/>
  <c r="AE169" i="1"/>
  <c r="AA170" i="1"/>
  <c r="AE170" i="1" s="1"/>
  <c r="AA168" i="1"/>
  <c r="AE168" i="1" s="1"/>
  <c r="AA167" i="1"/>
  <c r="AE167" i="1" s="1"/>
  <c r="AA166" i="1"/>
  <c r="AE166" i="1" s="1"/>
  <c r="AA165" i="1"/>
  <c r="AE165" i="1" s="1"/>
  <c r="AE164" i="1"/>
  <c r="AA163" i="1"/>
  <c r="AE163" i="1" s="1"/>
  <c r="AE162" i="1"/>
  <c r="AA161" i="1"/>
  <c r="AE161" i="1" s="1"/>
  <c r="AE160" i="1"/>
  <c r="AE159" i="1"/>
  <c r="AE158" i="1"/>
  <c r="AA157" i="1"/>
  <c r="AE157" i="1" s="1"/>
  <c r="AA156" i="1"/>
  <c r="AE156" i="1" s="1"/>
  <c r="AE155" i="1"/>
  <c r="AA154" i="1"/>
  <c r="AE154" i="1" s="1"/>
  <c r="AA153" i="1"/>
  <c r="AE153" i="1" s="1"/>
  <c r="AE152" i="1"/>
  <c r="AA151" i="1"/>
  <c r="AE151" i="1" s="1"/>
  <c r="AA150" i="1"/>
  <c r="AE150" i="1" s="1"/>
  <c r="AA149" i="1"/>
  <c r="AE149" i="1" s="1"/>
  <c r="AE147" i="1"/>
  <c r="AE146" i="1"/>
  <c r="AE145" i="1"/>
  <c r="AE144" i="1"/>
  <c r="AE141" i="1"/>
  <c r="AA143" i="1"/>
  <c r="AE143" i="1" s="1"/>
  <c r="AA133" i="1"/>
  <c r="AE133" i="1" s="1"/>
  <c r="AA134" i="1"/>
  <c r="AE134" i="1" s="1"/>
  <c r="AA135" i="1"/>
  <c r="AE135" i="1" s="1"/>
  <c r="AA136" i="1"/>
  <c r="AE136" i="1" s="1"/>
  <c r="AA137" i="1"/>
  <c r="AE137" i="1" s="1"/>
  <c r="AE140" i="1"/>
  <c r="AE138" i="1"/>
  <c r="AA132" i="1"/>
  <c r="AE132" i="1" s="1"/>
  <c r="AE126" i="1"/>
  <c r="AE125" i="1"/>
  <c r="AE131" i="1"/>
  <c r="AA139" i="1"/>
  <c r="AE139" i="1" s="1"/>
  <c r="AE130" i="1"/>
  <c r="AA129" i="1"/>
  <c r="AE129" i="1" s="1"/>
  <c r="AA123" i="1"/>
  <c r="AE123" i="1" s="1"/>
  <c r="AE119" i="1"/>
  <c r="AA121" i="1"/>
  <c r="AE121" i="1" s="1"/>
  <c r="AE118" i="1"/>
  <c r="AE116" i="1"/>
  <c r="AA115" i="1"/>
  <c r="AE115" i="1" s="1"/>
  <c r="AE112" i="1"/>
  <c r="AA114" i="1"/>
  <c r="AE114" i="1" s="1"/>
  <c r="AE106" i="1"/>
  <c r="AA110" i="1"/>
  <c r="AE110" i="1" s="1"/>
  <c r="AA108" i="1"/>
  <c r="AE108" i="1" s="1"/>
  <c r="AE105" i="1"/>
  <c r="AA107" i="1"/>
  <c r="AE107" i="1" s="1"/>
  <c r="AE102" i="1"/>
  <c r="AA101" i="1"/>
  <c r="AE101" i="1" s="1"/>
  <c r="AA100" i="1"/>
  <c r="AE100" i="1" s="1"/>
  <c r="AE94" i="1"/>
  <c r="AA99" i="1"/>
  <c r="AE99" i="1" s="1"/>
  <c r="AE93" i="1"/>
  <c r="AE92" i="1"/>
  <c r="AE83" i="1"/>
  <c r="AE82" i="1"/>
  <c r="AA86" i="1"/>
  <c r="AE86" i="1" s="1"/>
  <c r="AA96" i="1"/>
  <c r="AE96" i="1" s="1"/>
  <c r="AA84" i="1"/>
  <c r="AE84" i="1" s="1"/>
  <c r="AA80" i="1"/>
  <c r="AE80" i="1" s="1"/>
  <c r="AE79" i="1"/>
  <c r="AA78" i="1"/>
  <c r="AE78" i="1" s="1"/>
  <c r="AA73" i="1"/>
  <c r="AE73" i="1" s="1"/>
  <c r="AE68" i="1"/>
  <c r="AA76" i="1"/>
  <c r="AE76" i="1" s="1"/>
  <c r="AE75" i="1"/>
  <c r="AE70" i="1"/>
  <c r="AE69" i="1"/>
  <c r="AA74" i="1"/>
  <c r="AE74" i="1" s="1"/>
  <c r="AE71" i="1"/>
  <c r="AA72" i="1"/>
  <c r="AE72" i="1" s="1"/>
  <c r="AA59" i="1"/>
  <c r="AE59" i="1" s="1"/>
  <c r="AA67" i="1"/>
  <c r="AE67" i="1" s="1"/>
  <c r="AA66" i="1"/>
  <c r="AE66" i="1" s="1"/>
  <c r="AE62" i="1"/>
  <c r="AE57" i="1"/>
  <c r="AA61" i="1"/>
  <c r="AE61" i="1" s="1"/>
  <c r="AA60" i="1"/>
  <c r="AE60" i="1" s="1"/>
  <c r="AA58" i="1"/>
  <c r="AE58" i="1" s="1"/>
  <c r="AA51" i="1"/>
  <c r="AE51" i="1" s="1"/>
  <c r="AE53" i="1"/>
  <c r="AE50" i="1"/>
  <c r="AA56" i="1"/>
  <c r="AE56" i="1" s="1"/>
  <c r="AE48" i="1"/>
  <c r="AE46" i="1"/>
  <c r="AE43" i="1"/>
  <c r="AA49" i="1"/>
  <c r="AE49" i="1" s="1"/>
  <c r="AA44" i="1"/>
  <c r="AE44" i="1" s="1"/>
  <c r="AE45" i="1"/>
  <c r="AA47" i="1"/>
  <c r="AE47" i="1" s="1"/>
  <c r="AE42" i="1"/>
  <c r="AE26" i="1"/>
  <c r="AE32" i="1"/>
  <c r="AA41" i="1"/>
  <c r="AE41" i="1" s="1"/>
  <c r="AA40" i="1"/>
  <c r="AE40" i="1" s="1"/>
  <c r="AE31" i="1"/>
  <c r="AE22" i="1"/>
  <c r="AE28" i="1"/>
  <c r="AE21" i="1"/>
  <c r="AE20" i="1"/>
  <c r="AE27" i="1"/>
  <c r="AA25" i="1"/>
  <c r="AE25" i="1" s="1"/>
  <c r="AE30" i="1"/>
  <c r="AA23" i="1"/>
  <c r="AE23" i="1" s="1"/>
  <c r="AA24" i="1"/>
  <c r="AE24" i="1" s="1"/>
  <c r="AE18" i="1"/>
  <c r="AA19" i="1"/>
  <c r="AE19" i="1" s="1"/>
  <c r="AA13" i="1"/>
  <c r="AE13" i="1" s="1"/>
  <c r="AA17" i="1"/>
  <c r="AE17" i="1" s="1"/>
  <c r="AA16" i="1"/>
  <c r="AE16" i="1" s="1"/>
  <c r="AA15" i="1"/>
  <c r="AE15" i="1" s="1"/>
  <c r="AA14" i="1"/>
  <c r="AE14" i="1" s="1"/>
  <c r="AE3" i="1"/>
  <c r="AA11" i="1"/>
  <c r="AE11" i="1" s="1"/>
  <c r="AA10" i="1"/>
  <c r="AE10" i="1" s="1"/>
  <c r="AE2" i="1"/>
  <c r="AA9" i="1"/>
  <c r="AE9" i="1" s="1"/>
  <c r="AA8" i="1"/>
  <c r="AE8" i="1" s="1"/>
  <c r="AA4" i="1"/>
  <c r="AE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XP</author>
  </authors>
  <commentList>
    <comment ref="T21" authorId="0" shapeId="0" xr:uid="{00000000-0006-0000-0000-000001000000}">
      <text>
        <r>
          <rPr>
            <sz val="10"/>
            <color indexed="81"/>
            <rFont val="Tahoma"/>
            <family val="2"/>
          </rPr>
          <t>frutos contados en 1 bolsa (no se contaron las flores)</t>
        </r>
      </text>
    </comment>
    <comment ref="T22" authorId="0" shapeId="0" xr:uid="{00000000-0006-0000-0000-000002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23" authorId="0" shapeId="0" xr:uid="{00000000-0006-0000-0000-000003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35" authorId="0" shapeId="0" xr:uid="{00000000-0006-0000-0000-000004000000}">
      <text>
        <r>
          <rPr>
            <sz val="10"/>
            <color indexed="81"/>
            <rFont val="Tahoma"/>
            <family val="2"/>
          </rPr>
          <t>frutos contados en 1 bolsa (no se contaron las flores)</t>
        </r>
      </text>
    </comment>
    <comment ref="T36" authorId="0" shapeId="0" xr:uid="{00000000-0006-0000-0000-000005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37" authorId="0" shapeId="0" xr:uid="{00000000-0006-0000-0000-000006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57" authorId="0" shapeId="0" xr:uid="{00000000-0006-0000-0000-000007000000}">
      <text>
        <r>
          <rPr>
            <sz val="10"/>
            <color indexed="81"/>
            <rFont val="Tahoma"/>
            <family val="2"/>
          </rPr>
          <t>frutos contados en 1 bolsa (no se contaron las flores)</t>
        </r>
      </text>
    </comment>
    <comment ref="T58" authorId="0" shapeId="0" xr:uid="{00000000-0006-0000-0000-000008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60" authorId="0" shapeId="0" xr:uid="{00000000-0006-0000-0000-00000A000000}">
      <text>
        <r>
          <rPr>
            <sz val="10"/>
            <color indexed="81"/>
            <rFont val="Tahoma"/>
            <family val="2"/>
          </rPr>
          <t>frutos contados en 1 bolsa (no se contaron las flores)</t>
        </r>
      </text>
    </comment>
    <comment ref="T61" authorId="0" shapeId="0" xr:uid="{00000000-0006-0000-0000-00000B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62" authorId="0" shapeId="0" xr:uid="{00000000-0006-0000-0000-00000C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87" authorId="0" shapeId="0" xr:uid="{00000000-0006-0000-0000-00000D000000}">
      <text>
        <r>
          <rPr>
            <sz val="10"/>
            <color indexed="81"/>
            <rFont val="Tahoma"/>
            <family val="2"/>
          </rPr>
          <t>frutos contados en 1 bolsa (no se contaron las flores)</t>
        </r>
      </text>
    </comment>
    <comment ref="T88" authorId="0" shapeId="0" xr:uid="{00000000-0006-0000-0000-00000E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89" authorId="0" shapeId="0" xr:uid="{00000000-0006-0000-0000-00000F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125" authorId="0" shapeId="0" xr:uid="{00000000-0006-0000-0000-000010000000}">
      <text>
        <r>
          <rPr>
            <sz val="10"/>
            <color indexed="81"/>
            <rFont val="Tahoma"/>
            <family val="2"/>
          </rPr>
          <t>frutos contados en 1 bolsa (no se contaron las flores)</t>
        </r>
      </text>
    </comment>
    <comment ref="T126" authorId="0" shapeId="0" xr:uid="{00000000-0006-0000-0000-000011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127" authorId="0" shapeId="0" xr:uid="{00000000-0006-0000-0000-000012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133" authorId="0" shapeId="0" xr:uid="{00000000-0006-0000-0000-000013000000}">
      <text>
        <r>
          <rPr>
            <sz val="10"/>
            <color indexed="81"/>
            <rFont val="Tahoma"/>
            <family val="2"/>
          </rPr>
          <t>frutos contados en 1 bolsa (no se contaron las flores)</t>
        </r>
      </text>
    </comment>
    <comment ref="T134" authorId="0" shapeId="0" xr:uid="{00000000-0006-0000-0000-000014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135" authorId="0" shapeId="0" xr:uid="{00000000-0006-0000-0000-000015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399" authorId="0" shapeId="0" xr:uid="{6141305E-C4B1-488F-B49D-F62475338FE2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400" authorId="0" shapeId="0" xr:uid="{C2C15771-21E2-426D-886D-3B4E6771FCAA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405" authorId="0" shapeId="0" xr:uid="{5D2E1D4F-9908-4EA1-92B7-A3ACF27C45F5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406" authorId="0" shapeId="0" xr:uid="{FE3BFA29-ACEB-4DC2-ACCD-55C2986D4B14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408" authorId="0" shapeId="0" xr:uid="{1370D0D3-17D5-4659-B2D1-41D750154105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409" authorId="0" shapeId="0" xr:uid="{9C3F1D89-8240-478B-A721-A97B7CC1480A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413" authorId="0" shapeId="0" xr:uid="{9326C334-9268-484D-AFD1-EFA879B1C54F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414" authorId="0" shapeId="0" xr:uid="{D2C43018-195F-41AC-9F2A-DE70B8E8C8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416" authorId="0" shapeId="0" xr:uid="{C0B40E3A-B822-46EA-9532-153447BD517C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417" authorId="0" shapeId="0" xr:uid="{83DAA0E7-3918-4C24-9A74-1B15FEA5B9B8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421" authorId="0" shapeId="0" xr:uid="{CD97CFA6-4EE9-471B-9A54-E2F0DF63575D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422" authorId="0" shapeId="0" xr:uid="{F2CA17CE-1307-458F-9F2E-12177060AEA3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428" authorId="0" shapeId="0" xr:uid="{69B8AC88-8BD1-4AC7-8BCE-17B3AC2B1548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429" authorId="0" shapeId="0" xr:uid="{30B9C578-5894-443C-B0BA-7E4C11A7B1CD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431" authorId="0" shapeId="0" xr:uid="{D26CC82A-9AC9-4A94-9460-15F361E52FB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432" authorId="0" shapeId="0" xr:uid="{A7CA342D-5A5F-4685-B912-4E8DF60BFF76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436" authorId="0" shapeId="0" xr:uid="{F7D40F46-9797-4243-935B-A1480104D862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437" authorId="0" shapeId="0" xr:uid="{105597A0-C85F-4090-8E68-135387AAF57F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444" authorId="0" shapeId="0" xr:uid="{40B3BBA7-C24A-44AA-8495-98E37FDF2394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445" authorId="0" shapeId="0" xr:uid="{D4BA6493-D334-40E2-9EE1-A00FFFC7DFFB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449" authorId="0" shapeId="0" xr:uid="{1EBC9000-216D-40AF-9551-38B041917F32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450" authorId="0" shapeId="0" xr:uid="{0051A04B-496D-4045-9418-7CCB82C929A8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452" authorId="0" shapeId="0" xr:uid="{6B480016-3FAE-4DC4-B059-31AB305DD49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453" authorId="0" shapeId="0" xr:uid="{B4E8384A-20C8-4A8A-8F3A-46088C0E9AE6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459" authorId="0" shapeId="0" xr:uid="{C39302AC-DED1-4C6D-85ED-2EAB6778365B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460" authorId="0" shapeId="0" xr:uid="{9266C222-3F08-40AE-BC2C-597C12AC561D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462" authorId="0" shapeId="0" xr:uid="{35FB9F0E-82F8-45FC-9D2F-9FE68F03E2BB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463" authorId="0" shapeId="0" xr:uid="{6195220B-A269-4712-9883-0E6D1DB86ADC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465" authorId="0" shapeId="0" xr:uid="{D6BA9008-6773-43BB-B172-B0DA49DE16B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466" authorId="0" shapeId="0" xr:uid="{6BB7C209-D6BA-4975-8869-B6DF9D99F79C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</commentList>
</comments>
</file>

<file path=xl/sharedStrings.xml><?xml version="1.0" encoding="utf-8"?>
<sst xmlns="http://schemas.openxmlformats.org/spreadsheetml/2006/main" count="12265" uniqueCount="715">
  <si>
    <t>Codigo</t>
  </si>
  <si>
    <t>DESCE</t>
  </si>
  <si>
    <t>ARBOL</t>
  </si>
  <si>
    <t>FAMILIA</t>
  </si>
  <si>
    <t>MADRE</t>
  </si>
  <si>
    <t>PADRE</t>
  </si>
  <si>
    <t>OBJETIVO</t>
  </si>
  <si>
    <t>ANYO</t>
  </si>
  <si>
    <t>SELEC</t>
  </si>
  <si>
    <t>FI</t>
  </si>
  <si>
    <t>FP</t>
  </si>
  <si>
    <t>FLDESMAYO</t>
  </si>
  <si>
    <t>FLFERRAGNES</t>
  </si>
  <si>
    <t>FLS5133</t>
  </si>
  <si>
    <t>FLR1000</t>
  </si>
  <si>
    <t>FLINT</t>
  </si>
  <si>
    <t>FF</t>
  </si>
  <si>
    <t>BI</t>
  </si>
  <si>
    <t>BP</t>
  </si>
  <si>
    <t>AUTFR</t>
  </si>
  <si>
    <t>AUTOP</t>
  </si>
  <si>
    <t>AUTPC</t>
  </si>
  <si>
    <t>PRINT</t>
  </si>
  <si>
    <t>MADUR</t>
  </si>
  <si>
    <t>FRUTO</t>
  </si>
  <si>
    <t>CASCA</t>
  </si>
  <si>
    <t>CASC1</t>
  </si>
  <si>
    <t>DUREZ</t>
  </si>
  <si>
    <t>GRANO</t>
  </si>
  <si>
    <t>GRAN1</t>
  </si>
  <si>
    <t>RENDI</t>
  </si>
  <si>
    <t>FALLO</t>
  </si>
  <si>
    <t>FALLP</t>
  </si>
  <si>
    <t>DOBLE</t>
  </si>
  <si>
    <t>DOBLP</t>
  </si>
  <si>
    <t>DEFEC</t>
  </si>
  <si>
    <t>DEFEP</t>
  </si>
  <si>
    <t>DEFET</t>
  </si>
  <si>
    <t>FORMA</t>
  </si>
  <si>
    <t>ESPES</t>
  </si>
  <si>
    <t>RUGOS</t>
  </si>
  <si>
    <t>COLOR</t>
  </si>
  <si>
    <t>SABOR</t>
  </si>
  <si>
    <t>NOTA</t>
  </si>
  <si>
    <t>MOCRE</t>
  </si>
  <si>
    <t>OBSER</t>
  </si>
  <si>
    <t>FLPENTA</t>
  </si>
  <si>
    <t>FLTARDONA</t>
  </si>
  <si>
    <t>BOINT</t>
  </si>
  <si>
    <t>BROTA</t>
  </si>
  <si>
    <t>OBSERVACIONES2</t>
  </si>
  <si>
    <t>FPDESMAYO</t>
  </si>
  <si>
    <t>FPFERRAGNES</t>
  </si>
  <si>
    <t>FPPENTA</t>
  </si>
  <si>
    <t>FPTARDONA</t>
  </si>
  <si>
    <t>AUTPI</t>
  </si>
  <si>
    <t>AUTSP</t>
  </si>
  <si>
    <t>AUTAR</t>
  </si>
  <si>
    <t>AC</t>
  </si>
  <si>
    <t>CRUZE</t>
  </si>
  <si>
    <t>D00</t>
  </si>
  <si>
    <t>S5133</t>
  </si>
  <si>
    <t>R1000</t>
  </si>
  <si>
    <t>Tardios</t>
  </si>
  <si>
    <t>M</t>
  </si>
  <si>
    <t>6+7</t>
  </si>
  <si>
    <t>7+4</t>
  </si>
  <si>
    <t>2,f</t>
  </si>
  <si>
    <t>5,f</t>
  </si>
  <si>
    <t>3+4</t>
  </si>
  <si>
    <t>S</t>
  </si>
  <si>
    <t>1+7</t>
  </si>
  <si>
    <t>73+43</t>
  </si>
  <si>
    <t>2/7-5/1-1/6-2/4-1/2</t>
  </si>
  <si>
    <t>49+50</t>
  </si>
  <si>
    <t>1(1)</t>
  </si>
  <si>
    <t>68+24</t>
  </si>
  <si>
    <t>4-7</t>
  </si>
  <si>
    <t>104+64</t>
  </si>
  <si>
    <t>35+27+27+15</t>
  </si>
  <si>
    <t>33+44+46</t>
  </si>
  <si>
    <t>1-7</t>
  </si>
  <si>
    <t>40+48+46+13</t>
  </si>
  <si>
    <t>2-2</t>
  </si>
  <si>
    <t>5</t>
  </si>
  <si>
    <t>1-2</t>
  </si>
  <si>
    <t>2016 problemas de falta de frio</t>
  </si>
  <si>
    <t>0</t>
  </si>
  <si>
    <t>8-7</t>
  </si>
  <si>
    <t>4+6</t>
  </si>
  <si>
    <t>79+141</t>
  </si>
  <si>
    <t>22+31</t>
  </si>
  <si>
    <t>2(6), 1(7)</t>
  </si>
  <si>
    <t>135+57</t>
  </si>
  <si>
    <t>178+87</t>
  </si>
  <si>
    <t>10-8</t>
  </si>
  <si>
    <t>48+58+21+35</t>
  </si>
  <si>
    <t>7-7</t>
  </si>
  <si>
    <t>47+104+76+47</t>
  </si>
  <si>
    <t>5-7</t>
  </si>
  <si>
    <t>9-7</t>
  </si>
  <si>
    <t>3-7</t>
  </si>
  <si>
    <t>34+23</t>
  </si>
  <si>
    <t>2/14-1/7-3/1</t>
  </si>
  <si>
    <t>C</t>
  </si>
  <si>
    <t>7+8</t>
  </si>
  <si>
    <t>13+14</t>
  </si>
  <si>
    <t>N</t>
  </si>
  <si>
    <t>0+0</t>
  </si>
  <si>
    <t>1(6), 1(1)</t>
  </si>
  <si>
    <t>Lauranne</t>
  </si>
  <si>
    <t>4+7</t>
  </si>
  <si>
    <t>64+97</t>
  </si>
  <si>
    <t>61+40</t>
  </si>
  <si>
    <t>2(4)</t>
  </si>
  <si>
    <t>72+63</t>
  </si>
  <si>
    <t>63+64</t>
  </si>
  <si>
    <t>69+79+33+51</t>
  </si>
  <si>
    <t>Verano anterior muy caluroso y poco riego</t>
  </si>
  <si>
    <t>67+62+36+56</t>
  </si>
  <si>
    <t>5-4</t>
  </si>
  <si>
    <t>90+121</t>
  </si>
  <si>
    <t>2</t>
  </si>
  <si>
    <t>1-3</t>
  </si>
  <si>
    <t>2-3</t>
  </si>
  <si>
    <t>Marta</t>
  </si>
  <si>
    <t>4+8</t>
  </si>
  <si>
    <t>3+4+8</t>
  </si>
  <si>
    <t>77+82</t>
  </si>
  <si>
    <t>47+57</t>
  </si>
  <si>
    <t>77+68</t>
  </si>
  <si>
    <t>1-14 2-7</t>
  </si>
  <si>
    <t>151+102</t>
  </si>
  <si>
    <t>3-3</t>
  </si>
  <si>
    <t>1+8</t>
  </si>
  <si>
    <t>67+49</t>
  </si>
  <si>
    <t>63+37</t>
  </si>
  <si>
    <t>8(7+6)</t>
  </si>
  <si>
    <t>60+33</t>
  </si>
  <si>
    <t>1-14 2-8</t>
  </si>
  <si>
    <t>43+67</t>
  </si>
  <si>
    <t>4-8</t>
  </si>
  <si>
    <t>2-1</t>
  </si>
  <si>
    <t>4-6</t>
  </si>
  <si>
    <t>Antoneta</t>
  </si>
  <si>
    <t>Tard+Mad</t>
  </si>
  <si>
    <t>4+1</t>
  </si>
  <si>
    <t>C3091</t>
  </si>
  <si>
    <t>Herencia</t>
  </si>
  <si>
    <t>10/1-2/2</t>
  </si>
  <si>
    <t>6+2</t>
  </si>
  <si>
    <t>1/7-1/4</t>
  </si>
  <si>
    <t>3+4+6</t>
  </si>
  <si>
    <t>4/1-3/4</t>
  </si>
  <si>
    <t>2/2-2/1</t>
  </si>
  <si>
    <t>2/14-3/1</t>
  </si>
  <si>
    <t>2/14-2/3</t>
  </si>
  <si>
    <t>1/14-4/1</t>
  </si>
  <si>
    <t>4/6-2/14-1/1</t>
  </si>
  <si>
    <t>1/7-1/14</t>
  </si>
  <si>
    <t>1/14-2/7</t>
  </si>
  <si>
    <t>1/7-4/3</t>
  </si>
  <si>
    <t>1/6-4/1</t>
  </si>
  <si>
    <t>1/4-1/1-1/3</t>
  </si>
  <si>
    <t>1+14</t>
  </si>
  <si>
    <t>3/6-2/3-1/7-1/1</t>
  </si>
  <si>
    <t>1/8-1/11</t>
  </si>
  <si>
    <t>1/14-7/1</t>
  </si>
  <si>
    <t>1/4-2/7</t>
  </si>
  <si>
    <t>2+7</t>
  </si>
  <si>
    <t>1+2</t>
  </si>
  <si>
    <t>1/7-15/1-1/2</t>
  </si>
  <si>
    <t>8/7-17/8</t>
  </si>
  <si>
    <t>1/7-1/1-1/6</t>
  </si>
  <si>
    <t>1/14-3/3-2/1</t>
  </si>
  <si>
    <t>4+14</t>
  </si>
  <si>
    <t>2/3-1/1</t>
  </si>
  <si>
    <t>S2332</t>
  </si>
  <si>
    <t>Ramillete</t>
  </si>
  <si>
    <t>Tempranos</t>
  </si>
  <si>
    <t>7+14</t>
  </si>
  <si>
    <t>D01</t>
  </si>
  <si>
    <t>A2146</t>
  </si>
  <si>
    <t>Desmayo</t>
  </si>
  <si>
    <t>Desmayos</t>
  </si>
  <si>
    <t>2(4), 1(1)</t>
  </si>
  <si>
    <t>2(7)</t>
  </si>
  <si>
    <t>4+6+14</t>
  </si>
  <si>
    <t>2(1)</t>
  </si>
  <si>
    <t>1(1), 1(7)</t>
  </si>
  <si>
    <t>1+4</t>
  </si>
  <si>
    <t>Marcona</t>
  </si>
  <si>
    <t>Marconas</t>
  </si>
  <si>
    <t>1(7)</t>
  </si>
  <si>
    <t>11,f</t>
  </si>
  <si>
    <t>54+48</t>
  </si>
  <si>
    <t>0+?</t>
  </si>
  <si>
    <t>7+15+10+19</t>
  </si>
  <si>
    <t>2-14</t>
  </si>
  <si>
    <t>1+2+4</t>
  </si>
  <si>
    <t>1(4)</t>
  </si>
  <si>
    <t>3+4+7+8</t>
  </si>
  <si>
    <t>1/14-1/7</t>
  </si>
  <si>
    <t>6(1)</t>
  </si>
  <si>
    <t>0+1</t>
  </si>
  <si>
    <t>52+56</t>
  </si>
  <si>
    <t>1-14</t>
  </si>
  <si>
    <t>23+29</t>
  </si>
  <si>
    <t>27+33+30+29</t>
  </si>
  <si>
    <t>4-14</t>
  </si>
  <si>
    <t>19+11</t>
  </si>
  <si>
    <t>1/14-2/1</t>
  </si>
  <si>
    <t>1+0</t>
  </si>
  <si>
    <t>12,f</t>
  </si>
  <si>
    <t>13+21</t>
  </si>
  <si>
    <t>2-7</t>
  </si>
  <si>
    <t>2+5</t>
  </si>
  <si>
    <t>3+4+0+2</t>
  </si>
  <si>
    <t>6-7</t>
  </si>
  <si>
    <t>6+8</t>
  </si>
  <si>
    <t>11+10</t>
  </si>
  <si>
    <t>1+3+4</t>
  </si>
  <si>
    <t>1/4-5/1</t>
  </si>
  <si>
    <t>1/4-1/1</t>
  </si>
  <si>
    <t>A2198</t>
  </si>
  <si>
    <t>3+6</t>
  </si>
  <si>
    <t>0+3+2+6</t>
  </si>
  <si>
    <t>6+8+14</t>
  </si>
  <si>
    <t>9+14</t>
  </si>
  <si>
    <t>68+25</t>
  </si>
  <si>
    <t>34+29</t>
  </si>
  <si>
    <t>15+40+41+23</t>
  </si>
  <si>
    <t>C1126</t>
  </si>
  <si>
    <t>30+30</t>
  </si>
  <si>
    <t>66+70</t>
  </si>
  <si>
    <t>2(4) 5(7)</t>
  </si>
  <si>
    <t>77+71</t>
  </si>
  <si>
    <t>1-7 4-1 1-14</t>
  </si>
  <si>
    <t>157+59</t>
  </si>
  <si>
    <t>4-3</t>
  </si>
  <si>
    <t>9-1</t>
  </si>
  <si>
    <t>40+1</t>
  </si>
  <si>
    <t>18+21</t>
  </si>
  <si>
    <t>2(6)</t>
  </si>
  <si>
    <t>30+41</t>
  </si>
  <si>
    <t>33+39</t>
  </si>
  <si>
    <t>1(1) 2(7)</t>
  </si>
  <si>
    <t>78+23</t>
  </si>
  <si>
    <t>24+24</t>
  </si>
  <si>
    <t>80+106</t>
  </si>
  <si>
    <t>3(7) 1(6)</t>
  </si>
  <si>
    <t>44+28</t>
  </si>
  <si>
    <t>32+14</t>
  </si>
  <si>
    <t>1(6)</t>
  </si>
  <si>
    <t>81+38</t>
  </si>
  <si>
    <t>56+43</t>
  </si>
  <si>
    <t>3(4) 1 (7)</t>
  </si>
  <si>
    <t>52+30</t>
  </si>
  <si>
    <t>56+65</t>
  </si>
  <si>
    <t>3-1</t>
  </si>
  <si>
    <t>55+80</t>
  </si>
  <si>
    <t>22+19</t>
  </si>
  <si>
    <t>2f</t>
  </si>
  <si>
    <t>3(3)</t>
  </si>
  <si>
    <t>60+44</t>
  </si>
  <si>
    <t>11+14</t>
  </si>
  <si>
    <t>2(6) 2(8)</t>
  </si>
  <si>
    <t>33+55</t>
  </si>
  <si>
    <t>23+27</t>
  </si>
  <si>
    <t>15+14</t>
  </si>
  <si>
    <t>15-1</t>
  </si>
  <si>
    <t>12+26</t>
  </si>
  <si>
    <t>5-1</t>
  </si>
  <si>
    <t>14+12+15+13</t>
  </si>
  <si>
    <t>17+32+32+19</t>
  </si>
  <si>
    <t>64+48</t>
  </si>
  <si>
    <t>39+62</t>
  </si>
  <si>
    <t>24+38</t>
  </si>
  <si>
    <t>43+55</t>
  </si>
  <si>
    <t>1-1</t>
  </si>
  <si>
    <t>89+45</t>
  </si>
  <si>
    <t>19+22</t>
  </si>
  <si>
    <t>2(4) 1(7)</t>
  </si>
  <si>
    <t>34+60</t>
  </si>
  <si>
    <t>57+70</t>
  </si>
  <si>
    <t>2(7) 1(6)</t>
  </si>
  <si>
    <t>20+67</t>
  </si>
  <si>
    <t>67+52</t>
  </si>
  <si>
    <t>46+24</t>
  </si>
  <si>
    <t>27+64</t>
  </si>
  <si>
    <t>3(4)</t>
  </si>
  <si>
    <t>49+35</t>
  </si>
  <si>
    <t>32+79</t>
  </si>
  <si>
    <t>3+15</t>
  </si>
  <si>
    <t>25/8-25/1-4/4</t>
  </si>
  <si>
    <t>32+30</t>
  </si>
  <si>
    <t>2(6) 10(1)</t>
  </si>
  <si>
    <t>30+8</t>
  </si>
  <si>
    <t>8-1</t>
  </si>
  <si>
    <t>A1353</t>
  </si>
  <si>
    <t>Autos</t>
  </si>
  <si>
    <t>M-2017</t>
  </si>
  <si>
    <t>403i404</t>
  </si>
  <si>
    <t>Pwebbi</t>
  </si>
  <si>
    <t>Silvestres</t>
  </si>
  <si>
    <t>4-1</t>
  </si>
  <si>
    <t>S-Patrones</t>
  </si>
  <si>
    <t>2/1-1/4</t>
  </si>
  <si>
    <t>Vigor enorme: Patrones</t>
  </si>
  <si>
    <t>3-4</t>
  </si>
  <si>
    <t>1/2-10/1</t>
  </si>
  <si>
    <t>7-1</t>
  </si>
  <si>
    <t>5/2-5/1-2/3</t>
  </si>
  <si>
    <t>7-8</t>
  </si>
  <si>
    <t>5/1-3/2</t>
  </si>
  <si>
    <t>4-7 7-1</t>
  </si>
  <si>
    <t>10-1</t>
  </si>
  <si>
    <t>25/1-7/2</t>
  </si>
  <si>
    <t>1-7 25-1</t>
  </si>
  <si>
    <t>19-1</t>
  </si>
  <si>
    <t>10</t>
  </si>
  <si>
    <t>20-1</t>
  </si>
  <si>
    <t>20/1-1/3</t>
  </si>
  <si>
    <t>25-1</t>
  </si>
  <si>
    <t>25/1-1/2</t>
  </si>
  <si>
    <t>2-7 2-4 23-1</t>
  </si>
  <si>
    <t>2/8-1/1</t>
  </si>
  <si>
    <t>4</t>
  </si>
  <si>
    <t>15/1-1/3</t>
  </si>
  <si>
    <t>23-1</t>
  </si>
  <si>
    <t>20/1-3/2</t>
  </si>
  <si>
    <t>25</t>
  </si>
  <si>
    <t>24mas25</t>
  </si>
  <si>
    <t>Pscoparia</t>
  </si>
  <si>
    <t>1</t>
  </si>
  <si>
    <t>4/4-2/8</t>
  </si>
  <si>
    <t>2-1 1-7</t>
  </si>
  <si>
    <t>D02</t>
  </si>
  <si>
    <t>130i138</t>
  </si>
  <si>
    <t>10/4-2/1</t>
  </si>
  <si>
    <t>1(4), 3(8)</t>
  </si>
  <si>
    <t>4(6)</t>
  </si>
  <si>
    <t>104i405</t>
  </si>
  <si>
    <t>FerrxTuono283</t>
  </si>
  <si>
    <t>Cascara blanda</t>
  </si>
  <si>
    <t>2/4-1/1</t>
  </si>
  <si>
    <t>1(14), 3(6)</t>
  </si>
  <si>
    <t>20/8-1/1</t>
  </si>
  <si>
    <t>1(14)</t>
  </si>
  <si>
    <t>20(1), 2(6)</t>
  </si>
  <si>
    <t>2/4-1/8-12/1</t>
  </si>
  <si>
    <t>70i71</t>
  </si>
  <si>
    <t>Glorieta</t>
  </si>
  <si>
    <t>Masbovera</t>
  </si>
  <si>
    <t>72i73i74</t>
  </si>
  <si>
    <t>1/14-2/4-3/1</t>
  </si>
  <si>
    <t>15(1)</t>
  </si>
  <si>
    <t>17(1)</t>
  </si>
  <si>
    <t>2(14), 25(1), 2(7)</t>
  </si>
  <si>
    <t>1/14-25/1</t>
  </si>
  <si>
    <t>16(1)</t>
  </si>
  <si>
    <t>1(14), 1(7)</t>
  </si>
  <si>
    <t>D03</t>
  </si>
  <si>
    <t>Tardíos</t>
  </si>
  <si>
    <t>5f</t>
  </si>
  <si>
    <t>3(1)</t>
  </si>
  <si>
    <t>2-4 2-1</t>
  </si>
  <si>
    <t>33+91</t>
  </si>
  <si>
    <t>Bueno, Flores comidas por O.funesta</t>
  </si>
  <si>
    <t>84+96</t>
  </si>
  <si>
    <t>3(7), 5(1)</t>
  </si>
  <si>
    <t>2-6 7-1</t>
  </si>
  <si>
    <t>3(8), 4(1)</t>
  </si>
  <si>
    <t>M-2013</t>
  </si>
  <si>
    <t>Está en Chaparral</t>
  </si>
  <si>
    <t>7-7 2-4</t>
  </si>
  <si>
    <t>85+68</t>
  </si>
  <si>
    <t>40+74</t>
  </si>
  <si>
    <t>35+35</t>
  </si>
  <si>
    <t>3-2</t>
  </si>
  <si>
    <r>
      <t xml:space="preserve">Floracion Penta+8, IF=3,5  e IP= 1,5, AC en bolsas bien, MAD=215, </t>
    </r>
    <r>
      <rPr>
        <b/>
        <sz val="10"/>
        <rFont val="Arial"/>
        <family val="2"/>
      </rPr>
      <t>Semilla muy pequeña (0,8)</t>
    </r>
    <r>
      <rPr>
        <sz val="10"/>
        <rFont val="Arial"/>
        <family val="2"/>
      </rPr>
      <t>, REND=34 (DUR=4)</t>
    </r>
  </si>
  <si>
    <t>1(1), 1(4), 1(7)</t>
  </si>
  <si>
    <t>rf</t>
  </si>
  <si>
    <t>7(1)</t>
  </si>
  <si>
    <t>7-7 5-4</t>
  </si>
  <si>
    <t>3-7 4-4</t>
  </si>
  <si>
    <t>Séneca Encarna</t>
  </si>
  <si>
    <t>22+15</t>
  </si>
  <si>
    <t>5(1)</t>
  </si>
  <si>
    <t>4-4 2-4 1-6</t>
  </si>
  <si>
    <t>5(4), 3(6)</t>
  </si>
  <si>
    <t>7(4), 2(1)</t>
  </si>
  <si>
    <t>3(4), 1(8)</t>
  </si>
  <si>
    <t>1(7), 1(6)</t>
  </si>
  <si>
    <t>Almendra grande- AiC</t>
  </si>
  <si>
    <t>2-1 2-3</t>
  </si>
  <si>
    <t>0+3</t>
  </si>
  <si>
    <t>Flores comidas por O.funesta</t>
  </si>
  <si>
    <r>
      <t xml:space="preserve">Floracion Penta-4, IF=3  e IP= 1,5, </t>
    </r>
    <r>
      <rPr>
        <b/>
        <sz val="10"/>
        <rFont val="Arial"/>
        <family val="2"/>
      </rPr>
      <t>AiC en bolsas</t>
    </r>
    <r>
      <rPr>
        <sz val="10"/>
        <rFont val="Arial"/>
        <family val="2"/>
      </rPr>
      <t>, MAD=212, Semilla bien (1,1), REND=28 (DUR=3,5)</t>
    </r>
  </si>
  <si>
    <t>5rf</t>
  </si>
  <si>
    <t>4-8 1-3</t>
  </si>
  <si>
    <t>1i5</t>
  </si>
  <si>
    <t>Tardíos+Polinizador</t>
  </si>
  <si>
    <t>Está en Chaparral. Séneca Encarna</t>
  </si>
  <si>
    <t>13+10</t>
  </si>
  <si>
    <t>9-3</t>
  </si>
  <si>
    <t>36+23</t>
  </si>
  <si>
    <t>4-2</t>
  </si>
  <si>
    <r>
      <t xml:space="preserve">Floracion Penta-+12, IF=2,5  e IP= 1, AC en Bolsas regular, MAD=223, </t>
    </r>
    <r>
      <rPr>
        <b/>
        <sz val="10"/>
        <rFont val="Arial"/>
        <family val="2"/>
      </rPr>
      <t>Semilla pequeña (0,8)</t>
    </r>
    <r>
      <rPr>
        <sz val="10"/>
        <rFont val="Arial"/>
        <family val="2"/>
      </rPr>
      <t>, REND=36 (DUR=3,5)</t>
    </r>
  </si>
  <si>
    <t>1i6</t>
  </si>
  <si>
    <t>107+45</t>
  </si>
  <si>
    <t>2-8</t>
  </si>
  <si>
    <t>57+61</t>
  </si>
  <si>
    <t>83+69</t>
  </si>
  <si>
    <r>
      <t>Floracion Penta-+10, IF=3,5  e IP=3,5, AC en Bolsas muy bien, MAD=215,</t>
    </r>
    <r>
      <rPr>
        <b/>
        <sz val="10"/>
        <rFont val="Arial"/>
        <family val="2"/>
      </rPr>
      <t xml:space="preserve"> Semilla muy pequeña (0,7)</t>
    </r>
    <r>
      <rPr>
        <sz val="10"/>
        <rFont val="Arial"/>
        <family val="2"/>
      </rPr>
      <t>, REND=18 (DUR=4)</t>
    </r>
  </si>
  <si>
    <t>2-6</t>
  </si>
  <si>
    <t>118+85</t>
  </si>
  <si>
    <t>3(4), 1(9)</t>
  </si>
  <si>
    <t>Ver notas de hoja de campo</t>
  </si>
  <si>
    <t>1i7</t>
  </si>
  <si>
    <t>28+11</t>
  </si>
  <si>
    <t>3+0</t>
  </si>
  <si>
    <t>2+6</t>
  </si>
  <si>
    <r>
      <t xml:space="preserve">Floracion Penta-+10, IF=3,5  e IP=2, AiC?? en Bolsas mal, MAD=214, </t>
    </r>
    <r>
      <rPr>
        <b/>
        <sz val="10"/>
        <rFont val="Arial"/>
        <family val="2"/>
      </rPr>
      <t>Semilla muy pequeña (0,7)</t>
    </r>
    <r>
      <rPr>
        <sz val="10"/>
        <rFont val="Arial"/>
        <family val="2"/>
      </rPr>
      <t>, REND=32 (DUR=4)</t>
    </r>
  </si>
  <si>
    <t>2i5</t>
  </si>
  <si>
    <t>Achaak</t>
  </si>
  <si>
    <t>Polinizador</t>
  </si>
  <si>
    <t>D04</t>
  </si>
  <si>
    <t>D98i707</t>
  </si>
  <si>
    <t>2-7 2-14</t>
  </si>
  <si>
    <t>D98i694</t>
  </si>
  <si>
    <t>4-4</t>
  </si>
  <si>
    <t>2-7 3-1</t>
  </si>
  <si>
    <t>f?</t>
  </si>
  <si>
    <t>Caida de yemas</t>
  </si>
  <si>
    <t>2-4</t>
  </si>
  <si>
    <t>2-7 2-2</t>
  </si>
  <si>
    <t>2-4 1-7</t>
  </si>
  <si>
    <t>Bueno</t>
  </si>
  <si>
    <t>Seneca Encarna</t>
  </si>
  <si>
    <t>7-2</t>
  </si>
  <si>
    <t>9-8</t>
  </si>
  <si>
    <t>0+14</t>
  </si>
  <si>
    <t>2-7 4-1</t>
  </si>
  <si>
    <t>1-4</t>
  </si>
  <si>
    <t>3-8</t>
  </si>
  <si>
    <t>11-7</t>
  </si>
  <si>
    <t>13+32</t>
  </si>
  <si>
    <t>5-8</t>
  </si>
  <si>
    <t>20+5</t>
  </si>
  <si>
    <t>4-1 1-4</t>
  </si>
  <si>
    <t>25+19</t>
  </si>
  <si>
    <t>S4017</t>
  </si>
  <si>
    <t>Feo</t>
  </si>
  <si>
    <t>5-3</t>
  </si>
  <si>
    <t>6-1</t>
  </si>
  <si>
    <t>10-4</t>
  </si>
  <si>
    <t>11-1</t>
  </si>
  <si>
    <t>11-4</t>
  </si>
  <si>
    <t>25-4</t>
  </si>
  <si>
    <t>D05</t>
  </si>
  <si>
    <t>1-14, 2-1</t>
  </si>
  <si>
    <t>Amargos</t>
  </si>
  <si>
    <t>5+16</t>
  </si>
  <si>
    <t>3-14</t>
  </si>
  <si>
    <t>Amargo</t>
  </si>
  <si>
    <t>0+4</t>
  </si>
  <si>
    <t>2+0</t>
  </si>
  <si>
    <t>Vigoroso, bueno</t>
  </si>
  <si>
    <t>2+11</t>
  </si>
  <si>
    <t>6-8, 1-1</t>
  </si>
  <si>
    <t>6-6</t>
  </si>
  <si>
    <t>6-8</t>
  </si>
  <si>
    <t>2-1, 1-6</t>
  </si>
  <si>
    <t>8-6</t>
  </si>
  <si>
    <t>a,f</t>
  </si>
  <si>
    <t>0+2</t>
  </si>
  <si>
    <t>33+17</t>
  </si>
  <si>
    <t>1-8</t>
  </si>
  <si>
    <t>7+6</t>
  </si>
  <si>
    <t>b,f</t>
  </si>
  <si>
    <t>1-6</t>
  </si>
  <si>
    <t>Floracion escalonada y caida de yemas</t>
  </si>
  <si>
    <t>14-1</t>
  </si>
  <si>
    <t>11+1</t>
  </si>
  <si>
    <t>Muy vigoroso:patrones agromillora</t>
  </si>
  <si>
    <t>13-1</t>
  </si>
  <si>
    <t>7-3</t>
  </si>
  <si>
    <t>D06</t>
  </si>
  <si>
    <t>?</t>
  </si>
  <si>
    <t>Arbol bien</t>
  </si>
  <si>
    <t>8-3</t>
  </si>
  <si>
    <t>D03i203</t>
  </si>
  <si>
    <t>Dura</t>
  </si>
  <si>
    <t>Casi blanda. Semilla regular.</t>
  </si>
  <si>
    <t>Alguo dura. Semilla mala</t>
  </si>
  <si>
    <t>Floración muy escalonada. Dura</t>
  </si>
  <si>
    <t>D00i349</t>
  </si>
  <si>
    <t>Casi blanda. Semilla mala</t>
  </si>
  <si>
    <t>3-6</t>
  </si>
  <si>
    <t>D01i456</t>
  </si>
  <si>
    <t>6-4</t>
  </si>
  <si>
    <t>9-4</t>
  </si>
  <si>
    <t>Bien</t>
  </si>
  <si>
    <t>D01i462</t>
  </si>
  <si>
    <t>Algo dura. Semilla regular</t>
  </si>
  <si>
    <t>Tumbado</t>
  </si>
  <si>
    <t>Blanda bien. Semilla bien.</t>
  </si>
  <si>
    <t>D98i672</t>
  </si>
  <si>
    <t>Brazo enfermo</t>
  </si>
  <si>
    <t>Canijo</t>
  </si>
  <si>
    <t>Blanda bien. Semilla regular.</t>
  </si>
  <si>
    <t>D98i693</t>
  </si>
  <si>
    <t>No hay muestra</t>
  </si>
  <si>
    <t>Caida de yemas. Casi blanda. Semilla regular.</t>
  </si>
  <si>
    <t>5-2</t>
  </si>
  <si>
    <t>Recuperar</t>
  </si>
  <si>
    <t>Recuperado</t>
  </si>
  <si>
    <t>2-2, 5-1</t>
  </si>
  <si>
    <t>Brotacion 67</t>
  </si>
  <si>
    <t>Ramas sin flores en la base</t>
  </si>
  <si>
    <t>13-3</t>
  </si>
  <si>
    <t>Mucho borrego</t>
  </si>
  <si>
    <t>D00i072</t>
  </si>
  <si>
    <t>7-4</t>
  </si>
  <si>
    <t>8-8</t>
  </si>
  <si>
    <t>4-9</t>
  </si>
  <si>
    <t>Enano</t>
  </si>
  <si>
    <t>D00i078</t>
  </si>
  <si>
    <t>25 hongos</t>
  </si>
  <si>
    <t>Almendras con hongos</t>
  </si>
  <si>
    <t>Borregos. A4 Porte medio.</t>
  </si>
  <si>
    <t>Monilia</t>
  </si>
  <si>
    <t>10-3</t>
  </si>
  <si>
    <t>2-1,7</t>
  </si>
  <si>
    <t>A5, Equilibrado, Bueno. Comprobar sellado almendra.</t>
  </si>
  <si>
    <t>6-2</t>
  </si>
  <si>
    <t>0-0</t>
  </si>
  <si>
    <t>Brotado 62</t>
  </si>
  <si>
    <t>Utilizado en cruzamientos de B3 (D2011). A3 Bien.</t>
  </si>
  <si>
    <t>6-3</t>
  </si>
  <si>
    <t>9-2</t>
  </si>
  <si>
    <t>Ligeramente amargo</t>
  </si>
  <si>
    <t>22-1</t>
  </si>
  <si>
    <t>Semilla grande. Algo de Dobles.</t>
  </si>
  <si>
    <t>Almendra muy dulce. Bien.</t>
  </si>
  <si>
    <t>Bolsa con pocas flores</t>
  </si>
  <si>
    <t>8-2,8</t>
  </si>
  <si>
    <t>A4, Bien.</t>
  </si>
  <si>
    <t>No hay muestra. Casi blanda. Semilla regular.</t>
  </si>
  <si>
    <t>6-14</t>
  </si>
  <si>
    <t>Entrenudos cortos</t>
  </si>
  <si>
    <t>A3, Bien. Frutos con goma</t>
  </si>
  <si>
    <t>9-8, 10-1</t>
  </si>
  <si>
    <t>Almendra grande</t>
  </si>
  <si>
    <t>Borregos en las bolsas. Mitad del arbol IP=4, mitad IP=0. A4 Porte abierto.</t>
  </si>
  <si>
    <t>D00i127</t>
  </si>
  <si>
    <t>6i7f</t>
  </si>
  <si>
    <t>6i5f</t>
  </si>
  <si>
    <t>3-4+6</t>
  </si>
  <si>
    <t>Feo, almendra grande</t>
  </si>
  <si>
    <t>6iff</t>
  </si>
  <si>
    <t>10-7</t>
  </si>
  <si>
    <t>7i3f</t>
  </si>
  <si>
    <t>GRiFxTi283</t>
  </si>
  <si>
    <t>Blandas</t>
  </si>
  <si>
    <t>7i7f</t>
  </si>
  <si>
    <t>7iff</t>
  </si>
  <si>
    <t>26i5f</t>
  </si>
  <si>
    <t>D00i203</t>
  </si>
  <si>
    <t>Almendra pequeña</t>
  </si>
  <si>
    <t>26iff</t>
  </si>
  <si>
    <t>5-6, 9-1</t>
  </si>
  <si>
    <t>Bastante dura</t>
  </si>
  <si>
    <t>Frutos comidos</t>
  </si>
  <si>
    <t>8-2, 8-1</t>
  </si>
  <si>
    <t>20-4</t>
  </si>
  <si>
    <t>D01i466</t>
  </si>
  <si>
    <t>13-7</t>
  </si>
  <si>
    <t>1ibf</t>
  </si>
  <si>
    <t>1iaf</t>
  </si>
  <si>
    <t>2iaf</t>
  </si>
  <si>
    <t>2ibf</t>
  </si>
  <si>
    <t>16-1</t>
  </si>
  <si>
    <t>12-1</t>
  </si>
  <si>
    <t>D07</t>
  </si>
  <si>
    <t>M-2012</t>
  </si>
  <si>
    <t>100 AC</t>
  </si>
  <si>
    <t>5-14</t>
  </si>
  <si>
    <t>Semilla grande</t>
  </si>
  <si>
    <t>Buena pinta. Almendra pequeña</t>
  </si>
  <si>
    <t>ff</t>
  </si>
  <si>
    <t>M-2015</t>
  </si>
  <si>
    <t>No embolsado, árbol malo</t>
  </si>
  <si>
    <t>52+49</t>
  </si>
  <si>
    <t>45+53</t>
  </si>
  <si>
    <t>árbol malo</t>
  </si>
  <si>
    <t>31+13</t>
  </si>
  <si>
    <t>Almendra grande. Hoja limpia y verde</t>
  </si>
  <si>
    <t>7f</t>
  </si>
  <si>
    <t>68+47</t>
  </si>
  <si>
    <t>49+22</t>
  </si>
  <si>
    <t>13+31</t>
  </si>
  <si>
    <t>8-6,8</t>
  </si>
  <si>
    <t>18+53</t>
  </si>
  <si>
    <t>71+61</t>
  </si>
  <si>
    <t>23+23</t>
  </si>
  <si>
    <t>Lo está utilizando Encarna</t>
  </si>
  <si>
    <t>Bolsa</t>
  </si>
  <si>
    <t>D08</t>
  </si>
  <si>
    <t>Nonpareil</t>
  </si>
  <si>
    <t>Blandos</t>
  </si>
  <si>
    <t>M-2014</t>
  </si>
  <si>
    <t>Roya=4. Se parte regular con la mano. Forma cáscara fea. Semilla muy bonita.</t>
  </si>
  <si>
    <t>D01i467</t>
  </si>
  <si>
    <t>Roya=4, Se parte muy bien con la mano. Sin cascara externa. Algo abierta. Forma 8.</t>
  </si>
  <si>
    <t>75 AC</t>
  </si>
  <si>
    <t>IB=2, Brotacion=73, Caida</t>
  </si>
  <si>
    <t>IB=3, Brotacion=70, Buen árbol</t>
  </si>
  <si>
    <t>Bolsa rota remplazada</t>
  </si>
  <si>
    <t>3-6,7</t>
  </si>
  <si>
    <t>Árbol malo</t>
  </si>
  <si>
    <t>10-2</t>
  </si>
  <si>
    <t>IB=2, Brotacion=60</t>
  </si>
  <si>
    <t>34+12</t>
  </si>
  <si>
    <t>Almendrra grande?</t>
  </si>
  <si>
    <t>IB=3, Brota=73</t>
  </si>
  <si>
    <t>Pequeño</t>
  </si>
  <si>
    <t>5-6,7</t>
  </si>
  <si>
    <t>Árbol normal</t>
  </si>
  <si>
    <t>Muy temprana</t>
  </si>
  <si>
    <t>26+13</t>
  </si>
  <si>
    <t>16-6,7</t>
  </si>
  <si>
    <t>15-3</t>
  </si>
  <si>
    <t>66+45</t>
  </si>
  <si>
    <t>IB=3, Brot=70</t>
  </si>
  <si>
    <t>20+15</t>
  </si>
  <si>
    <t>2-7,14</t>
  </si>
  <si>
    <t>Rama quebrada</t>
  </si>
  <si>
    <t>8-14</t>
  </si>
  <si>
    <t>IB=2, Brotacion=60. Se parte regular con la mano. Cascara fea. Semilla regular.</t>
  </si>
  <si>
    <t>Brot=75</t>
  </si>
  <si>
    <t>Se parte bien con la mano. Sellada. Se podría quitar la cascara externa. Almendra bien. Forma 8</t>
  </si>
  <si>
    <t>15+12</t>
  </si>
  <si>
    <t>7-6,8</t>
  </si>
  <si>
    <t>D01i560</t>
  </si>
  <si>
    <t>Almendra grande. Bueno.</t>
  </si>
  <si>
    <t>Temprano</t>
  </si>
  <si>
    <t>6</t>
  </si>
  <si>
    <t>24-1</t>
  </si>
  <si>
    <t>D01i203</t>
  </si>
  <si>
    <t>Tardíos ff</t>
  </si>
  <si>
    <t>Semilla muy dulce, buen rendimiento?</t>
  </si>
  <si>
    <t>Clorótico</t>
  </si>
  <si>
    <t>IB=3</t>
  </si>
  <si>
    <t>IB=4, Brot=60</t>
  </si>
  <si>
    <t>Brot=70</t>
  </si>
  <si>
    <t>Enano. Almendra grande?</t>
  </si>
  <si>
    <t>Muy bueno</t>
  </si>
  <si>
    <t>IB=3, Brot=79, Almendra grande</t>
  </si>
  <si>
    <t>12-4</t>
  </si>
  <si>
    <t>9+11</t>
  </si>
  <si>
    <t>8-2</t>
  </si>
  <si>
    <t>Almendra grande. Brot=73</t>
  </si>
  <si>
    <t>IB=3, Brot=60, Caida yemas</t>
  </si>
  <si>
    <t>14-7</t>
  </si>
  <si>
    <t>Temprano. Buena pinta</t>
  </si>
  <si>
    <t>D09</t>
  </si>
  <si>
    <t>100%AC</t>
  </si>
  <si>
    <t>11,f  12,f</t>
  </si>
  <si>
    <t>D01i188</t>
  </si>
  <si>
    <t>2-9</t>
  </si>
  <si>
    <t>Forma de Marcona</t>
  </si>
  <si>
    <t>ENANO</t>
  </si>
  <si>
    <t>75%AC</t>
  </si>
  <si>
    <t>21+3</t>
  </si>
  <si>
    <t>9-9</t>
  </si>
  <si>
    <t>2 bolsas</t>
  </si>
  <si>
    <t>12+16</t>
  </si>
  <si>
    <t>36+45</t>
  </si>
  <si>
    <t>17+46</t>
  </si>
  <si>
    <t>13-8,14</t>
  </si>
  <si>
    <t>2-2,7</t>
  </si>
  <si>
    <t>7,f  8,f</t>
  </si>
  <si>
    <t>Ver un año mas la producción</t>
  </si>
  <si>
    <t>7-4,7</t>
  </si>
  <si>
    <t>2-2,14</t>
  </si>
  <si>
    <t>Buena almendra, maduracion temprana</t>
  </si>
  <si>
    <t>2-6,14</t>
  </si>
  <si>
    <t>40+32</t>
  </si>
  <si>
    <t>IP 2012= 3. Almendra buena. 2 bolsas.</t>
  </si>
  <si>
    <t>25+21</t>
  </si>
  <si>
    <t>43+35</t>
  </si>
  <si>
    <t>9-2,8</t>
  </si>
  <si>
    <t>Tardios-ff</t>
  </si>
  <si>
    <t>Pequeño. Almendra grande?</t>
  </si>
  <si>
    <t>10-14</t>
  </si>
  <si>
    <t>6-6,8</t>
  </si>
  <si>
    <t>D10</t>
  </si>
  <si>
    <t>M-2016</t>
  </si>
  <si>
    <t>5-2,8</t>
  </si>
  <si>
    <t>27+32</t>
  </si>
  <si>
    <t>4-6,7</t>
  </si>
  <si>
    <t>0+15</t>
  </si>
  <si>
    <t>18-7</t>
  </si>
  <si>
    <t>No se parte bien con la mano.</t>
  </si>
  <si>
    <t>1+1</t>
  </si>
  <si>
    <t>Almendra grande? Arbol bueno</t>
  </si>
  <si>
    <t>Buena almendra?. Buen árbol.</t>
  </si>
  <si>
    <t>16-2,8</t>
  </si>
  <si>
    <t>Buen árbol</t>
  </si>
  <si>
    <t>14+39</t>
  </si>
  <si>
    <t>4-7,8</t>
  </si>
  <si>
    <t>Muy vigoroso</t>
  </si>
  <si>
    <t>9-3,6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</si>
</sst>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color indexed="81"/>
      <name val="Tahoma"/>
      <family val="2"/>
    </font>
    <font>
      <sz val="10"/>
      <name val="Arial"/>
      <family val="2"/>
    </font>
    <font>
      <sz val="10"/>
      <name val="Arial Narrow"/>
      <family val="2"/>
    </font>
    <font>
      <sz val="10"/>
      <color rgb="FFFF0000"/>
      <name val="Arial"/>
      <family val="2"/>
    </font>
    <font>
      <sz val="12"/>
      <name val="Calibri"/>
      <family val="2"/>
      <scheme val="minor"/>
    </font>
    <font>
      <b/>
      <sz val="10"/>
      <color rgb="FF9C0006"/>
      <name val="Arial"/>
      <family val="2"/>
    </font>
    <font>
      <sz val="10"/>
      <color rgb="FF9C0006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  <xf numFmtId="164" fontId="6" fillId="8" borderId="0" applyNumberFormat="0" applyFont="0" applyBorder="0" applyAlignment="0" applyProtection="0">
      <alignment horizontal="center"/>
    </xf>
  </cellStyleXfs>
  <cellXfs count="179">
    <xf numFmtId="0" fontId="0" fillId="0" borderId="0" xfId="0"/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" fontId="5" fillId="0" borderId="2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49" fontId="6" fillId="0" borderId="2" xfId="0" applyNumberFormat="1" applyFont="1" applyBorder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5" borderId="0" xfId="0" applyFont="1" applyFill="1" applyAlignment="1">
      <alignment horizontal="center"/>
    </xf>
    <xf numFmtId="164" fontId="6" fillId="5" borderId="0" xfId="0" applyNumberFormat="1" applyFont="1" applyFill="1" applyAlignment="1">
      <alignment horizontal="center"/>
    </xf>
    <xf numFmtId="1" fontId="6" fillId="5" borderId="0" xfId="0" applyNumberFormat="1" applyFont="1" applyFill="1" applyAlignment="1">
      <alignment horizontal="center"/>
    </xf>
    <xf numFmtId="0" fontId="6" fillId="6" borderId="0" xfId="0" applyFont="1" applyFill="1" applyAlignment="1">
      <alignment horizontal="center"/>
    </xf>
    <xf numFmtId="16" fontId="6" fillId="0" borderId="0" xfId="0" applyNumberFormat="1" applyFont="1" applyAlignment="1">
      <alignment horizontal="center"/>
    </xf>
    <xf numFmtId="0" fontId="6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" fontId="4" fillId="0" borderId="5" xfId="0" applyNumberFormat="1" applyFont="1" applyBorder="1" applyAlignment="1">
      <alignment horizontal="center"/>
    </xf>
    <xf numFmtId="1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0" fillId="0" borderId="7" xfId="0" applyFont="1" applyBorder="1"/>
    <xf numFmtId="0" fontId="5" fillId="0" borderId="0" xfId="0" applyFont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" fontId="5" fillId="5" borderId="0" xfId="0" applyNumberFormat="1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49" fontId="8" fillId="5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" fontId="8" fillId="7" borderId="0" xfId="0" applyNumberFormat="1" applyFont="1" applyFill="1" applyAlignment="1">
      <alignment horizontal="center"/>
    </xf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1" fontId="8" fillId="0" borderId="3" xfId="0" applyNumberFormat="1" applyFont="1" applyBorder="1" applyAlignment="1">
      <alignment horizontal="center"/>
    </xf>
    <xf numFmtId="1" fontId="8" fillId="7" borderId="3" xfId="0" applyNumberFormat="1" applyFont="1" applyFill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17" fontId="8" fillId="0" borderId="0" xfId="0" applyNumberFormat="1" applyFont="1" applyAlignment="1">
      <alignment horizontal="center"/>
    </xf>
    <xf numFmtId="49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" fontId="8" fillId="0" borderId="2" xfId="0" applyNumberFormat="1" applyFont="1" applyBorder="1" applyAlignment="1">
      <alignment horizontal="center"/>
    </xf>
    <xf numFmtId="164" fontId="8" fillId="0" borderId="2" xfId="0" applyNumberFormat="1" applyFont="1" applyBorder="1" applyAlignment="1">
      <alignment horizontal="center"/>
    </xf>
    <xf numFmtId="1" fontId="8" fillId="8" borderId="2" xfId="0" applyNumberFormat="1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16" fontId="8" fillId="0" borderId="0" xfId="0" applyNumberFormat="1" applyFont="1" applyAlignment="1">
      <alignment horizontal="center"/>
    </xf>
    <xf numFmtId="0" fontId="8" fillId="9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5" borderId="2" xfId="0" applyFont="1" applyFill="1" applyBorder="1" applyAlignment="1">
      <alignment horizontal="center"/>
    </xf>
    <xf numFmtId="16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0" xfId="0" applyFont="1" applyFill="1" applyAlignment="1">
      <alignment horizontal="center"/>
    </xf>
    <xf numFmtId="49" fontId="6" fillId="5" borderId="2" xfId="0" applyNumberFormat="1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164" fontId="6" fillId="5" borderId="2" xfId="0" applyNumberFormat="1" applyFont="1" applyFill="1" applyBorder="1" applyAlignment="1">
      <alignment horizontal="center"/>
    </xf>
    <xf numFmtId="1" fontId="4" fillId="5" borderId="0" xfId="0" applyNumberFormat="1" applyFont="1" applyFill="1" applyAlignment="1">
      <alignment horizontal="center"/>
    </xf>
    <xf numFmtId="1" fontId="4" fillId="11" borderId="2" xfId="0" applyNumberFormat="1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164" fontId="6" fillId="11" borderId="2" xfId="0" applyNumberFormat="1" applyFont="1" applyFill="1" applyBorder="1" applyAlignment="1">
      <alignment horizontal="center"/>
    </xf>
    <xf numFmtId="1" fontId="4" fillId="5" borderId="2" xfId="0" applyNumberFormat="1" applyFont="1" applyFill="1" applyBorder="1" applyAlignment="1">
      <alignment horizontal="center"/>
    </xf>
    <xf numFmtId="49" fontId="6" fillId="11" borderId="2" xfId="0" applyNumberFormat="1" applyFont="1" applyFill="1" applyBorder="1" applyAlignment="1">
      <alignment horizontal="center"/>
    </xf>
    <xf numFmtId="1" fontId="4" fillId="12" borderId="2" xfId="0" applyNumberFormat="1" applyFont="1" applyFill="1" applyBorder="1" applyAlignment="1">
      <alignment horizontal="center"/>
    </xf>
    <xf numFmtId="0" fontId="6" fillId="2" borderId="2" xfId="1" applyFont="1" applyBorder="1" applyAlignment="1">
      <alignment horizontal="center"/>
    </xf>
    <xf numFmtId="0" fontId="6" fillId="0" borderId="2" xfId="0" applyFont="1" applyBorder="1"/>
    <xf numFmtId="0" fontId="6" fillId="2" borderId="0" xfId="1" applyFont="1" applyBorder="1" applyAlignment="1">
      <alignment horizontal="center"/>
    </xf>
    <xf numFmtId="49" fontId="6" fillId="0" borderId="0" xfId="0" applyNumberFormat="1" applyFont="1"/>
    <xf numFmtId="0" fontId="6" fillId="0" borderId="0" xfId="0" applyFont="1"/>
    <xf numFmtId="164" fontId="6" fillId="2" borderId="2" xfId="1" applyNumberFormat="1" applyFont="1" applyBorder="1" applyAlignment="1">
      <alignment horizontal="center"/>
    </xf>
    <xf numFmtId="164" fontId="6" fillId="2" borderId="0" xfId="1" applyNumberFormat="1" applyFont="1" applyBorder="1" applyAlignment="1">
      <alignment horizontal="center"/>
    </xf>
    <xf numFmtId="49" fontId="6" fillId="0" borderId="0" xfId="0" applyNumberFormat="1" applyFont="1" applyAlignment="1">
      <alignment horizontal="left"/>
    </xf>
    <xf numFmtId="1" fontId="6" fillId="5" borderId="2" xfId="0" applyNumberFormat="1" applyFont="1" applyFill="1" applyBorder="1" applyAlignment="1">
      <alignment horizontal="center"/>
    </xf>
    <xf numFmtId="164" fontId="6" fillId="8" borderId="2" xfId="0" applyNumberFormat="1" applyFont="1" applyFill="1" applyBorder="1" applyAlignment="1">
      <alignment horizontal="center"/>
    </xf>
    <xf numFmtId="0" fontId="6" fillId="3" borderId="2" xfId="2" applyFont="1" applyBorder="1" applyAlignment="1">
      <alignment horizontal="center"/>
    </xf>
    <xf numFmtId="0" fontId="6" fillId="3" borderId="0" xfId="2" applyFont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1" fontId="6" fillId="8" borderId="2" xfId="0" applyNumberFormat="1" applyFont="1" applyFill="1" applyBorder="1" applyAlignment="1">
      <alignment horizontal="center"/>
    </xf>
    <xf numFmtId="164" fontId="6" fillId="3" borderId="2" xfId="2" applyNumberFormat="1" applyFont="1" applyBorder="1" applyAlignment="1">
      <alignment horizontal="center"/>
    </xf>
    <xf numFmtId="1" fontId="6" fillId="3" borderId="2" xfId="2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164" fontId="6" fillId="0" borderId="0" xfId="1" applyNumberFormat="1" applyFont="1" applyFill="1" applyBorder="1" applyAlignment="1">
      <alignment horizontal="center"/>
    </xf>
    <xf numFmtId="164" fontId="6" fillId="8" borderId="2" xfId="4" applyNumberFormat="1" applyFont="1" applyBorder="1" applyAlignment="1">
      <alignment horizontal="center"/>
    </xf>
    <xf numFmtId="164" fontId="6" fillId="8" borderId="0" xfId="4" applyNumberFormat="1" applyFont="1" applyBorder="1" applyAlignment="1">
      <alignment horizontal="center"/>
    </xf>
    <xf numFmtId="164" fontId="6" fillId="0" borderId="2" xfId="1" applyNumberFormat="1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49" fontId="6" fillId="2" borderId="2" xfId="1" applyNumberFormat="1" applyFont="1" applyBorder="1" applyAlignment="1">
      <alignment horizontal="left"/>
    </xf>
    <xf numFmtId="49" fontId="6" fillId="5" borderId="0" xfId="0" applyNumberFormat="1" applyFont="1" applyFill="1" applyAlignment="1">
      <alignment horizontal="left"/>
    </xf>
    <xf numFmtId="0" fontId="6" fillId="8" borderId="2" xfId="4" applyNumberFormat="1" applyFont="1" applyBorder="1" applyAlignment="1">
      <alignment horizontal="center"/>
    </xf>
    <xf numFmtId="0" fontId="6" fillId="8" borderId="0" xfId="4" applyNumberFormat="1" applyFont="1" applyBorder="1" applyAlignment="1">
      <alignment horizontal="center"/>
    </xf>
    <xf numFmtId="0" fontId="6" fillId="0" borderId="2" xfId="4" applyNumberFormat="1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/>
    </xf>
    <xf numFmtId="49" fontId="6" fillId="5" borderId="2" xfId="0" applyNumberFormat="1" applyFont="1" applyFill="1" applyBorder="1" applyAlignment="1">
      <alignment horizontal="left"/>
    </xf>
    <xf numFmtId="164" fontId="6" fillId="0" borderId="2" xfId="2" applyNumberFormat="1" applyFont="1" applyFill="1" applyBorder="1" applyAlignment="1">
      <alignment horizontal="center"/>
    </xf>
    <xf numFmtId="0" fontId="6" fillId="0" borderId="2" xfId="1" applyFont="1" applyFill="1" applyBorder="1" applyAlignment="1">
      <alignment horizontal="center"/>
    </xf>
    <xf numFmtId="164" fontId="6" fillId="0" borderId="0" xfId="2" applyNumberFormat="1" applyFont="1" applyFill="1" applyBorder="1" applyAlignment="1">
      <alignment horizontal="center"/>
    </xf>
    <xf numFmtId="164" fontId="6" fillId="0" borderId="0" xfId="4" applyNumberFormat="1" applyFont="1" applyFill="1" applyBorder="1" applyAlignment="1">
      <alignment horizontal="center"/>
    </xf>
    <xf numFmtId="49" fontId="6" fillId="0" borderId="2" xfId="0" applyNumberFormat="1" applyFont="1" applyBorder="1" applyAlignment="1">
      <alignment horizontal="left"/>
    </xf>
    <xf numFmtId="0" fontId="6" fillId="0" borderId="0" xfId="4" applyNumberFormat="1" applyFont="1" applyFill="1" applyBorder="1" applyAlignment="1">
      <alignment horizontal="center"/>
    </xf>
    <xf numFmtId="49" fontId="6" fillId="2" borderId="0" xfId="1" applyNumberFormat="1" applyFont="1" applyBorder="1" applyAlignment="1">
      <alignment horizontal="left"/>
    </xf>
    <xf numFmtId="0" fontId="4" fillId="0" borderId="0" xfId="2" applyFont="1" applyFill="1" applyBorder="1" applyAlignment="1">
      <alignment horizontal="center"/>
    </xf>
    <xf numFmtId="0" fontId="6" fillId="0" borderId="0" xfId="2" applyFont="1" applyFill="1" applyBorder="1" applyAlignment="1">
      <alignment horizontal="center"/>
    </xf>
    <xf numFmtId="1" fontId="6" fillId="0" borderId="0" xfId="2" applyNumberFormat="1" applyFont="1" applyFill="1" applyBorder="1" applyAlignment="1">
      <alignment horizontal="center"/>
    </xf>
    <xf numFmtId="49" fontId="6" fillId="0" borderId="0" xfId="2" applyNumberFormat="1" applyFont="1" applyFill="1" applyBorder="1" applyAlignment="1">
      <alignment horizontal="center"/>
    </xf>
    <xf numFmtId="49" fontId="6" fillId="0" borderId="0" xfId="2" applyNumberFormat="1" applyFont="1" applyFill="1" applyBorder="1" applyAlignment="1"/>
    <xf numFmtId="1" fontId="6" fillId="8" borderId="0" xfId="4" applyNumberFormat="1" applyFont="1" applyBorder="1" applyAlignment="1">
      <alignment horizontal="center"/>
    </xf>
    <xf numFmtId="0" fontId="4" fillId="0" borderId="2" xfId="2" applyFont="1" applyFill="1" applyBorder="1" applyAlignment="1">
      <alignment horizontal="center"/>
    </xf>
    <xf numFmtId="0" fontId="6" fillId="0" borderId="2" xfId="2" applyFont="1" applyFill="1" applyBorder="1" applyAlignment="1">
      <alignment horizontal="center"/>
    </xf>
    <xf numFmtId="1" fontId="6" fillId="0" borderId="2" xfId="2" applyNumberFormat="1" applyFont="1" applyFill="1" applyBorder="1" applyAlignment="1">
      <alignment horizontal="center"/>
    </xf>
    <xf numFmtId="49" fontId="6" fillId="0" borderId="2" xfId="2" applyNumberFormat="1" applyFont="1" applyFill="1" applyBorder="1" applyAlignment="1">
      <alignment horizontal="center"/>
    </xf>
    <xf numFmtId="0" fontId="6" fillId="0" borderId="2" xfId="2" applyFont="1" applyFill="1" applyBorder="1" applyAlignment="1"/>
    <xf numFmtId="164" fontId="6" fillId="3" borderId="0" xfId="2" applyNumberFormat="1" applyFont="1" applyBorder="1" applyAlignment="1">
      <alignment horizontal="center"/>
    </xf>
    <xf numFmtId="0" fontId="6" fillId="5" borderId="0" xfId="4" applyNumberFormat="1" applyFont="1" applyFill="1" applyBorder="1" applyAlignment="1">
      <alignment horizontal="center"/>
    </xf>
    <xf numFmtId="1" fontId="3" fillId="0" borderId="0" xfId="2" applyNumberFormat="1" applyFill="1" applyBorder="1" applyAlignment="1">
      <alignment horizontal="center"/>
    </xf>
    <xf numFmtId="1" fontId="5" fillId="0" borderId="8" xfId="3" applyNumberFormat="1" applyFont="1" applyFill="1" applyBorder="1" applyAlignment="1">
      <alignment horizontal="center"/>
    </xf>
    <xf numFmtId="1" fontId="8" fillId="0" borderId="9" xfId="3" applyNumberFormat="1" applyFont="1" applyFill="1" applyBorder="1" applyAlignment="1">
      <alignment horizontal="center"/>
    </xf>
    <xf numFmtId="0" fontId="8" fillId="0" borderId="8" xfId="3" applyFont="1" applyFill="1" applyBorder="1" applyAlignment="1">
      <alignment horizontal="center"/>
    </xf>
    <xf numFmtId="0" fontId="8" fillId="0" borderId="9" xfId="3" applyFont="1" applyFill="1" applyBorder="1" applyAlignment="1">
      <alignment horizontal="center"/>
    </xf>
    <xf numFmtId="49" fontId="8" fillId="0" borderId="8" xfId="3" applyNumberFormat="1" applyFont="1" applyFill="1" applyBorder="1" applyAlignment="1">
      <alignment horizontal="center"/>
    </xf>
    <xf numFmtId="1" fontId="8" fillId="0" borderId="8" xfId="3" applyNumberFormat="1" applyFont="1" applyFill="1" applyBorder="1" applyAlignment="1">
      <alignment horizontal="center"/>
    </xf>
    <xf numFmtId="1" fontId="5" fillId="0" borderId="0" xfId="3" applyNumberFormat="1" applyFont="1" applyFill="1" applyBorder="1" applyAlignment="1">
      <alignment horizontal="center"/>
    </xf>
    <xf numFmtId="1" fontId="8" fillId="0" borderId="0" xfId="3" applyNumberFormat="1" applyFont="1" applyFill="1" applyBorder="1" applyAlignment="1">
      <alignment horizontal="center"/>
    </xf>
    <xf numFmtId="0" fontId="8" fillId="0" borderId="0" xfId="3" applyFont="1" applyFill="1" applyBorder="1" applyAlignment="1">
      <alignment horizontal="center"/>
    </xf>
    <xf numFmtId="49" fontId="8" fillId="0" borderId="0" xfId="3" applyNumberFormat="1" applyFont="1" applyFill="1" applyBorder="1" applyAlignment="1">
      <alignment horizontal="center"/>
    </xf>
    <xf numFmtId="0" fontId="8" fillId="0" borderId="0" xfId="3" applyFont="1" applyFill="1" applyBorder="1" applyAlignment="1">
      <alignment horizontal="left"/>
    </xf>
    <xf numFmtId="0" fontId="8" fillId="0" borderId="0" xfId="3" applyFont="1" applyFill="1" applyBorder="1" applyAlignment="1"/>
    <xf numFmtId="0" fontId="8" fillId="0" borderId="0" xfId="0" applyFont="1"/>
    <xf numFmtId="0" fontId="8" fillId="0" borderId="2" xfId="0" applyFont="1" applyBorder="1"/>
    <xf numFmtId="1" fontId="5" fillId="5" borderId="2" xfId="0" applyNumberFormat="1" applyFont="1" applyFill="1" applyBorder="1" applyAlignment="1">
      <alignment horizontal="center"/>
    </xf>
    <xf numFmtId="1" fontId="8" fillId="5" borderId="0" xfId="0" applyNumberFormat="1" applyFont="1" applyFill="1" applyAlignment="1">
      <alignment horizontal="center"/>
    </xf>
    <xf numFmtId="164" fontId="8" fillId="5" borderId="2" xfId="0" applyNumberFormat="1" applyFont="1" applyFill="1" applyBorder="1" applyAlignment="1">
      <alignment horizontal="center"/>
    </xf>
    <xf numFmtId="1" fontId="8" fillId="5" borderId="2" xfId="0" applyNumberFormat="1" applyFont="1" applyFill="1" applyBorder="1" applyAlignment="1">
      <alignment horizontal="center"/>
    </xf>
    <xf numFmtId="49" fontId="8" fillId="5" borderId="2" xfId="0" applyNumberFormat="1" applyFont="1" applyFill="1" applyBorder="1" applyAlignment="1">
      <alignment horizontal="center"/>
    </xf>
    <xf numFmtId="0" fontId="8" fillId="5" borderId="2" xfId="0" applyFont="1" applyFill="1" applyBorder="1"/>
    <xf numFmtId="1" fontId="12" fillId="5" borderId="0" xfId="2" applyNumberFormat="1" applyFont="1" applyFill="1" applyBorder="1" applyAlignment="1">
      <alignment horizontal="center"/>
    </xf>
    <xf numFmtId="1" fontId="3" fillId="5" borderId="0" xfId="2" applyNumberFormat="1" applyFill="1" applyBorder="1" applyAlignment="1">
      <alignment horizontal="center"/>
    </xf>
    <xf numFmtId="0" fontId="13" fillId="5" borderId="0" xfId="2" applyFont="1" applyFill="1" applyBorder="1" applyAlignment="1">
      <alignment horizontal="center"/>
    </xf>
    <xf numFmtId="0" fontId="3" fillId="5" borderId="0" xfId="2" applyFill="1" applyBorder="1" applyAlignment="1">
      <alignment horizontal="center"/>
    </xf>
    <xf numFmtId="0" fontId="8" fillId="5" borderId="1" xfId="3" applyFont="1" applyFill="1" applyAlignment="1">
      <alignment horizontal="center"/>
    </xf>
    <xf numFmtId="164" fontId="8" fillId="5" borderId="0" xfId="0" applyNumberFormat="1" applyFont="1" applyFill="1" applyAlignment="1">
      <alignment horizontal="center"/>
    </xf>
    <xf numFmtId="49" fontId="3" fillId="5" borderId="0" xfId="2" applyNumberFormat="1" applyFill="1" applyBorder="1" applyAlignment="1">
      <alignment horizontal="center"/>
    </xf>
    <xf numFmtId="0" fontId="3" fillId="5" borderId="0" xfId="2" applyFill="1" applyBorder="1" applyAlignment="1"/>
    <xf numFmtId="1" fontId="12" fillId="5" borderId="0" xfId="3" applyNumberFormat="1" applyFont="1" applyFill="1" applyBorder="1" applyAlignment="1">
      <alignment horizontal="center"/>
    </xf>
    <xf numFmtId="1" fontId="5" fillId="5" borderId="0" xfId="0" applyNumberFormat="1" applyFont="1" applyFill="1" applyAlignment="1">
      <alignment horizontal="center"/>
    </xf>
    <xf numFmtId="49" fontId="8" fillId="5" borderId="0" xfId="0" applyNumberFormat="1" applyFont="1" applyFill="1" applyAlignment="1">
      <alignment horizontal="center"/>
    </xf>
    <xf numFmtId="0" fontId="8" fillId="5" borderId="0" xfId="0" applyFont="1" applyFill="1"/>
    <xf numFmtId="0" fontId="6" fillId="9" borderId="0" xfId="0" applyFont="1" applyFill="1" applyAlignment="1">
      <alignment horizontal="center"/>
    </xf>
    <xf numFmtId="0" fontId="6" fillId="5" borderId="0" xfId="0" applyFont="1" applyFill="1" applyAlignment="1">
      <alignment horizontal="left"/>
    </xf>
  </cellXfs>
  <cellStyles count="5">
    <cellStyle name="Bueno" xfId="1" builtinId="26"/>
    <cellStyle name="Incorrecto" xfId="2" builtinId="27"/>
    <cellStyle name="Malo" xfId="4" xr:uid="{73536362-0CF2-4035-A80E-2D51959E4035}"/>
    <cellStyle name="Normal" xfId="0" builtinId="0"/>
    <cellStyle name="Notas" xfId="3" builtinId="10"/>
  </cellStyles>
  <dxfs count="39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rdenador\Universidad\MASTER%20UMU\TFM\Reduccion%20de%20datos\datosreducid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rdenador\Universidad\MASTER%20UMU\TFM\Datos%20para%20copiar%20y%20pegar\D2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rdenador\Universidad\MASTER%20UMU\TFM\Datos%20para%20copiar%20y%20pegar\datos%202004%20formato%20libro%20bue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datosreducidos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V_D2000"/>
    </sheetNames>
    <sheetDataSet>
      <sheetData sheetId="0">
        <row r="1152">
          <cell r="K1152">
            <v>81</v>
          </cell>
        </row>
        <row r="1397">
          <cell r="K1397">
            <v>80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5E89D4-3D16-489D-949C-24B9A348EE84}" name="Tabla1" displayName="Tabla1" ref="A1:BH1882" totalsRowShown="0">
  <autoFilter ref="A1:BH1882" xr:uid="{A65E89D4-3D16-489D-949C-24B9A348EE84}">
    <filterColumn colId="5">
      <filters>
        <filter val="A2i198"/>
      </filters>
    </filterColumn>
  </autoFilter>
  <tableColumns count="60">
    <tableColumn id="1" xr3:uid="{F29EF5B0-745A-4B1E-BC7D-44D3CC8690D4}" name="Codigo" dataDxfId="38">
      <calculatedColumnFormula>CONCATENATE(B2, "_",C2,"_",D2)</calculatedColumnFormula>
    </tableColumn>
    <tableColumn id="2" xr3:uid="{DA56AC98-B677-4B2C-A7A3-C685F57B96F1}" name="DESCE" dataDxfId="37"/>
    <tableColumn id="3" xr3:uid="{85909E57-1D9A-4CC4-8B26-F407944EFD7A}" name="ARBOL" dataDxfId="36"/>
    <tableColumn id="4" xr3:uid="{EC5ED298-B432-4A68-8740-A89C10DB8976}" name="FAMILIA" dataDxfId="35"/>
    <tableColumn id="5" xr3:uid="{83E351D7-1BC2-4613-A37F-F7B469A2E506}" name="MADRE" dataDxfId="34"/>
    <tableColumn id="6" xr3:uid="{23A086CA-4BFC-4DB4-AB5C-23014EC9BD67}" name="PADRE" dataDxfId="33"/>
    <tableColumn id="7" xr3:uid="{059B7D58-06FA-4D78-8C61-893FC192E6AD}" name="OBJETIVO" dataDxfId="32"/>
    <tableColumn id="8" xr3:uid="{5CF8D0EF-7667-4746-AF87-4A90176B1E37}" name="ANYO" dataDxfId="31"/>
    <tableColumn id="9" xr3:uid="{D1082F69-B210-4E2B-A4EE-422CDEC1B7B8}" name="SELEC" dataDxfId="30"/>
    <tableColumn id="10" xr3:uid="{E7191858-E999-4502-90ED-6D9D26BC720E}" name="FI" dataDxfId="29"/>
    <tableColumn id="11" xr3:uid="{95C294D5-DEC5-48D6-9BB4-C947BF3CA3A5}" name="FP"/>
    <tableColumn id="12" xr3:uid="{B4D7CC32-F9D2-4FF7-963A-35F38A58DB2A}" name="FLDESMAYO"/>
    <tableColumn id="13" xr3:uid="{9DFA0497-1EEC-462C-91BE-96FD00870758}" name="FLFERRAGNES" dataDxfId="28"/>
    <tableColumn id="14" xr3:uid="{5E20C732-41C1-4120-BAF1-C216F97B8546}" name="FLS5133"/>
    <tableColumn id="15" xr3:uid="{8AFD60B9-7827-4C38-979D-66D87DAFBFC1}" name="FLR1000"/>
    <tableColumn id="16" xr3:uid="{5565E320-E5BB-4015-AEDD-9F5C1A7A4AED}" name="FLINT" dataDxfId="27"/>
    <tableColumn id="17" xr3:uid="{B4908968-0876-4257-86EA-31C2364151A9}" name="FF"/>
    <tableColumn id="18" xr3:uid="{08DFDC85-484F-44A1-88C3-3B478860F491}" name="BI"/>
    <tableColumn id="19" xr3:uid="{7BCD9DD8-0EC5-4F0C-89E5-891EA34EC855}" name="BP"/>
    <tableColumn id="20" xr3:uid="{C68D747E-F14A-42A9-BB6A-2EE46E1E9509}" name="AUTFR" dataDxfId="26"/>
    <tableColumn id="21" xr3:uid="{D8502583-2ED1-4F83-BF4F-FE5CC174FA1D}" name="AUTOP"/>
    <tableColumn id="22" xr3:uid="{D678C321-5C21-47E1-A8F3-092C30D93866}" name="AUTPC"/>
    <tableColumn id="23" xr3:uid="{E372751B-2735-4CA4-9079-6180C9061E15}" name="PRINT" dataDxfId="25"/>
    <tableColumn id="24" xr3:uid="{F25A92EA-C624-4292-926E-B1FD0107A4FD}" name="MADUR" dataDxfId="24"/>
    <tableColumn id="25" xr3:uid="{EEC66E6B-8281-4938-AA87-C019B903BA3C}" name="FRUTO" dataDxfId="23"/>
    <tableColumn id="26" xr3:uid="{38044E8B-25D0-43D6-ACC2-E473EBB12A5D}" name="CASCA" dataDxfId="22"/>
    <tableColumn id="27" xr3:uid="{958A36F0-E0C5-4403-BA20-C7B3A621F6B8}" name="CASC1" dataDxfId="21">
      <calculatedColumnFormula>(Z2+(AD2*AF2))/Y2</calculatedColumnFormula>
    </tableColumn>
    <tableColumn id="28" xr3:uid="{2E62F7D5-B969-4902-A2A3-D580BB8A15A4}" name="DUREZ" dataDxfId="20"/>
    <tableColumn id="29" xr3:uid="{085F5460-8333-4C74-A39D-AE52E7EA6AD8}" name="GRANO" dataDxfId="19"/>
    <tableColumn id="30" xr3:uid="{C2331B95-8F73-4AA8-AC4B-5FB80EC6A0BA}" name="GRAN1" dataDxfId="18">
      <calculatedColumnFormula>AC2/(Y2-AF2)</calculatedColumnFormula>
    </tableColumn>
    <tableColumn id="31" xr3:uid="{94E7E0BC-14C7-4DDA-AE29-2946D98B74FC}" name="RENDI" dataDxfId="17">
      <calculatedColumnFormula>AD2*100/AA2</calculatedColumnFormula>
    </tableColumn>
    <tableColumn id="32" xr3:uid="{1FA3A542-D9D1-4C5E-B727-6CEA3BCFB910}" name="FALLO" dataDxfId="16"/>
    <tableColumn id="33" xr3:uid="{DF559053-81F9-4364-83FC-52D43B5D2FEB}" name="FALLP" dataDxfId="15">
      <calculatedColumnFormula>AF2*100/Y2</calculatedColumnFormula>
    </tableColumn>
    <tableColumn id="34" xr3:uid="{355F3B08-3E3F-4127-8581-B8F12F95FCEA}" name="DOBLE" dataDxfId="14"/>
    <tableColumn id="35" xr3:uid="{7062EF5C-EB8F-49B8-97E3-66704AC28F4C}" name="DOBLP" dataDxfId="13">
      <calculatedColumnFormula>AH2*100/Y2</calculatedColumnFormula>
    </tableColumn>
    <tableColumn id="36" xr3:uid="{3C4A4D46-D2E5-47E6-8CD8-F82969736A94}" name="DEFEC" dataDxfId="12"/>
    <tableColumn id="37" xr3:uid="{55B54BA9-7755-4226-9C2B-746D507A1B54}" name="DEFEP"/>
    <tableColumn id="38" xr3:uid="{32638B70-F66B-4E04-940F-9675E363E151}" name="DEFET"/>
    <tableColumn id="39" xr3:uid="{6679EB28-0907-4453-BFAC-93E5EF980EDD}" name="FORMA" dataDxfId="11"/>
    <tableColumn id="40" xr3:uid="{17E162B8-EBBF-4EAB-B10A-77A65A6FFDA6}" name="ESPES" dataDxfId="10"/>
    <tableColumn id="41" xr3:uid="{AD558909-9D5E-4EB8-BA8B-AE74A57E3D93}" name="RUGOS" dataDxfId="9"/>
    <tableColumn id="42" xr3:uid="{E60479E9-4880-4ABE-8BA7-0F1DB2385164}" name="COLOR" dataDxfId="8"/>
    <tableColumn id="43" xr3:uid="{30377A7A-0BB0-443F-904E-504E9D37A4B6}" name="SABOR" dataDxfId="7"/>
    <tableColumn id="44" xr3:uid="{53431556-3E2E-46E9-B43B-AF8DA8F62000}" name="NOTA" dataDxfId="6"/>
    <tableColumn id="45" xr3:uid="{E7FF7A9C-3533-4F4E-874B-F43590F3917E}" name="MOCRE" dataDxfId="5"/>
    <tableColumn id="46" xr3:uid="{6C3B3F47-96A2-474D-8649-32070A7E53A6}" name="OBSER" dataDxfId="4"/>
    <tableColumn id="47" xr3:uid="{B0B0FFED-C0E6-4230-AFFA-8C7C9E6E4AE7}" name="FLPENTA" dataDxfId="3"/>
    <tableColumn id="48" xr3:uid="{9DBA82BF-5E70-415B-B5C7-08023087D4C6}" name="FLTARDONA" dataDxfId="2"/>
    <tableColumn id="49" xr3:uid="{E92530EA-1BA1-406B-A8C1-D043F0DA574A}" name="BOINT"/>
    <tableColumn id="50" xr3:uid="{D9CB95AC-0FE9-4418-8279-7AB701F2D8C6}" name="BROTA"/>
    <tableColumn id="51" xr3:uid="{19C4A5D6-EA49-46D7-A0A7-430C085F186B}" name="OBSERVACIONES2"/>
    <tableColumn id="52" xr3:uid="{1DD64F69-8B51-4107-8066-93EEDFCD6242}" name="FPDESMAYO"/>
    <tableColumn id="53" xr3:uid="{82F86708-3844-48F7-B012-2DFD916F8E90}" name="FPFERRAGNES"/>
    <tableColumn id="54" xr3:uid="{D4947F40-4117-4BB0-B881-5590D9567FE8}" name="FPPENTA"/>
    <tableColumn id="55" xr3:uid="{B61BB9BC-25D6-4E72-A25D-A0B06866EDB9}" name="FPTARDONA"/>
    <tableColumn id="56" xr3:uid="{5636AB12-BAD3-4F40-87EE-6C7446DBCE85}" name="AUTPI"/>
    <tableColumn id="57" xr3:uid="{9B1F425E-7A67-46FF-9FCA-CAF97926996A}" name="AUTSP"/>
    <tableColumn id="58" xr3:uid="{DDD8DF4B-2A08-4E58-A21F-E306E4358520}" name="AUTAR"/>
    <tableColumn id="59" xr3:uid="{328CD66A-6688-49EA-A294-D0421736BC17}" name="AC" dataDxfId="1"/>
    <tableColumn id="60" xr3:uid="{39E1C767-C615-4BB2-ABED-EFAF7DA95E16}" name="CRUZE" dataDxfId="0">
      <calculatedColumnFormula>CONCATENATE(Tabla1[[#This Row],[MADRE]],"X",Tabla1[[#This Row],[PADRE]])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3AE76-1327-4DEF-8C51-F41C0AE543BE}">
  <dimension ref="A1:BH1882"/>
  <sheetViews>
    <sheetView tabSelected="1" workbookViewId="0">
      <selection activeCell="F1884" sqref="F1884"/>
    </sheetView>
  </sheetViews>
  <sheetFormatPr baseColWidth="10" defaultRowHeight="15" x14ac:dyDescent="0.25"/>
  <cols>
    <col min="4" max="4" width="12.140625" customWidth="1"/>
    <col min="5" max="5" width="11.5703125" customWidth="1"/>
    <col min="7" max="7" width="14.7109375" customWidth="1"/>
    <col min="12" max="12" width="17.42578125" customWidth="1"/>
    <col min="13" max="13" width="20.5703125" customWidth="1"/>
    <col min="14" max="14" width="12.7109375" customWidth="1"/>
    <col min="15" max="15" width="12.85546875" customWidth="1"/>
    <col min="24" max="24" width="11.7109375" customWidth="1"/>
    <col min="29" max="29" width="11.5703125" customWidth="1"/>
    <col min="41" max="41" width="11.5703125" customWidth="1"/>
    <col min="45" max="45" width="11.7109375" customWidth="1"/>
    <col min="47" max="47" width="11.5703125" customWidth="1"/>
    <col min="48" max="48" width="14.42578125" customWidth="1"/>
    <col min="51" max="51" width="20.140625" customWidth="1"/>
    <col min="52" max="52" width="17.5703125" customWidth="1"/>
    <col min="53" max="53" width="20.7109375" customWidth="1"/>
    <col min="54" max="54" width="14" customWidth="1"/>
    <col min="55" max="55" width="17.5703125" customWidth="1"/>
  </cols>
  <sheetData>
    <row r="1" spans="1:60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 t="s">
        <v>26</v>
      </c>
      <c r="AB1" s="2" t="s">
        <v>27</v>
      </c>
      <c r="AC1" s="3" t="s">
        <v>28</v>
      </c>
      <c r="AD1" s="3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4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1" t="s">
        <v>44</v>
      </c>
      <c r="AT1" s="1" t="s">
        <v>45</v>
      </c>
      <c r="AU1" s="5" t="s">
        <v>46</v>
      </c>
      <c r="AV1" s="5" t="s">
        <v>47</v>
      </c>
      <c r="AW1" s="6" t="s">
        <v>48</v>
      </c>
      <c r="AX1" s="6" t="s">
        <v>49</v>
      </c>
      <c r="AY1" s="7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9" t="s">
        <v>56</v>
      </c>
      <c r="BF1" s="10" t="s">
        <v>57</v>
      </c>
      <c r="BG1" t="s">
        <v>58</v>
      </c>
      <c r="BH1" t="s">
        <v>59</v>
      </c>
    </row>
    <row r="2" spans="1:60" ht="15.75" hidden="1" x14ac:dyDescent="0.25">
      <c r="A2" s="11" t="str">
        <f t="shared" ref="A2:A65" si="0">CONCATENATE(B2, "_",C2,"_",D2)</f>
        <v>D00_10_1</v>
      </c>
      <c r="B2" s="12" t="s">
        <v>60</v>
      </c>
      <c r="C2" s="8">
        <v>10</v>
      </c>
      <c r="D2" s="13">
        <v>1</v>
      </c>
      <c r="E2" s="14" t="s">
        <v>61</v>
      </c>
      <c r="F2" s="14" t="s">
        <v>62</v>
      </c>
      <c r="G2" s="14" t="s">
        <v>63</v>
      </c>
      <c r="H2" s="14">
        <v>2003</v>
      </c>
      <c r="I2" s="13" t="s">
        <v>64</v>
      </c>
      <c r="J2" s="13"/>
      <c r="K2" s="14">
        <v>71</v>
      </c>
      <c r="L2" s="14">
        <f>K2-36</f>
        <v>35</v>
      </c>
      <c r="M2" s="14">
        <f>K2-64</f>
        <v>7</v>
      </c>
      <c r="N2" s="14">
        <f>K2-79</f>
        <v>-8</v>
      </c>
      <c r="O2" s="14"/>
      <c r="P2" s="13">
        <v>3</v>
      </c>
      <c r="Q2" s="11"/>
      <c r="R2" s="11"/>
      <c r="S2" s="11"/>
      <c r="T2" s="11"/>
      <c r="U2" s="11"/>
      <c r="V2" s="11"/>
      <c r="W2" s="13">
        <v>2</v>
      </c>
      <c r="X2" s="14">
        <v>221</v>
      </c>
      <c r="Y2" s="14">
        <v>25</v>
      </c>
      <c r="Z2" s="14">
        <v>83</v>
      </c>
      <c r="AA2" s="15">
        <f t="shared" ref="AA2:AA28" si="1">(Z2+(AD2*AF2))/Y2</f>
        <v>3.32</v>
      </c>
      <c r="AB2" s="14">
        <v>5</v>
      </c>
      <c r="AC2" s="14">
        <v>23</v>
      </c>
      <c r="AD2" s="15">
        <f t="shared" ref="AD2:AD28" si="2">AC2/(Y2-AF2)</f>
        <v>0.92</v>
      </c>
      <c r="AE2" s="16">
        <f t="shared" ref="AE2:AE28" si="3">AD2*100/AA2</f>
        <v>27.710843373493976</v>
      </c>
      <c r="AF2" s="14">
        <v>0</v>
      </c>
      <c r="AG2" s="11">
        <f t="shared" ref="AG2:AG28" si="4">AF2*100/Y2</f>
        <v>0</v>
      </c>
      <c r="AH2" s="14">
        <v>0</v>
      </c>
      <c r="AI2" s="16">
        <f t="shared" ref="AI2:AI28" si="5">AH2*100/Y2</f>
        <v>0</v>
      </c>
      <c r="AJ2" s="14">
        <v>0</v>
      </c>
      <c r="AK2" s="14">
        <f t="shared" ref="AK2:AK21" si="6">AJ2*100/Y2</f>
        <v>0</v>
      </c>
      <c r="AL2" s="14">
        <v>0</v>
      </c>
      <c r="AM2" s="14">
        <v>11</v>
      </c>
      <c r="AN2" s="14">
        <v>2</v>
      </c>
      <c r="AO2" s="14">
        <v>1</v>
      </c>
      <c r="AP2" s="14">
        <v>2</v>
      </c>
      <c r="AQ2" s="14">
        <v>3</v>
      </c>
      <c r="AR2" s="14">
        <v>3</v>
      </c>
      <c r="AS2" s="14"/>
      <c r="AT2" s="14"/>
      <c r="BH2" t="str">
        <f>CONCATENATE(Tabla1[[#This Row],[MADRE]],"X",Tabla1[[#This Row],[PADRE]])</f>
        <v>S5133XR1000</v>
      </c>
    </row>
    <row r="3" spans="1:60" ht="15.75" hidden="1" x14ac:dyDescent="0.25">
      <c r="A3" s="11" t="str">
        <f t="shared" si="0"/>
        <v>D00_14_1</v>
      </c>
      <c r="B3" s="12" t="s">
        <v>60</v>
      </c>
      <c r="C3" s="8">
        <v>14</v>
      </c>
      <c r="D3" s="13">
        <v>1</v>
      </c>
      <c r="E3" s="14" t="s">
        <v>61</v>
      </c>
      <c r="F3" s="14" t="s">
        <v>62</v>
      </c>
      <c r="G3" s="14" t="s">
        <v>63</v>
      </c>
      <c r="H3" s="14">
        <v>2003</v>
      </c>
      <c r="I3" s="13" t="s">
        <v>64</v>
      </c>
      <c r="J3" s="13"/>
      <c r="K3" s="14">
        <v>71</v>
      </c>
      <c r="L3" s="14">
        <f>K3-36</f>
        <v>35</v>
      </c>
      <c r="M3" s="14">
        <f>K3-64</f>
        <v>7</v>
      </c>
      <c r="N3" s="14">
        <f>K3-79</f>
        <v>-8</v>
      </c>
      <c r="O3" s="14"/>
      <c r="P3" s="13">
        <v>3</v>
      </c>
      <c r="Q3" s="11"/>
      <c r="R3" s="11"/>
      <c r="S3" s="11"/>
      <c r="T3" s="11"/>
      <c r="U3" s="11"/>
      <c r="V3" s="11"/>
      <c r="W3" s="13">
        <v>3</v>
      </c>
      <c r="X3" s="14">
        <v>235</v>
      </c>
      <c r="Y3" s="14">
        <v>25</v>
      </c>
      <c r="Z3" s="14">
        <v>44</v>
      </c>
      <c r="AA3" s="15">
        <f t="shared" si="1"/>
        <v>1.76</v>
      </c>
      <c r="AB3" s="14">
        <v>2</v>
      </c>
      <c r="AC3" s="14">
        <v>23</v>
      </c>
      <c r="AD3" s="15">
        <f t="shared" si="2"/>
        <v>0.92</v>
      </c>
      <c r="AE3" s="16">
        <f t="shared" si="3"/>
        <v>52.272727272727273</v>
      </c>
      <c r="AF3" s="14">
        <v>0</v>
      </c>
      <c r="AG3" s="11">
        <f t="shared" si="4"/>
        <v>0</v>
      </c>
      <c r="AH3" s="14">
        <v>1</v>
      </c>
      <c r="AI3" s="16">
        <f t="shared" si="5"/>
        <v>4</v>
      </c>
      <c r="AJ3" s="14">
        <v>0</v>
      </c>
      <c r="AK3" s="14">
        <f t="shared" si="6"/>
        <v>0</v>
      </c>
      <c r="AL3" s="14">
        <v>0</v>
      </c>
      <c r="AM3" s="14">
        <v>5</v>
      </c>
      <c r="AN3" s="14">
        <v>3</v>
      </c>
      <c r="AO3" s="14">
        <v>1</v>
      </c>
      <c r="AP3" s="14">
        <v>4</v>
      </c>
      <c r="AQ3" s="14">
        <v>3</v>
      </c>
      <c r="AR3" s="14">
        <v>3</v>
      </c>
      <c r="AS3" s="14"/>
      <c r="AT3" s="14"/>
      <c r="BH3" t="str">
        <f>CONCATENATE(Tabla1[[#This Row],[MADRE]],"X",Tabla1[[#This Row],[PADRE]])</f>
        <v>S5133XR1000</v>
      </c>
    </row>
    <row r="4" spans="1:60" ht="15.75" hidden="1" x14ac:dyDescent="0.25">
      <c r="A4" s="11" t="str">
        <f t="shared" si="0"/>
        <v>D00_15_1</v>
      </c>
      <c r="B4" s="12" t="s">
        <v>60</v>
      </c>
      <c r="C4" s="8">
        <v>15</v>
      </c>
      <c r="D4" s="13">
        <v>1</v>
      </c>
      <c r="E4" s="14" t="s">
        <v>61</v>
      </c>
      <c r="F4" s="14" t="s">
        <v>62</v>
      </c>
      <c r="G4" s="14" t="s">
        <v>63</v>
      </c>
      <c r="H4" s="14">
        <v>2003</v>
      </c>
      <c r="I4" s="13" t="s">
        <v>64</v>
      </c>
      <c r="J4" s="13"/>
      <c r="K4" s="14">
        <v>90</v>
      </c>
      <c r="L4" s="14">
        <f>K4-36</f>
        <v>54</v>
      </c>
      <c r="M4" s="14">
        <f>K4-64</f>
        <v>26</v>
      </c>
      <c r="N4" s="14">
        <f>K4-79</f>
        <v>11</v>
      </c>
      <c r="O4" s="14"/>
      <c r="P4" s="13">
        <v>3</v>
      </c>
      <c r="Q4" s="11"/>
      <c r="R4" s="11"/>
      <c r="S4" s="11"/>
      <c r="T4" s="11"/>
      <c r="U4" s="11"/>
      <c r="V4" s="11">
        <v>2.7</v>
      </c>
      <c r="W4" s="13">
        <v>1</v>
      </c>
      <c r="X4" s="14"/>
      <c r="Y4" s="14"/>
      <c r="Z4" s="14"/>
      <c r="AA4" s="15" t="e">
        <f t="shared" si="1"/>
        <v>#DIV/0!</v>
      </c>
      <c r="AB4" s="14"/>
      <c r="AC4" s="14"/>
      <c r="AD4" s="15" t="e">
        <f t="shared" si="2"/>
        <v>#DIV/0!</v>
      </c>
      <c r="AE4" s="16" t="e">
        <f t="shared" si="3"/>
        <v>#DIV/0!</v>
      </c>
      <c r="AF4" s="14"/>
      <c r="AG4" s="11" t="e">
        <f t="shared" si="4"/>
        <v>#DIV/0!</v>
      </c>
      <c r="AH4" s="14"/>
      <c r="AI4" s="16" t="e">
        <f t="shared" si="5"/>
        <v>#DIV/0!</v>
      </c>
      <c r="AJ4" s="14"/>
      <c r="AK4" s="14" t="e">
        <f t="shared" si="6"/>
        <v>#DIV/0!</v>
      </c>
      <c r="AL4" s="14"/>
      <c r="AM4" s="14"/>
      <c r="AN4" s="14"/>
      <c r="AO4" s="14"/>
      <c r="AP4" s="14"/>
      <c r="AQ4" s="14"/>
      <c r="AR4" s="14"/>
      <c r="AS4" s="14"/>
      <c r="AT4" s="14"/>
      <c r="BH4" t="str">
        <f>CONCATENATE(Tabla1[[#This Row],[MADRE]],"X",Tabla1[[#This Row],[PADRE]])</f>
        <v>S5133XR1000</v>
      </c>
    </row>
    <row r="5" spans="1:60" ht="15.75" hidden="1" x14ac:dyDescent="0.25">
      <c r="A5" s="11" t="str">
        <f t="shared" si="0"/>
        <v>D00_15_1</v>
      </c>
      <c r="B5" s="1" t="s">
        <v>60</v>
      </c>
      <c r="C5" s="2">
        <v>15</v>
      </c>
      <c r="D5" s="16">
        <v>1</v>
      </c>
      <c r="E5" s="11" t="s">
        <v>61</v>
      </c>
      <c r="F5" s="11" t="s">
        <v>62</v>
      </c>
      <c r="G5" s="11" t="s">
        <v>63</v>
      </c>
      <c r="H5" s="11">
        <v>2004</v>
      </c>
      <c r="I5" s="16" t="s">
        <v>64</v>
      </c>
      <c r="J5" s="16"/>
      <c r="K5" s="11">
        <v>76</v>
      </c>
      <c r="L5" s="11">
        <f>K5-22</f>
        <v>54</v>
      </c>
      <c r="M5" s="11">
        <f>K5-46</f>
        <v>30</v>
      </c>
      <c r="N5" s="11">
        <f>K5-64</f>
        <v>12</v>
      </c>
      <c r="O5" s="11"/>
      <c r="P5" s="16">
        <v>3</v>
      </c>
      <c r="Q5" s="11"/>
      <c r="R5" s="11"/>
      <c r="S5" s="11"/>
      <c r="T5" s="11">
        <v>0</v>
      </c>
      <c r="U5" s="11"/>
      <c r="V5" s="11">
        <v>2.7</v>
      </c>
      <c r="W5" s="16">
        <v>1</v>
      </c>
      <c r="X5" s="11">
        <v>224</v>
      </c>
      <c r="Y5" s="11">
        <v>25</v>
      </c>
      <c r="Z5" s="11">
        <v>50</v>
      </c>
      <c r="AA5" s="15">
        <f t="shared" si="1"/>
        <v>2.12</v>
      </c>
      <c r="AB5" s="11">
        <v>2</v>
      </c>
      <c r="AC5" s="11">
        <v>22</v>
      </c>
      <c r="AD5" s="15">
        <f t="shared" si="2"/>
        <v>1</v>
      </c>
      <c r="AE5" s="16">
        <f t="shared" si="3"/>
        <v>47.169811320754718</v>
      </c>
      <c r="AF5" s="11">
        <v>3</v>
      </c>
      <c r="AG5" s="11">
        <f t="shared" si="4"/>
        <v>12</v>
      </c>
      <c r="AH5" s="11">
        <v>0</v>
      </c>
      <c r="AI5" s="16">
        <f t="shared" si="5"/>
        <v>0</v>
      </c>
      <c r="AJ5" s="11">
        <v>4</v>
      </c>
      <c r="AK5" s="11">
        <f t="shared" si="6"/>
        <v>16</v>
      </c>
      <c r="AL5" s="11" t="s">
        <v>65</v>
      </c>
      <c r="AM5" s="11">
        <v>4</v>
      </c>
      <c r="AN5" s="11">
        <v>2</v>
      </c>
      <c r="AO5" s="11">
        <v>2</v>
      </c>
      <c r="AP5" s="11">
        <v>2</v>
      </c>
      <c r="AQ5" s="11">
        <v>3</v>
      </c>
      <c r="AR5" s="11">
        <v>3</v>
      </c>
      <c r="AS5" s="11"/>
      <c r="AT5" s="11"/>
      <c r="BH5" t="str">
        <f>CONCATENATE(Tabla1[[#This Row],[MADRE]],"X",Tabla1[[#This Row],[PADRE]])</f>
        <v>S5133XR1000</v>
      </c>
    </row>
    <row r="6" spans="1:60" ht="15.75" hidden="1" x14ac:dyDescent="0.25">
      <c r="A6" s="11" t="str">
        <f t="shared" si="0"/>
        <v>D00_18_1</v>
      </c>
      <c r="B6" s="12" t="s">
        <v>60</v>
      </c>
      <c r="C6" s="8">
        <v>18</v>
      </c>
      <c r="D6" s="13">
        <v>1</v>
      </c>
      <c r="E6" s="14" t="s">
        <v>61</v>
      </c>
      <c r="F6" s="14" t="s">
        <v>62</v>
      </c>
      <c r="G6" s="14" t="s">
        <v>63</v>
      </c>
      <c r="H6" s="14">
        <v>2003</v>
      </c>
      <c r="I6" s="13" t="s">
        <v>64</v>
      </c>
      <c r="J6" s="13"/>
      <c r="K6" s="14">
        <v>70</v>
      </c>
      <c r="L6" s="14">
        <f>K6-36</f>
        <v>34</v>
      </c>
      <c r="M6" s="14">
        <f>K6-64</f>
        <v>6</v>
      </c>
      <c r="N6" s="14">
        <f>K6-79</f>
        <v>-9</v>
      </c>
      <c r="O6" s="14"/>
      <c r="P6" s="13">
        <v>3</v>
      </c>
      <c r="Q6" s="11"/>
      <c r="R6" s="11"/>
      <c r="S6" s="11"/>
      <c r="T6" s="11"/>
      <c r="U6" s="11"/>
      <c r="V6" s="11"/>
      <c r="W6" s="13">
        <v>3</v>
      </c>
      <c r="X6" s="14">
        <v>208</v>
      </c>
      <c r="Y6" s="14">
        <v>25</v>
      </c>
      <c r="Z6" s="14">
        <v>69</v>
      </c>
      <c r="AA6" s="15">
        <f t="shared" si="1"/>
        <v>2.76</v>
      </c>
      <c r="AB6" s="14">
        <v>4</v>
      </c>
      <c r="AC6" s="14">
        <v>23</v>
      </c>
      <c r="AD6" s="15">
        <f t="shared" si="2"/>
        <v>0.92</v>
      </c>
      <c r="AE6" s="16">
        <f t="shared" si="3"/>
        <v>33.333333333333336</v>
      </c>
      <c r="AF6" s="14">
        <v>0</v>
      </c>
      <c r="AG6" s="11">
        <f t="shared" si="4"/>
        <v>0</v>
      </c>
      <c r="AH6" s="14">
        <v>14</v>
      </c>
      <c r="AI6" s="16">
        <f t="shared" si="5"/>
        <v>56</v>
      </c>
      <c r="AJ6" s="14">
        <v>1</v>
      </c>
      <c r="AK6" s="14">
        <f t="shared" si="6"/>
        <v>4</v>
      </c>
      <c r="AL6" s="14">
        <v>3</v>
      </c>
      <c r="AM6" s="14">
        <v>4</v>
      </c>
      <c r="AN6" s="14">
        <v>2</v>
      </c>
      <c r="AO6" s="14">
        <v>2</v>
      </c>
      <c r="AP6" s="14">
        <v>1</v>
      </c>
      <c r="AQ6" s="14">
        <v>2</v>
      </c>
      <c r="AR6" s="14">
        <v>2</v>
      </c>
      <c r="AS6" s="14"/>
      <c r="AT6" s="14"/>
      <c r="BH6" t="str">
        <f>CONCATENATE(Tabla1[[#This Row],[MADRE]],"X",Tabla1[[#This Row],[PADRE]])</f>
        <v>S5133XR1000</v>
      </c>
    </row>
    <row r="7" spans="1:60" ht="15.75" hidden="1" x14ac:dyDescent="0.25">
      <c r="A7" s="11" t="str">
        <f t="shared" si="0"/>
        <v>D00_20_1</v>
      </c>
      <c r="B7" s="12" t="s">
        <v>60</v>
      </c>
      <c r="C7" s="8">
        <v>20</v>
      </c>
      <c r="D7" s="13">
        <v>1</v>
      </c>
      <c r="E7" s="14" t="s">
        <v>61</v>
      </c>
      <c r="F7" s="14" t="s">
        <v>62</v>
      </c>
      <c r="G7" s="14" t="s">
        <v>63</v>
      </c>
      <c r="H7" s="14">
        <v>2003</v>
      </c>
      <c r="I7" s="13" t="s">
        <v>64</v>
      </c>
      <c r="J7" s="13"/>
      <c r="K7" s="14">
        <v>80</v>
      </c>
      <c r="L7" s="14">
        <f>K7-36</f>
        <v>44</v>
      </c>
      <c r="M7" s="14">
        <f>K7-64</f>
        <v>16</v>
      </c>
      <c r="N7" s="14">
        <f>K7-79</f>
        <v>1</v>
      </c>
      <c r="O7" s="14"/>
      <c r="P7" s="13">
        <v>2</v>
      </c>
      <c r="Q7" s="11"/>
      <c r="R7" s="11"/>
      <c r="S7" s="11"/>
      <c r="T7" s="11"/>
      <c r="U7" s="11"/>
      <c r="V7" s="11"/>
      <c r="W7" s="13">
        <v>1</v>
      </c>
      <c r="X7" s="14">
        <v>208</v>
      </c>
      <c r="Y7" s="14">
        <v>25</v>
      </c>
      <c r="Z7" s="14">
        <v>77</v>
      </c>
      <c r="AA7" s="15">
        <f t="shared" si="1"/>
        <v>3.11</v>
      </c>
      <c r="AB7" s="14">
        <v>4</v>
      </c>
      <c r="AC7" s="14">
        <v>18</v>
      </c>
      <c r="AD7" s="15">
        <f t="shared" si="2"/>
        <v>0.75</v>
      </c>
      <c r="AE7" s="16">
        <f t="shared" si="3"/>
        <v>24.115755627009648</v>
      </c>
      <c r="AF7" s="14">
        <v>1</v>
      </c>
      <c r="AG7" s="11">
        <f t="shared" si="4"/>
        <v>4</v>
      </c>
      <c r="AH7" s="14">
        <v>0</v>
      </c>
      <c r="AI7" s="16">
        <f t="shared" si="5"/>
        <v>0</v>
      </c>
      <c r="AJ7" s="14">
        <v>5</v>
      </c>
      <c r="AK7" s="14">
        <f t="shared" si="6"/>
        <v>20</v>
      </c>
      <c r="AL7" s="14" t="s">
        <v>66</v>
      </c>
      <c r="AM7" s="14">
        <v>8</v>
      </c>
      <c r="AN7" s="14">
        <v>2</v>
      </c>
      <c r="AO7" s="14">
        <v>2</v>
      </c>
      <c r="AP7" s="14">
        <v>1</v>
      </c>
      <c r="AQ7" s="14">
        <v>3</v>
      </c>
      <c r="AR7" s="14">
        <v>2</v>
      </c>
      <c r="AS7" s="14"/>
      <c r="AT7" s="14"/>
      <c r="BH7" t="str">
        <f>CONCATENATE(Tabla1[[#This Row],[MADRE]],"X",Tabla1[[#This Row],[PADRE]])</f>
        <v>S5133XR1000</v>
      </c>
    </row>
    <row r="8" spans="1:60" ht="15.75" hidden="1" x14ac:dyDescent="0.25">
      <c r="A8" s="11" t="str">
        <f t="shared" si="0"/>
        <v>D00_21_1</v>
      </c>
      <c r="B8" s="12" t="s">
        <v>60</v>
      </c>
      <c r="C8" s="8">
        <v>21</v>
      </c>
      <c r="D8" s="13">
        <v>1</v>
      </c>
      <c r="E8" s="14" t="s">
        <v>61</v>
      </c>
      <c r="F8" s="14" t="s">
        <v>62</v>
      </c>
      <c r="G8" s="14" t="s">
        <v>63</v>
      </c>
      <c r="H8" s="14">
        <v>2003</v>
      </c>
      <c r="I8" s="13" t="s">
        <v>64</v>
      </c>
      <c r="J8" s="13"/>
      <c r="K8" s="14">
        <v>86</v>
      </c>
      <c r="L8" s="14">
        <f>K8-36</f>
        <v>50</v>
      </c>
      <c r="M8" s="14">
        <f>K8-64</f>
        <v>22</v>
      </c>
      <c r="N8" s="14">
        <f>K8-79</f>
        <v>7</v>
      </c>
      <c r="O8" s="14"/>
      <c r="P8" s="13">
        <v>1</v>
      </c>
      <c r="Q8" s="11"/>
      <c r="R8" s="11"/>
      <c r="S8" s="11"/>
      <c r="T8" s="11"/>
      <c r="U8" s="11"/>
      <c r="V8" s="11"/>
      <c r="W8" s="13">
        <v>0</v>
      </c>
      <c r="X8" s="14"/>
      <c r="Y8" s="14"/>
      <c r="Z8" s="14"/>
      <c r="AA8" s="15" t="e">
        <f t="shared" si="1"/>
        <v>#DIV/0!</v>
      </c>
      <c r="AB8" s="14"/>
      <c r="AC8" s="14"/>
      <c r="AD8" s="15" t="e">
        <f t="shared" si="2"/>
        <v>#DIV/0!</v>
      </c>
      <c r="AE8" s="16" t="e">
        <f t="shared" si="3"/>
        <v>#DIV/0!</v>
      </c>
      <c r="AF8" s="14"/>
      <c r="AG8" s="11" t="e">
        <f t="shared" si="4"/>
        <v>#DIV/0!</v>
      </c>
      <c r="AH8" s="14"/>
      <c r="AI8" s="16" t="e">
        <f t="shared" si="5"/>
        <v>#DIV/0!</v>
      </c>
      <c r="AJ8" s="14"/>
      <c r="AK8" s="14" t="e">
        <f t="shared" si="6"/>
        <v>#DIV/0!</v>
      </c>
      <c r="AL8" s="14"/>
      <c r="AM8" s="14"/>
      <c r="AN8" s="14"/>
      <c r="AO8" s="14"/>
      <c r="AP8" s="14"/>
      <c r="AQ8" s="14"/>
      <c r="AR8" s="14"/>
      <c r="AS8" s="14"/>
      <c r="AT8" s="14"/>
      <c r="BH8" t="str">
        <f>CONCATENATE(Tabla1[[#This Row],[MADRE]],"X",Tabla1[[#This Row],[PADRE]])</f>
        <v>S5133XR1000</v>
      </c>
    </row>
    <row r="9" spans="1:60" ht="15.75" hidden="1" x14ac:dyDescent="0.25">
      <c r="A9" s="11" t="str">
        <f t="shared" si="0"/>
        <v>D00_21_1</v>
      </c>
      <c r="B9" s="1" t="s">
        <v>60</v>
      </c>
      <c r="C9" s="2">
        <v>21</v>
      </c>
      <c r="D9" s="16">
        <v>1</v>
      </c>
      <c r="E9" s="11" t="s">
        <v>61</v>
      </c>
      <c r="F9" s="11" t="s">
        <v>62</v>
      </c>
      <c r="G9" s="11" t="s">
        <v>63</v>
      </c>
      <c r="H9" s="11">
        <v>2004</v>
      </c>
      <c r="I9" s="16" t="s">
        <v>64</v>
      </c>
      <c r="J9" s="16"/>
      <c r="K9" s="11">
        <v>78</v>
      </c>
      <c r="L9" s="11">
        <f>K9-22</f>
        <v>56</v>
      </c>
      <c r="M9" s="11">
        <f>K9-46</f>
        <v>32</v>
      </c>
      <c r="N9" s="11">
        <f>K9-64</f>
        <v>14</v>
      </c>
      <c r="O9" s="11"/>
      <c r="P9" s="16">
        <v>2</v>
      </c>
      <c r="Q9" s="11"/>
      <c r="R9" s="11"/>
      <c r="S9" s="11"/>
      <c r="T9" s="11">
        <v>17</v>
      </c>
      <c r="U9" s="11"/>
      <c r="V9" s="11"/>
      <c r="W9" s="16">
        <v>1</v>
      </c>
      <c r="X9" s="11">
        <v>214</v>
      </c>
      <c r="Y9" s="11">
        <v>25</v>
      </c>
      <c r="Z9" s="11">
        <v>40</v>
      </c>
      <c r="AA9" s="15">
        <f t="shared" si="1"/>
        <v>1.8635294117647059</v>
      </c>
      <c r="AB9" s="11">
        <v>2</v>
      </c>
      <c r="AC9" s="11">
        <v>14</v>
      </c>
      <c r="AD9" s="15">
        <f t="shared" si="2"/>
        <v>0.82352941176470584</v>
      </c>
      <c r="AE9" s="16">
        <f t="shared" si="3"/>
        <v>44.19191919191919</v>
      </c>
      <c r="AF9" s="11">
        <v>8</v>
      </c>
      <c r="AG9" s="11">
        <f t="shared" si="4"/>
        <v>32</v>
      </c>
      <c r="AH9" s="11">
        <v>0</v>
      </c>
      <c r="AI9" s="16">
        <f t="shared" si="5"/>
        <v>0</v>
      </c>
      <c r="AJ9" s="11">
        <v>1</v>
      </c>
      <c r="AK9" s="11">
        <f t="shared" si="6"/>
        <v>4</v>
      </c>
      <c r="AL9" s="11">
        <v>1</v>
      </c>
      <c r="AM9" s="11">
        <v>7</v>
      </c>
      <c r="AN9" s="11">
        <v>1</v>
      </c>
      <c r="AO9" s="11">
        <v>1</v>
      </c>
      <c r="AP9" s="11">
        <v>2</v>
      </c>
      <c r="AQ9" s="11">
        <v>3</v>
      </c>
      <c r="AR9" s="11">
        <v>2</v>
      </c>
      <c r="AS9" s="11"/>
      <c r="AT9" s="11"/>
      <c r="BH9" t="str">
        <f>CONCATENATE(Tabla1[[#This Row],[MADRE]],"X",Tabla1[[#This Row],[PADRE]])</f>
        <v>S5133XR1000</v>
      </c>
    </row>
    <row r="10" spans="1:60" ht="15.75" hidden="1" x14ac:dyDescent="0.25">
      <c r="A10" s="11" t="str">
        <f t="shared" si="0"/>
        <v>D00_29_1</v>
      </c>
      <c r="B10" s="12" t="s">
        <v>60</v>
      </c>
      <c r="C10" s="8">
        <v>29</v>
      </c>
      <c r="D10" s="13">
        <v>1</v>
      </c>
      <c r="E10" s="14" t="s">
        <v>61</v>
      </c>
      <c r="F10" s="14" t="s">
        <v>62</v>
      </c>
      <c r="G10" s="14" t="s">
        <v>63</v>
      </c>
      <c r="H10" s="14">
        <v>2003</v>
      </c>
      <c r="I10" s="13" t="s">
        <v>64</v>
      </c>
      <c r="J10" s="13"/>
      <c r="K10" s="14">
        <v>72</v>
      </c>
      <c r="L10" s="14">
        <f t="shared" ref="L10:L18" si="7">K10-36</f>
        <v>36</v>
      </c>
      <c r="M10" s="14">
        <f t="shared" ref="M10:M18" si="8">K10-64</f>
        <v>8</v>
      </c>
      <c r="N10" s="14">
        <f t="shared" ref="N10:N18" si="9">K10-79</f>
        <v>-7</v>
      </c>
      <c r="O10" s="14"/>
      <c r="P10" s="13">
        <v>3</v>
      </c>
      <c r="Q10" s="11"/>
      <c r="R10" s="11"/>
      <c r="S10" s="11"/>
      <c r="T10" s="11"/>
      <c r="U10" s="11"/>
      <c r="V10" s="11"/>
      <c r="W10" s="13">
        <v>2</v>
      </c>
      <c r="X10" s="14">
        <v>211</v>
      </c>
      <c r="Y10" s="14">
        <v>25</v>
      </c>
      <c r="Z10" s="14">
        <v>53</v>
      </c>
      <c r="AA10" s="15">
        <f t="shared" si="1"/>
        <v>2.1583333333333332</v>
      </c>
      <c r="AB10" s="14">
        <v>3</v>
      </c>
      <c r="AC10" s="14">
        <v>23</v>
      </c>
      <c r="AD10" s="15">
        <f t="shared" si="2"/>
        <v>0.95833333333333337</v>
      </c>
      <c r="AE10" s="16">
        <f t="shared" si="3"/>
        <v>44.401544401544406</v>
      </c>
      <c r="AF10" s="14">
        <v>1</v>
      </c>
      <c r="AG10" s="11">
        <f t="shared" si="4"/>
        <v>4</v>
      </c>
      <c r="AH10" s="14">
        <v>0</v>
      </c>
      <c r="AI10" s="16">
        <f t="shared" si="5"/>
        <v>0</v>
      </c>
      <c r="AJ10" s="14">
        <v>0</v>
      </c>
      <c r="AK10" s="14">
        <f t="shared" si="6"/>
        <v>0</v>
      </c>
      <c r="AL10" s="14">
        <v>0</v>
      </c>
      <c r="AM10" s="14">
        <v>8</v>
      </c>
      <c r="AN10" s="14">
        <v>2</v>
      </c>
      <c r="AO10" s="14">
        <v>3</v>
      </c>
      <c r="AP10" s="14">
        <v>3</v>
      </c>
      <c r="AQ10" s="14">
        <v>3</v>
      </c>
      <c r="AR10" s="14">
        <v>3</v>
      </c>
      <c r="AS10" s="14"/>
      <c r="AT10" s="14"/>
      <c r="BH10" t="str">
        <f>CONCATENATE(Tabla1[[#This Row],[MADRE]],"X",Tabla1[[#This Row],[PADRE]])</f>
        <v>S5133XR1000</v>
      </c>
    </row>
    <row r="11" spans="1:60" ht="15.75" hidden="1" x14ac:dyDescent="0.25">
      <c r="A11" s="11" t="str">
        <f t="shared" si="0"/>
        <v>D00_30_1</v>
      </c>
      <c r="B11" s="12" t="s">
        <v>60</v>
      </c>
      <c r="C11" s="8">
        <v>30</v>
      </c>
      <c r="D11" s="13">
        <v>1</v>
      </c>
      <c r="E11" s="14" t="s">
        <v>61</v>
      </c>
      <c r="F11" s="14" t="s">
        <v>62</v>
      </c>
      <c r="G11" s="14" t="s">
        <v>63</v>
      </c>
      <c r="H11" s="14">
        <v>2003</v>
      </c>
      <c r="I11" s="13" t="s">
        <v>64</v>
      </c>
      <c r="J11" s="13"/>
      <c r="K11" s="14">
        <v>90</v>
      </c>
      <c r="L11" s="14">
        <f t="shared" si="7"/>
        <v>54</v>
      </c>
      <c r="M11" s="14">
        <f t="shared" si="8"/>
        <v>26</v>
      </c>
      <c r="N11" s="14">
        <f t="shared" si="9"/>
        <v>11</v>
      </c>
      <c r="O11" s="14"/>
      <c r="P11" s="13">
        <v>3</v>
      </c>
      <c r="Q11" s="11"/>
      <c r="R11" s="11"/>
      <c r="S11" s="11"/>
      <c r="T11" s="11"/>
      <c r="U11" s="11"/>
      <c r="V11" s="11">
        <v>2.7</v>
      </c>
      <c r="W11" s="13">
        <v>1</v>
      </c>
      <c r="X11" s="14">
        <v>208</v>
      </c>
      <c r="Y11" s="14">
        <v>20</v>
      </c>
      <c r="Z11" s="14">
        <v>30</v>
      </c>
      <c r="AA11" s="15">
        <f t="shared" si="1"/>
        <v>1.7</v>
      </c>
      <c r="AB11" s="14">
        <v>2</v>
      </c>
      <c r="AC11" s="14">
        <v>12</v>
      </c>
      <c r="AD11" s="15">
        <f t="shared" si="2"/>
        <v>0.8</v>
      </c>
      <c r="AE11" s="16">
        <f t="shared" si="3"/>
        <v>47.058823529411768</v>
      </c>
      <c r="AF11" s="14">
        <v>5</v>
      </c>
      <c r="AG11" s="11">
        <f t="shared" si="4"/>
        <v>25</v>
      </c>
      <c r="AH11" s="14">
        <v>0</v>
      </c>
      <c r="AI11" s="16">
        <f t="shared" si="5"/>
        <v>0</v>
      </c>
      <c r="AJ11" s="14">
        <v>2</v>
      </c>
      <c r="AK11" s="14">
        <f t="shared" si="6"/>
        <v>10</v>
      </c>
      <c r="AL11" s="14">
        <v>3</v>
      </c>
      <c r="AM11" s="14">
        <v>1</v>
      </c>
      <c r="AN11" s="14">
        <v>2</v>
      </c>
      <c r="AO11" s="14">
        <v>2</v>
      </c>
      <c r="AP11" s="14">
        <v>3</v>
      </c>
      <c r="AQ11" s="14">
        <v>3</v>
      </c>
      <c r="AR11" s="14">
        <v>1</v>
      </c>
      <c r="AS11" s="14"/>
      <c r="AT11" s="14"/>
      <c r="BH11" t="str">
        <f>CONCATENATE(Tabla1[[#This Row],[MADRE]],"X",Tabla1[[#This Row],[PADRE]])</f>
        <v>S5133XR1000</v>
      </c>
    </row>
    <row r="12" spans="1:60" s="14" customFormat="1" ht="15.75" hidden="1" x14ac:dyDescent="0.25">
      <c r="A12" s="11" t="str">
        <f t="shared" si="0"/>
        <v>D00_33_1</v>
      </c>
      <c r="B12" s="12" t="s">
        <v>60</v>
      </c>
      <c r="C12" s="8">
        <v>33</v>
      </c>
      <c r="D12" s="13">
        <v>1</v>
      </c>
      <c r="E12" s="14" t="s">
        <v>61</v>
      </c>
      <c r="F12" s="14" t="s">
        <v>62</v>
      </c>
      <c r="G12" s="14" t="s">
        <v>63</v>
      </c>
      <c r="H12" s="14">
        <v>2003</v>
      </c>
      <c r="I12" s="13" t="s">
        <v>64</v>
      </c>
      <c r="J12" s="13"/>
      <c r="K12" s="14">
        <v>74</v>
      </c>
      <c r="L12" s="14">
        <f t="shared" si="7"/>
        <v>38</v>
      </c>
      <c r="M12" s="14">
        <f t="shared" si="8"/>
        <v>10</v>
      </c>
      <c r="N12" s="14">
        <f t="shared" si="9"/>
        <v>-5</v>
      </c>
      <c r="P12" s="13">
        <v>3</v>
      </c>
      <c r="Q12" s="11"/>
      <c r="R12" s="11"/>
      <c r="S12" s="11"/>
      <c r="T12" s="11"/>
      <c r="U12" s="11"/>
      <c r="V12" s="11"/>
      <c r="W12" s="13">
        <v>2</v>
      </c>
      <c r="X12" s="14">
        <v>214</v>
      </c>
      <c r="Y12" s="14">
        <v>25</v>
      </c>
      <c r="Z12" s="14">
        <v>69</v>
      </c>
      <c r="AA12" s="15">
        <f t="shared" si="1"/>
        <v>2.76</v>
      </c>
      <c r="AB12" s="14">
        <v>4</v>
      </c>
      <c r="AC12" s="14">
        <v>19</v>
      </c>
      <c r="AD12" s="15">
        <f t="shared" si="2"/>
        <v>0.76</v>
      </c>
      <c r="AE12" s="16">
        <f t="shared" si="3"/>
        <v>27.536231884057973</v>
      </c>
      <c r="AF12" s="14">
        <v>0</v>
      </c>
      <c r="AG12" s="11">
        <f t="shared" si="4"/>
        <v>0</v>
      </c>
      <c r="AH12" s="14">
        <v>0</v>
      </c>
      <c r="AI12" s="16">
        <f t="shared" si="5"/>
        <v>0</v>
      </c>
      <c r="AJ12" s="14">
        <v>0</v>
      </c>
      <c r="AK12" s="14">
        <f t="shared" si="6"/>
        <v>0</v>
      </c>
      <c r="AL12" s="14">
        <v>0</v>
      </c>
      <c r="AM12" s="14">
        <v>5</v>
      </c>
      <c r="AN12" s="14">
        <v>3</v>
      </c>
      <c r="AO12" s="14">
        <v>2</v>
      </c>
      <c r="AP12" s="14">
        <v>2</v>
      </c>
      <c r="AQ12" s="14">
        <v>3</v>
      </c>
      <c r="AR12" s="14">
        <v>2</v>
      </c>
      <c r="BH12" t="str">
        <f>CONCATENATE(Tabla1[[#This Row],[MADRE]],"X",Tabla1[[#This Row],[PADRE]])</f>
        <v>S5133XR1000</v>
      </c>
    </row>
    <row r="13" spans="1:60" s="14" customFormat="1" ht="15.75" hidden="1" x14ac:dyDescent="0.25">
      <c r="A13" s="11" t="str">
        <f t="shared" si="0"/>
        <v>D00_36_1</v>
      </c>
      <c r="B13" s="12" t="s">
        <v>60</v>
      </c>
      <c r="C13" s="8">
        <v>36</v>
      </c>
      <c r="D13" s="13">
        <v>1</v>
      </c>
      <c r="E13" s="14" t="s">
        <v>61</v>
      </c>
      <c r="F13" s="14" t="s">
        <v>62</v>
      </c>
      <c r="G13" s="14" t="s">
        <v>63</v>
      </c>
      <c r="H13" s="14">
        <v>2003</v>
      </c>
      <c r="I13" s="13" t="s">
        <v>64</v>
      </c>
      <c r="J13" s="13"/>
      <c r="K13" s="14">
        <v>74</v>
      </c>
      <c r="L13" s="14">
        <f t="shared" si="7"/>
        <v>38</v>
      </c>
      <c r="M13" s="14">
        <f t="shared" si="8"/>
        <v>10</v>
      </c>
      <c r="N13" s="14">
        <f t="shared" si="9"/>
        <v>-5</v>
      </c>
      <c r="P13" s="13">
        <v>2</v>
      </c>
      <c r="Q13" s="11"/>
      <c r="R13" s="11"/>
      <c r="S13" s="11"/>
      <c r="T13" s="11"/>
      <c r="U13" s="11"/>
      <c r="V13" s="11"/>
      <c r="W13" s="13">
        <v>1</v>
      </c>
      <c r="X13" s="14">
        <v>207</v>
      </c>
      <c r="Y13" s="14">
        <v>25</v>
      </c>
      <c r="Z13" s="14">
        <v>69</v>
      </c>
      <c r="AA13" s="15">
        <f t="shared" si="1"/>
        <v>2.7966666666666669</v>
      </c>
      <c r="AB13" s="14">
        <v>4</v>
      </c>
      <c r="AC13" s="14">
        <v>22</v>
      </c>
      <c r="AD13" s="15">
        <f t="shared" si="2"/>
        <v>0.91666666666666663</v>
      </c>
      <c r="AE13" s="16">
        <f t="shared" si="3"/>
        <v>32.777115613825977</v>
      </c>
      <c r="AF13" s="14">
        <v>1</v>
      </c>
      <c r="AG13" s="11">
        <f t="shared" si="4"/>
        <v>4</v>
      </c>
      <c r="AH13" s="14">
        <v>3</v>
      </c>
      <c r="AI13" s="16">
        <f t="shared" si="5"/>
        <v>12</v>
      </c>
      <c r="AJ13" s="14">
        <v>1</v>
      </c>
      <c r="AK13" s="14">
        <f t="shared" si="6"/>
        <v>4</v>
      </c>
      <c r="AL13" s="14">
        <v>3</v>
      </c>
      <c r="AM13" s="14">
        <v>4</v>
      </c>
      <c r="AN13" s="14">
        <v>2</v>
      </c>
      <c r="AO13" s="14">
        <v>2</v>
      </c>
      <c r="AP13" s="14">
        <v>2</v>
      </c>
      <c r="AQ13" s="14">
        <v>3</v>
      </c>
      <c r="AR13" s="14">
        <v>3</v>
      </c>
      <c r="BH13" t="str">
        <f>CONCATENATE(Tabla1[[#This Row],[MADRE]],"X",Tabla1[[#This Row],[PADRE]])</f>
        <v>S5133XR1000</v>
      </c>
    </row>
    <row r="14" spans="1:60" s="14" customFormat="1" ht="15.75" hidden="1" x14ac:dyDescent="0.25">
      <c r="A14" s="11" t="str">
        <f t="shared" si="0"/>
        <v>D00_39_1</v>
      </c>
      <c r="B14" s="12" t="s">
        <v>60</v>
      </c>
      <c r="C14" s="8">
        <v>39</v>
      </c>
      <c r="D14" s="13">
        <v>1</v>
      </c>
      <c r="E14" s="14" t="s">
        <v>61</v>
      </c>
      <c r="F14" s="14" t="s">
        <v>62</v>
      </c>
      <c r="G14" s="14" t="s">
        <v>63</v>
      </c>
      <c r="H14" s="14">
        <v>2003</v>
      </c>
      <c r="I14" s="13" t="s">
        <v>64</v>
      </c>
      <c r="J14" s="13"/>
      <c r="K14" s="14">
        <v>84</v>
      </c>
      <c r="L14" s="14">
        <f t="shared" si="7"/>
        <v>48</v>
      </c>
      <c r="M14" s="14">
        <f t="shared" si="8"/>
        <v>20</v>
      </c>
      <c r="N14" s="14">
        <f t="shared" si="9"/>
        <v>5</v>
      </c>
      <c r="P14" s="13">
        <v>2</v>
      </c>
      <c r="Q14" s="11"/>
      <c r="R14" s="11"/>
      <c r="S14" s="11"/>
      <c r="T14" s="11"/>
      <c r="U14" s="11"/>
      <c r="V14" s="11"/>
      <c r="W14" s="13">
        <v>1</v>
      </c>
      <c r="X14" s="14">
        <v>214</v>
      </c>
      <c r="Y14" s="14">
        <v>25</v>
      </c>
      <c r="Z14" s="14">
        <v>80</v>
      </c>
      <c r="AA14" s="15">
        <f t="shared" si="1"/>
        <v>3.2</v>
      </c>
      <c r="AB14" s="14">
        <v>4</v>
      </c>
      <c r="AC14" s="14">
        <v>22</v>
      </c>
      <c r="AD14" s="15">
        <f t="shared" si="2"/>
        <v>0.88</v>
      </c>
      <c r="AE14" s="16">
        <f t="shared" si="3"/>
        <v>27.5</v>
      </c>
      <c r="AF14" s="14">
        <v>0</v>
      </c>
      <c r="AG14" s="11">
        <f t="shared" si="4"/>
        <v>0</v>
      </c>
      <c r="AH14" s="14">
        <v>2</v>
      </c>
      <c r="AI14" s="16">
        <f t="shared" si="5"/>
        <v>8</v>
      </c>
      <c r="AJ14" s="14">
        <v>2</v>
      </c>
      <c r="AK14" s="14">
        <f t="shared" si="6"/>
        <v>8</v>
      </c>
      <c r="AL14" s="14">
        <v>1</v>
      </c>
      <c r="AM14" s="14">
        <v>4</v>
      </c>
      <c r="AN14" s="14">
        <v>2</v>
      </c>
      <c r="AO14" s="14">
        <v>2</v>
      </c>
      <c r="AP14" s="14">
        <v>1</v>
      </c>
      <c r="AQ14" s="14">
        <v>3</v>
      </c>
      <c r="AR14" s="14">
        <v>3</v>
      </c>
      <c r="BH14" t="str">
        <f>CONCATENATE(Tabla1[[#This Row],[MADRE]],"X",Tabla1[[#This Row],[PADRE]])</f>
        <v>S5133XR1000</v>
      </c>
    </row>
    <row r="15" spans="1:60" s="14" customFormat="1" ht="15.75" hidden="1" x14ac:dyDescent="0.25">
      <c r="A15" s="11" t="str">
        <f t="shared" si="0"/>
        <v>D00_44_1</v>
      </c>
      <c r="B15" s="12" t="s">
        <v>60</v>
      </c>
      <c r="C15" s="8">
        <v>44</v>
      </c>
      <c r="D15" s="13">
        <v>1</v>
      </c>
      <c r="E15" s="14" t="s">
        <v>61</v>
      </c>
      <c r="F15" s="14" t="s">
        <v>62</v>
      </c>
      <c r="G15" s="14" t="s">
        <v>63</v>
      </c>
      <c r="H15" s="14">
        <v>2003</v>
      </c>
      <c r="I15" s="13" t="s">
        <v>64</v>
      </c>
      <c r="J15" s="13"/>
      <c r="K15" s="14">
        <v>70</v>
      </c>
      <c r="L15" s="14">
        <f t="shared" si="7"/>
        <v>34</v>
      </c>
      <c r="M15" s="14">
        <f t="shared" si="8"/>
        <v>6</v>
      </c>
      <c r="N15" s="14">
        <f t="shared" si="9"/>
        <v>-9</v>
      </c>
      <c r="P15" s="13">
        <v>3</v>
      </c>
      <c r="Q15" s="11"/>
      <c r="R15" s="11"/>
      <c r="S15" s="11"/>
      <c r="T15" s="11"/>
      <c r="U15" s="11"/>
      <c r="V15" s="11"/>
      <c r="W15" s="13">
        <v>3</v>
      </c>
      <c r="X15" s="14">
        <v>203</v>
      </c>
      <c r="Y15" s="14">
        <v>25</v>
      </c>
      <c r="Z15" s="14">
        <v>95</v>
      </c>
      <c r="AA15" s="15">
        <f t="shared" si="1"/>
        <v>3.8</v>
      </c>
      <c r="AB15" s="14">
        <v>4</v>
      </c>
      <c r="AC15" s="14">
        <v>22</v>
      </c>
      <c r="AD15" s="15">
        <f t="shared" si="2"/>
        <v>0.88</v>
      </c>
      <c r="AE15" s="16">
        <f t="shared" si="3"/>
        <v>23.157894736842106</v>
      </c>
      <c r="AF15" s="14">
        <v>0</v>
      </c>
      <c r="AG15" s="11">
        <f t="shared" si="4"/>
        <v>0</v>
      </c>
      <c r="AH15" s="14">
        <v>6</v>
      </c>
      <c r="AI15" s="16">
        <f t="shared" si="5"/>
        <v>24</v>
      </c>
      <c r="AJ15" s="14">
        <v>1</v>
      </c>
      <c r="AK15" s="14">
        <f t="shared" si="6"/>
        <v>4</v>
      </c>
      <c r="AL15" s="14">
        <v>1</v>
      </c>
      <c r="AM15" s="14">
        <v>5</v>
      </c>
      <c r="AN15" s="14">
        <v>2</v>
      </c>
      <c r="AO15" s="14">
        <v>1</v>
      </c>
      <c r="AP15" s="14">
        <v>1</v>
      </c>
      <c r="AQ15" s="14">
        <v>3</v>
      </c>
      <c r="AR15" s="14">
        <v>2</v>
      </c>
      <c r="BH15" t="str">
        <f>CONCATENATE(Tabla1[[#This Row],[MADRE]],"X",Tabla1[[#This Row],[PADRE]])</f>
        <v>S5133XR1000</v>
      </c>
    </row>
    <row r="16" spans="1:60" s="14" customFormat="1" ht="15.75" hidden="1" x14ac:dyDescent="0.25">
      <c r="A16" s="11" t="str">
        <f t="shared" si="0"/>
        <v>D00_48_1</v>
      </c>
      <c r="B16" s="12" t="s">
        <v>60</v>
      </c>
      <c r="C16" s="8">
        <v>48</v>
      </c>
      <c r="D16" s="13">
        <v>1</v>
      </c>
      <c r="E16" s="14" t="s">
        <v>61</v>
      </c>
      <c r="F16" s="14" t="s">
        <v>62</v>
      </c>
      <c r="G16" s="14" t="s">
        <v>63</v>
      </c>
      <c r="H16" s="14">
        <v>2003</v>
      </c>
      <c r="I16" s="13" t="s">
        <v>64</v>
      </c>
      <c r="J16" s="13"/>
      <c r="K16" s="14">
        <v>87</v>
      </c>
      <c r="L16" s="14">
        <f t="shared" si="7"/>
        <v>51</v>
      </c>
      <c r="M16" s="14">
        <f t="shared" si="8"/>
        <v>23</v>
      </c>
      <c r="N16" s="14">
        <f t="shared" si="9"/>
        <v>8</v>
      </c>
      <c r="P16" s="13">
        <v>2</v>
      </c>
      <c r="Q16" s="11"/>
      <c r="R16" s="11"/>
      <c r="S16" s="11"/>
      <c r="T16" s="11"/>
      <c r="U16" s="11"/>
      <c r="V16" s="11"/>
      <c r="W16" s="13">
        <v>1</v>
      </c>
      <c r="X16" s="14">
        <v>208</v>
      </c>
      <c r="Y16" s="14">
        <v>20</v>
      </c>
      <c r="Z16" s="14">
        <v>42</v>
      </c>
      <c r="AA16" s="15">
        <f t="shared" si="1"/>
        <v>2.1342105263157896</v>
      </c>
      <c r="AB16" s="14">
        <v>3</v>
      </c>
      <c r="AC16" s="14">
        <v>13</v>
      </c>
      <c r="AD16" s="15">
        <f t="shared" si="2"/>
        <v>0.68421052631578949</v>
      </c>
      <c r="AE16" s="16">
        <f t="shared" si="3"/>
        <v>32.059186189889026</v>
      </c>
      <c r="AF16" s="14">
        <v>1</v>
      </c>
      <c r="AG16" s="11">
        <f t="shared" si="4"/>
        <v>5</v>
      </c>
      <c r="AH16" s="14">
        <v>0</v>
      </c>
      <c r="AI16" s="16">
        <f t="shared" si="5"/>
        <v>0</v>
      </c>
      <c r="AJ16" s="14">
        <v>1</v>
      </c>
      <c r="AK16" s="14">
        <f t="shared" si="6"/>
        <v>5</v>
      </c>
      <c r="AL16" s="14">
        <v>7</v>
      </c>
      <c r="AM16" s="14">
        <v>5</v>
      </c>
      <c r="AN16" s="14">
        <v>2</v>
      </c>
      <c r="AO16" s="14">
        <v>3</v>
      </c>
      <c r="AP16" s="14">
        <v>3</v>
      </c>
      <c r="AQ16" s="14">
        <v>3</v>
      </c>
      <c r="AR16" s="14">
        <v>2</v>
      </c>
      <c r="BH16" t="str">
        <f>CONCATENATE(Tabla1[[#This Row],[MADRE]],"X",Tabla1[[#This Row],[PADRE]])</f>
        <v>S5133XR1000</v>
      </c>
    </row>
    <row r="17" spans="1:60" s="14" customFormat="1" ht="15.75" hidden="1" x14ac:dyDescent="0.25">
      <c r="A17" s="11" t="str">
        <f t="shared" si="0"/>
        <v>D00_53_1</v>
      </c>
      <c r="B17" s="12" t="s">
        <v>60</v>
      </c>
      <c r="C17" s="8">
        <v>53</v>
      </c>
      <c r="D17" s="13">
        <v>1</v>
      </c>
      <c r="E17" s="14" t="s">
        <v>61</v>
      </c>
      <c r="F17" s="14" t="s">
        <v>62</v>
      </c>
      <c r="G17" s="14" t="s">
        <v>63</v>
      </c>
      <c r="H17" s="14">
        <v>2003</v>
      </c>
      <c r="I17" s="13" t="s">
        <v>64</v>
      </c>
      <c r="J17" s="13"/>
      <c r="K17" s="14">
        <v>90</v>
      </c>
      <c r="L17" s="14">
        <f t="shared" si="7"/>
        <v>54</v>
      </c>
      <c r="M17" s="14">
        <f t="shared" si="8"/>
        <v>26</v>
      </c>
      <c r="N17" s="14">
        <f t="shared" si="9"/>
        <v>11</v>
      </c>
      <c r="P17" s="13">
        <v>3</v>
      </c>
      <c r="Q17" s="11"/>
      <c r="R17" s="11"/>
      <c r="S17" s="11"/>
      <c r="T17" s="11"/>
      <c r="U17" s="11"/>
      <c r="V17" s="11" t="s">
        <v>67</v>
      </c>
      <c r="W17" s="13">
        <v>2</v>
      </c>
      <c r="AA17" s="15" t="e">
        <f t="shared" si="1"/>
        <v>#DIV/0!</v>
      </c>
      <c r="AD17" s="15" t="e">
        <f t="shared" si="2"/>
        <v>#DIV/0!</v>
      </c>
      <c r="AE17" s="16" t="e">
        <f t="shared" si="3"/>
        <v>#DIV/0!</v>
      </c>
      <c r="AG17" s="11" t="e">
        <f t="shared" si="4"/>
        <v>#DIV/0!</v>
      </c>
      <c r="AI17" s="16" t="e">
        <f t="shared" si="5"/>
        <v>#DIV/0!</v>
      </c>
      <c r="AK17" s="14" t="e">
        <f t="shared" si="6"/>
        <v>#DIV/0!</v>
      </c>
      <c r="BH17" t="str">
        <f>CONCATENATE(Tabla1[[#This Row],[MADRE]],"X",Tabla1[[#This Row],[PADRE]])</f>
        <v>S5133XR1000</v>
      </c>
    </row>
    <row r="18" spans="1:60" s="14" customFormat="1" ht="15.75" hidden="1" x14ac:dyDescent="0.25">
      <c r="A18" s="11" t="str">
        <f t="shared" si="0"/>
        <v>D00_71_1</v>
      </c>
      <c r="B18" s="12" t="s">
        <v>60</v>
      </c>
      <c r="C18" s="8">
        <v>71</v>
      </c>
      <c r="D18" s="13">
        <v>1</v>
      </c>
      <c r="E18" s="14" t="s">
        <v>61</v>
      </c>
      <c r="F18" s="14" t="s">
        <v>62</v>
      </c>
      <c r="G18" s="14" t="s">
        <v>63</v>
      </c>
      <c r="H18" s="14">
        <v>2003</v>
      </c>
      <c r="I18" s="13" t="s">
        <v>64</v>
      </c>
      <c r="J18" s="13"/>
      <c r="K18" s="14">
        <v>87</v>
      </c>
      <c r="L18" s="14">
        <f t="shared" si="7"/>
        <v>51</v>
      </c>
      <c r="M18" s="14">
        <f t="shared" si="8"/>
        <v>23</v>
      </c>
      <c r="N18" s="14">
        <f t="shared" si="9"/>
        <v>8</v>
      </c>
      <c r="P18" s="13">
        <v>3</v>
      </c>
      <c r="Q18" s="11"/>
      <c r="R18" s="11"/>
      <c r="S18" s="11"/>
      <c r="T18" s="11"/>
      <c r="U18" s="11"/>
      <c r="V18" s="11" t="s">
        <v>68</v>
      </c>
      <c r="W18" s="13">
        <v>1</v>
      </c>
      <c r="X18" s="14">
        <v>206</v>
      </c>
      <c r="Y18" s="14">
        <v>25</v>
      </c>
      <c r="Z18" s="14">
        <v>54</v>
      </c>
      <c r="AA18" s="15">
        <f t="shared" si="1"/>
        <v>2.16</v>
      </c>
      <c r="AB18" s="14">
        <v>4</v>
      </c>
      <c r="AC18" s="14">
        <v>15</v>
      </c>
      <c r="AD18" s="15">
        <f t="shared" si="2"/>
        <v>0.6</v>
      </c>
      <c r="AE18" s="16">
        <f t="shared" si="3"/>
        <v>27.777777777777775</v>
      </c>
      <c r="AF18" s="14">
        <v>0</v>
      </c>
      <c r="AG18" s="11">
        <f t="shared" si="4"/>
        <v>0</v>
      </c>
      <c r="AH18" s="14">
        <v>0</v>
      </c>
      <c r="AI18" s="16">
        <f t="shared" si="5"/>
        <v>0</v>
      </c>
      <c r="AJ18" s="14">
        <v>1</v>
      </c>
      <c r="AK18" s="14">
        <f t="shared" si="6"/>
        <v>4</v>
      </c>
      <c r="AL18" s="14">
        <v>1</v>
      </c>
      <c r="AM18" s="14">
        <v>8</v>
      </c>
      <c r="AN18" s="14">
        <v>3</v>
      </c>
      <c r="AO18" s="14">
        <v>2</v>
      </c>
      <c r="AP18" s="14">
        <v>1</v>
      </c>
      <c r="AQ18" s="14">
        <v>3</v>
      </c>
      <c r="AR18" s="14">
        <v>3</v>
      </c>
      <c r="BH18" t="str">
        <f>CONCATENATE(Tabla1[[#This Row],[MADRE]],"X",Tabla1[[#This Row],[PADRE]])</f>
        <v>S5133XR1000</v>
      </c>
    </row>
    <row r="19" spans="1:60" s="11" customFormat="1" ht="15.75" hidden="1" x14ac:dyDescent="0.25">
      <c r="A19" s="11" t="str">
        <f t="shared" si="0"/>
        <v>D00_71_1</v>
      </c>
      <c r="B19" s="1" t="s">
        <v>60</v>
      </c>
      <c r="C19" s="2">
        <v>71</v>
      </c>
      <c r="D19" s="16">
        <v>1</v>
      </c>
      <c r="E19" s="11" t="s">
        <v>61</v>
      </c>
      <c r="F19" s="11" t="s">
        <v>62</v>
      </c>
      <c r="G19" s="11" t="s">
        <v>63</v>
      </c>
      <c r="H19" s="11">
        <v>2004</v>
      </c>
      <c r="I19" s="16" t="s">
        <v>64</v>
      </c>
      <c r="J19" s="16"/>
      <c r="K19" s="11">
        <v>74</v>
      </c>
      <c r="L19" s="11">
        <f>K19-22</f>
        <v>52</v>
      </c>
      <c r="M19" s="11">
        <f>K19-46</f>
        <v>28</v>
      </c>
      <c r="N19" s="11">
        <f>K19-64</f>
        <v>10</v>
      </c>
      <c r="P19" s="16">
        <v>3</v>
      </c>
      <c r="T19" s="11">
        <v>0</v>
      </c>
      <c r="V19" s="11" t="s">
        <v>68</v>
      </c>
      <c r="W19" s="16">
        <v>1</v>
      </c>
      <c r="X19" s="11">
        <v>215</v>
      </c>
      <c r="Y19" s="11">
        <v>25</v>
      </c>
      <c r="Z19" s="11">
        <v>61</v>
      </c>
      <c r="AA19" s="15">
        <f t="shared" si="1"/>
        <v>2.4700000000000002</v>
      </c>
      <c r="AB19" s="11">
        <v>4</v>
      </c>
      <c r="AC19" s="11">
        <v>18</v>
      </c>
      <c r="AD19" s="15">
        <f t="shared" si="2"/>
        <v>0.75</v>
      </c>
      <c r="AE19" s="16">
        <f t="shared" si="3"/>
        <v>30.364372469635626</v>
      </c>
      <c r="AF19" s="11">
        <v>1</v>
      </c>
      <c r="AG19" s="11">
        <f t="shared" si="4"/>
        <v>4</v>
      </c>
      <c r="AH19" s="11">
        <v>0</v>
      </c>
      <c r="AI19" s="16">
        <f t="shared" si="5"/>
        <v>0</v>
      </c>
      <c r="AJ19" s="11">
        <v>2</v>
      </c>
      <c r="AK19" s="11">
        <f t="shared" si="6"/>
        <v>8</v>
      </c>
      <c r="AL19" s="11" t="s">
        <v>69</v>
      </c>
      <c r="AM19" s="11">
        <v>4</v>
      </c>
      <c r="AN19" s="11">
        <v>2</v>
      </c>
      <c r="AO19" s="11">
        <v>1</v>
      </c>
      <c r="AP19" s="11">
        <v>2</v>
      </c>
      <c r="AQ19" s="11">
        <v>3</v>
      </c>
      <c r="AR19" s="11">
        <v>3</v>
      </c>
      <c r="BH19" t="str">
        <f>CONCATENATE(Tabla1[[#This Row],[MADRE]],"X",Tabla1[[#This Row],[PADRE]])</f>
        <v>S5133XR1000</v>
      </c>
    </row>
    <row r="20" spans="1:60" s="14" customFormat="1" ht="15.75" hidden="1" x14ac:dyDescent="0.25">
      <c r="A20" s="11" t="str">
        <f t="shared" si="0"/>
        <v>D00_72_1</v>
      </c>
      <c r="B20" s="12" t="s">
        <v>60</v>
      </c>
      <c r="C20" s="8">
        <v>72</v>
      </c>
      <c r="D20" s="13">
        <v>1</v>
      </c>
      <c r="E20" s="14" t="s">
        <v>61</v>
      </c>
      <c r="F20" s="14" t="s">
        <v>62</v>
      </c>
      <c r="G20" s="14" t="s">
        <v>63</v>
      </c>
      <c r="H20" s="13">
        <v>2003</v>
      </c>
      <c r="I20" s="13" t="s">
        <v>70</v>
      </c>
      <c r="J20" s="13"/>
      <c r="K20" s="14">
        <v>91</v>
      </c>
      <c r="L20" s="14">
        <f>K20-36</f>
        <v>55</v>
      </c>
      <c r="M20" s="14">
        <f>K20-64</f>
        <v>27</v>
      </c>
      <c r="N20" s="14">
        <f>K20-79</f>
        <v>12</v>
      </c>
      <c r="O20" s="14">
        <f>K20-85</f>
        <v>6</v>
      </c>
      <c r="P20" s="13">
        <v>1</v>
      </c>
      <c r="Q20" s="11"/>
      <c r="R20" s="11"/>
      <c r="S20" s="11"/>
      <c r="T20" s="11"/>
      <c r="U20" s="11"/>
      <c r="V20" s="11" t="s">
        <v>67</v>
      </c>
      <c r="W20" s="13">
        <v>0</v>
      </c>
      <c r="AA20" s="15" t="e">
        <f t="shared" si="1"/>
        <v>#DIV/0!</v>
      </c>
      <c r="AD20" s="15" t="e">
        <f t="shared" si="2"/>
        <v>#DIV/0!</v>
      </c>
      <c r="AE20" s="16" t="e">
        <f t="shared" si="3"/>
        <v>#DIV/0!</v>
      </c>
      <c r="AG20" s="11" t="e">
        <f t="shared" si="4"/>
        <v>#DIV/0!</v>
      </c>
      <c r="AI20" s="16" t="e">
        <f t="shared" si="5"/>
        <v>#DIV/0!</v>
      </c>
      <c r="AJ20" s="17"/>
      <c r="AK20" s="14" t="e">
        <f t="shared" si="6"/>
        <v>#DIV/0!</v>
      </c>
      <c r="BH20" t="str">
        <f>CONCATENATE(Tabla1[[#This Row],[MADRE]],"X",Tabla1[[#This Row],[PADRE]])</f>
        <v>S5133XR1000</v>
      </c>
    </row>
    <row r="21" spans="1:60" s="11" customFormat="1" ht="15.75" hidden="1" x14ac:dyDescent="0.25">
      <c r="A21" s="11" t="str">
        <f t="shared" si="0"/>
        <v>D00_72_1</v>
      </c>
      <c r="B21" s="1" t="s">
        <v>60</v>
      </c>
      <c r="C21" s="2">
        <v>72</v>
      </c>
      <c r="D21" s="16">
        <v>1</v>
      </c>
      <c r="E21" s="11" t="s">
        <v>61</v>
      </c>
      <c r="F21" s="11" t="s">
        <v>62</v>
      </c>
      <c r="G21" s="11" t="s">
        <v>63</v>
      </c>
      <c r="H21" s="16">
        <v>2004</v>
      </c>
      <c r="I21" s="16" t="s">
        <v>70</v>
      </c>
      <c r="J21" s="16"/>
      <c r="K21" s="11">
        <v>87</v>
      </c>
      <c r="L21" s="11">
        <f>K21-22</f>
        <v>65</v>
      </c>
      <c r="M21" s="11">
        <f>K21-46</f>
        <v>41</v>
      </c>
      <c r="N21" s="11">
        <f>K21-64</f>
        <v>23</v>
      </c>
      <c r="O21" s="11">
        <f>K21-76</f>
        <v>11</v>
      </c>
      <c r="P21" s="16">
        <v>3</v>
      </c>
      <c r="T21" s="11">
        <v>3</v>
      </c>
      <c r="V21" s="11" t="s">
        <v>67</v>
      </c>
      <c r="W21" s="16">
        <v>1</v>
      </c>
      <c r="X21" s="11">
        <v>235</v>
      </c>
      <c r="Y21" s="11">
        <v>25</v>
      </c>
      <c r="Z21" s="11">
        <v>83</v>
      </c>
      <c r="AA21" s="15">
        <f t="shared" si="1"/>
        <v>3.32</v>
      </c>
      <c r="AB21" s="11">
        <v>4</v>
      </c>
      <c r="AC21" s="11">
        <v>17</v>
      </c>
      <c r="AD21" s="15">
        <f t="shared" si="2"/>
        <v>0.68</v>
      </c>
      <c r="AE21" s="16">
        <f t="shared" si="3"/>
        <v>20.481927710843376</v>
      </c>
      <c r="AF21" s="11">
        <v>0</v>
      </c>
      <c r="AG21" s="11">
        <f t="shared" si="4"/>
        <v>0</v>
      </c>
      <c r="AH21" s="11">
        <v>0</v>
      </c>
      <c r="AI21" s="16">
        <f t="shared" si="5"/>
        <v>0</v>
      </c>
      <c r="AJ21" s="18">
        <v>5</v>
      </c>
      <c r="AK21" s="11">
        <f t="shared" si="6"/>
        <v>20</v>
      </c>
      <c r="AL21" s="11" t="s">
        <v>71</v>
      </c>
      <c r="AM21" s="11">
        <v>11</v>
      </c>
      <c r="AN21" s="11">
        <v>2</v>
      </c>
      <c r="AO21" s="11">
        <v>1</v>
      </c>
      <c r="AP21" s="11">
        <v>2</v>
      </c>
      <c r="AQ21" s="11">
        <v>2</v>
      </c>
      <c r="AR21" s="11">
        <v>2</v>
      </c>
      <c r="BH21" t="str">
        <f>CONCATENATE(Tabla1[[#This Row],[MADRE]],"X",Tabla1[[#This Row],[PADRE]])</f>
        <v>S5133XR1000</v>
      </c>
    </row>
    <row r="22" spans="1:60" s="11" customFormat="1" ht="15.75" hidden="1" x14ac:dyDescent="0.25">
      <c r="A22" s="11" t="str">
        <f t="shared" si="0"/>
        <v>D00_72_1</v>
      </c>
      <c r="B22" s="1" t="s">
        <v>60</v>
      </c>
      <c r="C22" s="2">
        <v>72</v>
      </c>
      <c r="D22" s="16">
        <v>1</v>
      </c>
      <c r="E22" s="11" t="s">
        <v>61</v>
      </c>
      <c r="F22" s="11" t="s">
        <v>62</v>
      </c>
      <c r="G22" s="11" t="s">
        <v>63</v>
      </c>
      <c r="H22" s="16">
        <v>2005</v>
      </c>
      <c r="I22" s="16" t="s">
        <v>70</v>
      </c>
      <c r="J22" s="16">
        <v>87</v>
      </c>
      <c r="K22" s="11">
        <v>91</v>
      </c>
      <c r="L22" s="11">
        <f>K22-30</f>
        <v>61</v>
      </c>
      <c r="M22" s="11">
        <f>K22-60</f>
        <v>31</v>
      </c>
      <c r="N22" s="11">
        <f>K22-76</f>
        <v>15</v>
      </c>
      <c r="O22" s="11">
        <f>K22-80</f>
        <v>11</v>
      </c>
      <c r="P22" s="16">
        <v>4</v>
      </c>
      <c r="T22" s="11" t="s">
        <v>72</v>
      </c>
      <c r="U22" s="11" t="s">
        <v>70</v>
      </c>
      <c r="V22" s="11" t="s">
        <v>67</v>
      </c>
      <c r="W22" s="16">
        <v>3</v>
      </c>
      <c r="X22" s="11">
        <v>228</v>
      </c>
      <c r="Y22" s="11">
        <v>25</v>
      </c>
      <c r="Z22" s="11">
        <v>60</v>
      </c>
      <c r="AA22" s="15">
        <f t="shared" si="1"/>
        <v>2.4</v>
      </c>
      <c r="AB22" s="11">
        <v>4</v>
      </c>
      <c r="AC22" s="11">
        <v>15</v>
      </c>
      <c r="AD22" s="15">
        <f t="shared" si="2"/>
        <v>0.6</v>
      </c>
      <c r="AE22" s="16">
        <f t="shared" si="3"/>
        <v>25</v>
      </c>
      <c r="AF22" s="11">
        <v>0</v>
      </c>
      <c r="AG22" s="11">
        <f t="shared" si="4"/>
        <v>0</v>
      </c>
      <c r="AH22" s="11">
        <v>0</v>
      </c>
      <c r="AI22" s="16">
        <f t="shared" si="5"/>
        <v>0</v>
      </c>
      <c r="AJ22" s="18" t="s">
        <v>73</v>
      </c>
      <c r="AM22" s="11">
        <v>7</v>
      </c>
      <c r="AN22" s="11">
        <v>3</v>
      </c>
      <c r="AO22" s="11">
        <v>1</v>
      </c>
      <c r="AP22" s="11">
        <v>2</v>
      </c>
      <c r="AQ22" s="11">
        <v>3</v>
      </c>
      <c r="AR22" s="11">
        <v>2</v>
      </c>
      <c r="BH22" t="str">
        <f>CONCATENATE(Tabla1[[#This Row],[MADRE]],"X",Tabla1[[#This Row],[PADRE]])</f>
        <v>S5133XR1000</v>
      </c>
    </row>
    <row r="23" spans="1:60" s="11" customFormat="1" ht="15.75" hidden="1" x14ac:dyDescent="0.25">
      <c r="A23" s="11" t="str">
        <f t="shared" si="0"/>
        <v>D00_72_1</v>
      </c>
      <c r="B23" s="1" t="s">
        <v>60</v>
      </c>
      <c r="C23" s="2">
        <v>72</v>
      </c>
      <c r="D23" s="16">
        <v>1</v>
      </c>
      <c r="E23" s="11" t="s">
        <v>61</v>
      </c>
      <c r="F23" s="11" t="s">
        <v>62</v>
      </c>
      <c r="G23" s="11" t="s">
        <v>63</v>
      </c>
      <c r="H23" s="16">
        <v>2006</v>
      </c>
      <c r="I23" s="16" t="s">
        <v>70</v>
      </c>
      <c r="J23" s="16">
        <v>77</v>
      </c>
      <c r="K23" s="11">
        <v>82</v>
      </c>
      <c r="L23" s="11">
        <f>K23-34</f>
        <v>48</v>
      </c>
      <c r="M23" s="11">
        <f>K23-61</f>
        <v>21</v>
      </c>
      <c r="N23" s="11">
        <f>K23-70</f>
        <v>12</v>
      </c>
      <c r="O23" s="11">
        <f>K23-73</f>
        <v>9</v>
      </c>
      <c r="P23" s="16">
        <v>4</v>
      </c>
      <c r="T23" s="11" t="s">
        <v>74</v>
      </c>
      <c r="V23" s="11" t="s">
        <v>67</v>
      </c>
      <c r="W23" s="16">
        <v>3</v>
      </c>
      <c r="X23" s="11">
        <v>223</v>
      </c>
      <c r="Y23" s="11">
        <v>25</v>
      </c>
      <c r="Z23" s="11">
        <v>70</v>
      </c>
      <c r="AA23" s="15">
        <f t="shared" si="1"/>
        <v>2.921904761904762</v>
      </c>
      <c r="AB23" s="11">
        <v>4</v>
      </c>
      <c r="AC23" s="11">
        <v>16</v>
      </c>
      <c r="AD23" s="15">
        <f t="shared" si="2"/>
        <v>0.76190476190476186</v>
      </c>
      <c r="AE23" s="16">
        <f t="shared" si="3"/>
        <v>26.075619295958276</v>
      </c>
      <c r="AF23" s="11">
        <v>4</v>
      </c>
      <c r="AG23" s="11">
        <f t="shared" si="4"/>
        <v>16</v>
      </c>
      <c r="AH23" s="11">
        <v>0</v>
      </c>
      <c r="AI23" s="16">
        <f t="shared" si="5"/>
        <v>0</v>
      </c>
      <c r="AJ23" s="18" t="s">
        <v>75</v>
      </c>
      <c r="AK23" s="11" t="e">
        <f>AJ23*100/Y23</f>
        <v>#VALUE!</v>
      </c>
      <c r="AM23" s="11">
        <v>3</v>
      </c>
      <c r="AN23" s="11">
        <v>2</v>
      </c>
      <c r="AO23" s="11">
        <v>1</v>
      </c>
      <c r="AP23" s="11">
        <v>2</v>
      </c>
      <c r="AQ23" s="11">
        <v>3</v>
      </c>
      <c r="AR23" s="11">
        <v>2</v>
      </c>
      <c r="BH23" t="str">
        <f>CONCATENATE(Tabla1[[#This Row],[MADRE]],"X",Tabla1[[#This Row],[PADRE]])</f>
        <v>S5133XR1000</v>
      </c>
    </row>
    <row r="24" spans="1:60" s="11" customFormat="1" ht="15.75" hidden="1" x14ac:dyDescent="0.25">
      <c r="A24" s="11" t="str">
        <f t="shared" si="0"/>
        <v>D00_72_1</v>
      </c>
      <c r="B24" s="1" t="s">
        <v>60</v>
      </c>
      <c r="C24" s="2">
        <v>72</v>
      </c>
      <c r="D24" s="16">
        <v>1</v>
      </c>
      <c r="E24" s="11" t="s">
        <v>61</v>
      </c>
      <c r="F24" s="11" t="s">
        <v>62</v>
      </c>
      <c r="G24" s="11" t="s">
        <v>63</v>
      </c>
      <c r="H24" s="16">
        <v>2007</v>
      </c>
      <c r="I24" s="16" t="s">
        <v>70</v>
      </c>
      <c r="J24" s="16"/>
      <c r="K24" s="11">
        <v>82</v>
      </c>
      <c r="L24" s="11">
        <f>K24-36</f>
        <v>46</v>
      </c>
      <c r="M24" s="11">
        <f>K24-53</f>
        <v>29</v>
      </c>
      <c r="N24" s="11">
        <f>K24-60</f>
        <v>22</v>
      </c>
      <c r="O24" s="11">
        <f>K24-71</f>
        <v>11</v>
      </c>
      <c r="P24" s="16">
        <v>4</v>
      </c>
      <c r="T24" s="11" t="s">
        <v>76</v>
      </c>
      <c r="V24" s="11" t="s">
        <v>67</v>
      </c>
      <c r="W24" s="16">
        <v>2</v>
      </c>
      <c r="X24" s="11">
        <v>226</v>
      </c>
      <c r="Y24" s="11">
        <v>25</v>
      </c>
      <c r="Z24" s="11">
        <v>70</v>
      </c>
      <c r="AA24" s="15">
        <f t="shared" si="1"/>
        <v>2.8</v>
      </c>
      <c r="AB24" s="11">
        <v>4</v>
      </c>
      <c r="AC24" s="11">
        <v>16</v>
      </c>
      <c r="AD24" s="15">
        <f t="shared" si="2"/>
        <v>0.64</v>
      </c>
      <c r="AE24" s="16">
        <f t="shared" si="3"/>
        <v>22.857142857142858</v>
      </c>
      <c r="AF24" s="11">
        <v>0</v>
      </c>
      <c r="AG24" s="11">
        <f t="shared" si="4"/>
        <v>0</v>
      </c>
      <c r="AH24" s="11">
        <v>0</v>
      </c>
      <c r="AI24" s="16">
        <f t="shared" si="5"/>
        <v>0</v>
      </c>
      <c r="AJ24" s="18" t="s">
        <v>77</v>
      </c>
      <c r="AM24" s="11">
        <v>3</v>
      </c>
      <c r="AN24" s="11">
        <v>3</v>
      </c>
      <c r="AO24" s="11">
        <v>1</v>
      </c>
      <c r="AP24" s="11">
        <v>3</v>
      </c>
      <c r="AQ24" s="11">
        <v>3</v>
      </c>
      <c r="AR24" s="11">
        <v>3</v>
      </c>
      <c r="AS24" s="11">
        <v>2</v>
      </c>
      <c r="BH24" t="str">
        <f>CONCATENATE(Tabla1[[#This Row],[MADRE]],"X",Tabla1[[#This Row],[PADRE]])</f>
        <v>S5133XR1000</v>
      </c>
    </row>
    <row r="25" spans="1:60" s="11" customFormat="1" ht="15.75" hidden="1" x14ac:dyDescent="0.25">
      <c r="A25" s="11" t="str">
        <f t="shared" si="0"/>
        <v>D00_72_1</v>
      </c>
      <c r="B25" s="1" t="s">
        <v>60</v>
      </c>
      <c r="C25" s="2">
        <v>72</v>
      </c>
      <c r="D25" s="16">
        <v>1</v>
      </c>
      <c r="E25" s="11" t="s">
        <v>61</v>
      </c>
      <c r="F25" s="11" t="s">
        <v>62</v>
      </c>
      <c r="G25" s="11" t="s">
        <v>63</v>
      </c>
      <c r="H25" s="16">
        <v>2008</v>
      </c>
      <c r="I25" s="16" t="s">
        <v>70</v>
      </c>
      <c r="J25" s="16"/>
      <c r="K25" s="11">
        <v>82</v>
      </c>
      <c r="L25" s="11">
        <f>K25-22</f>
        <v>60</v>
      </c>
      <c r="M25" s="11">
        <f>K25-49</f>
        <v>33</v>
      </c>
      <c r="N25" s="11">
        <f>K25-61</f>
        <v>21</v>
      </c>
      <c r="O25" s="11">
        <f>K25-73</f>
        <v>9</v>
      </c>
      <c r="P25" s="16">
        <v>5</v>
      </c>
      <c r="T25" s="11" t="s">
        <v>78</v>
      </c>
      <c r="V25" s="11" t="s">
        <v>67</v>
      </c>
      <c r="W25" s="16">
        <v>3</v>
      </c>
      <c r="X25" s="11">
        <v>230</v>
      </c>
      <c r="Y25" s="11">
        <v>25</v>
      </c>
      <c r="Z25" s="11">
        <v>75</v>
      </c>
      <c r="AA25" s="15">
        <f t="shared" si="1"/>
        <v>3</v>
      </c>
      <c r="AB25" s="11">
        <v>4</v>
      </c>
      <c r="AC25" s="11">
        <v>19</v>
      </c>
      <c r="AD25" s="15">
        <f t="shared" si="2"/>
        <v>0.76</v>
      </c>
      <c r="AE25" s="16">
        <f t="shared" si="3"/>
        <v>25.333333333333332</v>
      </c>
      <c r="AF25" s="11">
        <v>0</v>
      </c>
      <c r="AG25" s="11">
        <f t="shared" si="4"/>
        <v>0</v>
      </c>
      <c r="AH25" s="11">
        <v>0</v>
      </c>
      <c r="AI25" s="16">
        <f t="shared" si="5"/>
        <v>0</v>
      </c>
      <c r="AJ25" s="18">
        <v>0</v>
      </c>
      <c r="AM25" s="11">
        <v>3</v>
      </c>
      <c r="AN25" s="11">
        <v>2</v>
      </c>
      <c r="AO25" s="11">
        <v>1</v>
      </c>
      <c r="AP25" s="11">
        <v>3</v>
      </c>
      <c r="AQ25" s="11">
        <v>3</v>
      </c>
      <c r="AR25" s="11">
        <v>4</v>
      </c>
      <c r="BH25" t="str">
        <f>CONCATENATE(Tabla1[[#This Row],[MADRE]],"X",Tabla1[[#This Row],[PADRE]])</f>
        <v>S5133XR1000</v>
      </c>
    </row>
    <row r="26" spans="1:60" s="11" customFormat="1" ht="15.75" hidden="1" x14ac:dyDescent="0.25">
      <c r="A26" s="11" t="str">
        <f t="shared" si="0"/>
        <v>D00_72_1</v>
      </c>
      <c r="B26" s="1" t="s">
        <v>60</v>
      </c>
      <c r="C26" s="2">
        <v>72</v>
      </c>
      <c r="D26" s="16">
        <v>1</v>
      </c>
      <c r="E26" s="11" t="s">
        <v>61</v>
      </c>
      <c r="F26" s="11" t="s">
        <v>62</v>
      </c>
      <c r="G26" s="11" t="s">
        <v>63</v>
      </c>
      <c r="H26" s="16">
        <v>2009</v>
      </c>
      <c r="I26" s="16" t="s">
        <v>70</v>
      </c>
      <c r="J26" s="16"/>
      <c r="K26" s="11">
        <v>82</v>
      </c>
      <c r="L26" s="11">
        <f>K26-26</f>
        <v>56</v>
      </c>
      <c r="M26" s="11">
        <f>K26-50</f>
        <v>32</v>
      </c>
      <c r="N26" s="11">
        <f>K26-62</f>
        <v>20</v>
      </c>
      <c r="O26" s="11">
        <f>K26-68</f>
        <v>14</v>
      </c>
      <c r="P26" s="16">
        <v>4</v>
      </c>
      <c r="T26" s="11" t="s">
        <v>79</v>
      </c>
      <c r="V26" s="11" t="s">
        <v>67</v>
      </c>
      <c r="W26" s="16">
        <v>2</v>
      </c>
      <c r="X26" s="11">
        <v>225</v>
      </c>
      <c r="Y26" s="11">
        <v>25</v>
      </c>
      <c r="Z26" s="11">
        <v>68</v>
      </c>
      <c r="AA26" s="15">
        <f t="shared" si="1"/>
        <v>2.72</v>
      </c>
      <c r="AB26" s="11">
        <v>4</v>
      </c>
      <c r="AC26" s="11">
        <v>18</v>
      </c>
      <c r="AD26" s="15">
        <f t="shared" si="2"/>
        <v>0.72</v>
      </c>
      <c r="AE26" s="16">
        <f t="shared" si="3"/>
        <v>26.470588235294116</v>
      </c>
      <c r="AF26" s="11">
        <v>0</v>
      </c>
      <c r="AG26" s="11">
        <f t="shared" si="4"/>
        <v>0</v>
      </c>
      <c r="AH26" s="11">
        <v>0</v>
      </c>
      <c r="AI26" s="16">
        <f t="shared" si="5"/>
        <v>0</v>
      </c>
      <c r="AJ26" s="18">
        <v>0</v>
      </c>
      <c r="AM26" s="11">
        <v>3</v>
      </c>
      <c r="AN26" s="11">
        <v>3</v>
      </c>
      <c r="AO26" s="11">
        <v>1</v>
      </c>
      <c r="AP26" s="11">
        <v>2</v>
      </c>
      <c r="AQ26" s="11">
        <v>3</v>
      </c>
      <c r="AR26" s="11">
        <v>4</v>
      </c>
      <c r="AS26" s="11">
        <v>1</v>
      </c>
      <c r="BH26" t="str">
        <f>CONCATENATE(Tabla1[[#This Row],[MADRE]],"X",Tabla1[[#This Row],[PADRE]])</f>
        <v>S5133XR1000</v>
      </c>
    </row>
    <row r="27" spans="1:60" s="11" customFormat="1" ht="15.75" hidden="1" x14ac:dyDescent="0.25">
      <c r="A27" s="11" t="str">
        <f t="shared" si="0"/>
        <v>D00_72_1</v>
      </c>
      <c r="B27" s="1" t="s">
        <v>60</v>
      </c>
      <c r="C27" s="2">
        <v>72</v>
      </c>
      <c r="D27" s="16">
        <v>1</v>
      </c>
      <c r="E27" s="11" t="s">
        <v>61</v>
      </c>
      <c r="F27" s="11" t="s">
        <v>62</v>
      </c>
      <c r="G27" s="11" t="s">
        <v>63</v>
      </c>
      <c r="H27" s="16">
        <v>2010</v>
      </c>
      <c r="I27" s="16" t="s">
        <v>70</v>
      </c>
      <c r="J27" s="16"/>
      <c r="K27" s="11">
        <v>98</v>
      </c>
      <c r="L27" s="11">
        <f>K27-40</f>
        <v>58</v>
      </c>
      <c r="M27" s="11">
        <f>K27-60</f>
        <v>38</v>
      </c>
      <c r="N27" s="11">
        <f>K27-81</f>
        <v>17</v>
      </c>
      <c r="O27" s="11">
        <f>K27-85</f>
        <v>13</v>
      </c>
      <c r="P27" s="16">
        <v>4</v>
      </c>
      <c r="T27" s="11" t="s">
        <v>80</v>
      </c>
      <c r="V27" s="11" t="s">
        <v>67</v>
      </c>
      <c r="W27" s="16">
        <v>3</v>
      </c>
      <c r="X27" s="11">
        <v>241</v>
      </c>
      <c r="Y27" s="11">
        <v>25</v>
      </c>
      <c r="Z27" s="11">
        <v>67</v>
      </c>
      <c r="AA27" s="15">
        <f t="shared" si="1"/>
        <v>2.68</v>
      </c>
      <c r="AB27" s="11">
        <v>4</v>
      </c>
      <c r="AC27" s="11">
        <v>17</v>
      </c>
      <c r="AD27" s="15">
        <f t="shared" si="2"/>
        <v>0.68</v>
      </c>
      <c r="AE27" s="16">
        <f t="shared" si="3"/>
        <v>25.373134328358208</v>
      </c>
      <c r="AF27" s="11">
        <v>0</v>
      </c>
      <c r="AG27" s="11">
        <f t="shared" si="4"/>
        <v>0</v>
      </c>
      <c r="AH27" s="11">
        <v>0</v>
      </c>
      <c r="AI27" s="16">
        <f t="shared" si="5"/>
        <v>0</v>
      </c>
      <c r="AJ27" s="18" t="s">
        <v>81</v>
      </c>
      <c r="AM27" s="11">
        <v>3</v>
      </c>
      <c r="AN27" s="11">
        <v>2</v>
      </c>
      <c r="AO27" s="11">
        <v>1</v>
      </c>
      <c r="AP27" s="11">
        <v>2</v>
      </c>
      <c r="AQ27" s="11">
        <v>3</v>
      </c>
      <c r="AR27" s="11">
        <v>3</v>
      </c>
      <c r="AS27" s="11">
        <v>1</v>
      </c>
      <c r="BH27" t="str">
        <f>CONCATENATE(Tabla1[[#This Row],[MADRE]],"X",Tabla1[[#This Row],[PADRE]])</f>
        <v>S5133XR1000</v>
      </c>
    </row>
    <row r="28" spans="1:60" s="11" customFormat="1" ht="15.75" hidden="1" x14ac:dyDescent="0.25">
      <c r="A28" s="11" t="str">
        <f t="shared" si="0"/>
        <v>D00_72_1</v>
      </c>
      <c r="B28" s="1" t="s">
        <v>60</v>
      </c>
      <c r="C28" s="2">
        <v>72</v>
      </c>
      <c r="D28" s="16">
        <v>1</v>
      </c>
      <c r="E28" s="11" t="s">
        <v>61</v>
      </c>
      <c r="F28" s="11" t="s">
        <v>62</v>
      </c>
      <c r="G28" s="11" t="s">
        <v>63</v>
      </c>
      <c r="H28" s="16">
        <v>2011</v>
      </c>
      <c r="I28" s="16" t="s">
        <v>70</v>
      </c>
      <c r="J28" s="16"/>
      <c r="K28" s="11">
        <v>85</v>
      </c>
      <c r="L28" s="11">
        <f>K28-31</f>
        <v>54</v>
      </c>
      <c r="M28" s="11">
        <f>K28-53</f>
        <v>32</v>
      </c>
      <c r="N28" s="11">
        <f>K28-62</f>
        <v>23</v>
      </c>
      <c r="O28" s="11">
        <f>K28-77</f>
        <v>8</v>
      </c>
      <c r="P28" s="16">
        <v>3</v>
      </c>
      <c r="T28" s="11" t="s">
        <v>82</v>
      </c>
      <c r="W28" s="16">
        <v>2</v>
      </c>
      <c r="X28" s="11">
        <v>235</v>
      </c>
      <c r="Y28" s="11">
        <v>25</v>
      </c>
      <c r="Z28" s="11">
        <v>77</v>
      </c>
      <c r="AA28" s="15">
        <f t="shared" si="1"/>
        <v>3.08</v>
      </c>
      <c r="AB28" s="11">
        <v>4</v>
      </c>
      <c r="AC28" s="11">
        <v>19</v>
      </c>
      <c r="AD28" s="15">
        <f t="shared" si="2"/>
        <v>0.76</v>
      </c>
      <c r="AE28" s="16">
        <f t="shared" si="3"/>
        <v>24.675324675324674</v>
      </c>
      <c r="AF28" s="11">
        <v>0</v>
      </c>
      <c r="AG28" s="11">
        <f t="shared" si="4"/>
        <v>0</v>
      </c>
      <c r="AH28" s="11">
        <v>0</v>
      </c>
      <c r="AI28" s="16">
        <f t="shared" si="5"/>
        <v>0</v>
      </c>
      <c r="AJ28" s="18" t="s">
        <v>83</v>
      </c>
      <c r="AM28" s="11">
        <v>3</v>
      </c>
      <c r="AN28" s="11">
        <v>2</v>
      </c>
      <c r="AO28" s="11">
        <v>1</v>
      </c>
      <c r="AP28" s="11">
        <v>3</v>
      </c>
      <c r="AQ28" s="11">
        <v>3</v>
      </c>
      <c r="AR28" s="11">
        <v>3</v>
      </c>
      <c r="AS28" s="11">
        <v>1</v>
      </c>
      <c r="BH28" t="str">
        <f>CONCATENATE(Tabla1[[#This Row],[MADRE]],"X",Tabla1[[#This Row],[PADRE]])</f>
        <v>S5133XR1000</v>
      </c>
    </row>
    <row r="29" spans="1:60" s="11" customFormat="1" ht="15.75" hidden="1" x14ac:dyDescent="0.25">
      <c r="A29" s="11" t="str">
        <f t="shared" si="0"/>
        <v>D00_72_1</v>
      </c>
      <c r="B29" s="1" t="s">
        <v>60</v>
      </c>
      <c r="C29" s="2">
        <v>72</v>
      </c>
      <c r="D29" s="16">
        <v>1</v>
      </c>
      <c r="E29" s="11" t="s">
        <v>61</v>
      </c>
      <c r="F29" s="11" t="s">
        <v>62</v>
      </c>
      <c r="G29" s="11" t="s">
        <v>63</v>
      </c>
      <c r="H29" s="16">
        <v>2012</v>
      </c>
      <c r="I29" s="16" t="s">
        <v>70</v>
      </c>
      <c r="J29" s="16"/>
      <c r="K29" s="11">
        <v>95</v>
      </c>
      <c r="L29" s="11">
        <f>K29-30</f>
        <v>65</v>
      </c>
      <c r="M29" s="11">
        <f>K29-67</f>
        <v>28</v>
      </c>
      <c r="N29" s="11">
        <f>K29-78</f>
        <v>17</v>
      </c>
      <c r="O29" s="11">
        <f>K29-84</f>
        <v>11</v>
      </c>
      <c r="P29" s="16">
        <v>5</v>
      </c>
      <c r="W29" s="16">
        <v>3</v>
      </c>
      <c r="AA29" s="15"/>
      <c r="AD29" s="15"/>
      <c r="AE29" s="16"/>
      <c r="AI29" s="16"/>
      <c r="AJ29" s="18"/>
      <c r="BH29" t="str">
        <f>CONCATENATE(Tabla1[[#This Row],[MADRE]],"X",Tabla1[[#This Row],[PADRE]])</f>
        <v>S5133XR1000</v>
      </c>
    </row>
    <row r="30" spans="1:60" s="11" customFormat="1" ht="15.75" hidden="1" x14ac:dyDescent="0.25">
      <c r="A30" s="11" t="str">
        <f t="shared" si="0"/>
        <v>D00_72_1</v>
      </c>
      <c r="B30" s="1" t="s">
        <v>60</v>
      </c>
      <c r="C30" s="2">
        <v>72</v>
      </c>
      <c r="D30" s="16">
        <v>1</v>
      </c>
      <c r="E30" s="11" t="s">
        <v>61</v>
      </c>
      <c r="F30" s="11" t="s">
        <v>62</v>
      </c>
      <c r="G30" s="11" t="s">
        <v>63</v>
      </c>
      <c r="H30" s="16">
        <v>2013</v>
      </c>
      <c r="I30" s="16" t="s">
        <v>70</v>
      </c>
      <c r="J30" s="16"/>
      <c r="K30" s="11">
        <v>90</v>
      </c>
      <c r="L30" s="11">
        <f>K30-21</f>
        <v>69</v>
      </c>
      <c r="M30" s="11">
        <f>K30-49</f>
        <v>41</v>
      </c>
      <c r="N30" s="11">
        <f>K30-58</f>
        <v>32</v>
      </c>
      <c r="O30" s="11">
        <f>K30-76</f>
        <v>14</v>
      </c>
      <c r="P30" s="16">
        <v>4</v>
      </c>
      <c r="W30" s="16">
        <v>3</v>
      </c>
      <c r="X30" s="11">
        <v>229</v>
      </c>
      <c r="Y30" s="11">
        <v>25</v>
      </c>
      <c r="Z30" s="11">
        <v>69</v>
      </c>
      <c r="AA30" s="15">
        <f>(Z30+(AD30*AF30))/Y30</f>
        <v>2.76</v>
      </c>
      <c r="AB30" s="11">
        <v>4</v>
      </c>
      <c r="AC30" s="11">
        <v>14</v>
      </c>
      <c r="AD30" s="15">
        <f>AC30/(Y30-AF30)</f>
        <v>0.56000000000000005</v>
      </c>
      <c r="AE30" s="16">
        <f>AD30*100/AA30</f>
        <v>20.289855072463773</v>
      </c>
      <c r="AF30" s="11">
        <v>0</v>
      </c>
      <c r="AG30" s="11">
        <f>AF30*100/Y30</f>
        <v>0</v>
      </c>
      <c r="AH30" s="11">
        <v>0</v>
      </c>
      <c r="AI30" s="16">
        <f>AH30*100/Y30</f>
        <v>0</v>
      </c>
      <c r="AJ30" s="18" t="s">
        <v>84</v>
      </c>
      <c r="AL30" s="11">
        <v>7</v>
      </c>
      <c r="AM30" s="11">
        <v>4</v>
      </c>
      <c r="AN30" s="11">
        <v>2</v>
      </c>
      <c r="AO30" s="11">
        <v>1</v>
      </c>
      <c r="AP30" s="11">
        <v>2</v>
      </c>
      <c r="AQ30" s="11">
        <v>3</v>
      </c>
      <c r="AR30" s="11">
        <v>3</v>
      </c>
      <c r="BH30" t="str">
        <f>CONCATENATE(Tabla1[[#This Row],[MADRE]],"X",Tabla1[[#This Row],[PADRE]])</f>
        <v>S5133XR1000</v>
      </c>
    </row>
    <row r="31" spans="1:60" s="11" customFormat="1" ht="15.75" hidden="1" x14ac:dyDescent="0.25">
      <c r="A31" s="11" t="str">
        <f t="shared" si="0"/>
        <v>D00_72_1</v>
      </c>
      <c r="B31" s="1" t="s">
        <v>60</v>
      </c>
      <c r="C31" s="2">
        <v>72</v>
      </c>
      <c r="D31" s="16">
        <v>1</v>
      </c>
      <c r="E31" s="11" t="s">
        <v>61</v>
      </c>
      <c r="F31" s="11" t="s">
        <v>62</v>
      </c>
      <c r="G31" s="11" t="s">
        <v>63</v>
      </c>
      <c r="H31" s="16">
        <v>2016</v>
      </c>
      <c r="I31" s="16" t="s">
        <v>70</v>
      </c>
      <c r="J31" s="16"/>
      <c r="K31" s="11">
        <v>98</v>
      </c>
      <c r="L31" s="11">
        <f>K31-28</f>
        <v>70</v>
      </c>
      <c r="M31" s="11">
        <f>K31-58</f>
        <v>40</v>
      </c>
      <c r="O31" s="11">
        <f>K31-87</f>
        <v>11</v>
      </c>
      <c r="P31" s="16">
        <v>3</v>
      </c>
      <c r="W31" s="16">
        <v>2</v>
      </c>
      <c r="X31" s="11">
        <v>226</v>
      </c>
      <c r="Y31" s="11">
        <v>25</v>
      </c>
      <c r="Z31" s="11">
        <v>69</v>
      </c>
      <c r="AA31" s="15">
        <f>(Z31+(AD31*AF31))/Y31</f>
        <v>2.76</v>
      </c>
      <c r="AB31" s="11">
        <v>4</v>
      </c>
      <c r="AC31" s="11">
        <v>14</v>
      </c>
      <c r="AD31" s="15">
        <f>AC31/(Y31-AF31)</f>
        <v>0.56000000000000005</v>
      </c>
      <c r="AE31" s="16">
        <f>AD31*100/AA31</f>
        <v>20.289855072463773</v>
      </c>
      <c r="AF31" s="11">
        <v>0</v>
      </c>
      <c r="AG31" s="11">
        <f>AF31*100/Y31</f>
        <v>0</v>
      </c>
      <c r="AH31" s="11">
        <v>0</v>
      </c>
      <c r="AI31" s="16">
        <f>AH31*100/Y31</f>
        <v>0</v>
      </c>
      <c r="AJ31" s="18" t="s">
        <v>85</v>
      </c>
      <c r="AM31" s="11">
        <v>4</v>
      </c>
      <c r="AN31" s="11">
        <v>3</v>
      </c>
      <c r="AO31" s="11">
        <v>1</v>
      </c>
      <c r="AP31" s="11">
        <v>1</v>
      </c>
      <c r="AQ31" s="11">
        <v>3</v>
      </c>
      <c r="AR31" s="11">
        <v>3</v>
      </c>
      <c r="AT31" s="11" t="s">
        <v>86</v>
      </c>
      <c r="BH31" t="str">
        <f>CONCATENATE(Tabla1[[#This Row],[MADRE]],"X",Tabla1[[#This Row],[PADRE]])</f>
        <v>S5133XR1000</v>
      </c>
    </row>
    <row r="32" spans="1:60" s="11" customFormat="1" ht="15.75" hidden="1" x14ac:dyDescent="0.25">
      <c r="A32" s="11" t="str">
        <f t="shared" si="0"/>
        <v>D00_72_1</v>
      </c>
      <c r="B32" s="1" t="s">
        <v>60</v>
      </c>
      <c r="C32" s="2">
        <v>72</v>
      </c>
      <c r="D32" s="16">
        <v>1</v>
      </c>
      <c r="E32" s="11" t="s">
        <v>61</v>
      </c>
      <c r="F32" s="11" t="s">
        <v>62</v>
      </c>
      <c r="G32" s="11" t="s">
        <v>63</v>
      </c>
      <c r="H32" s="16">
        <v>2017</v>
      </c>
      <c r="I32" s="16" t="s">
        <v>70</v>
      </c>
      <c r="J32" s="16"/>
      <c r="K32" s="11">
        <v>80</v>
      </c>
      <c r="L32" s="11">
        <f>K32-30</f>
        <v>50</v>
      </c>
      <c r="M32" s="11">
        <f>K32-53</f>
        <v>27</v>
      </c>
      <c r="O32" s="11">
        <f>K32-71</f>
        <v>9</v>
      </c>
      <c r="P32" s="16">
        <v>3</v>
      </c>
      <c r="W32" s="16">
        <v>3</v>
      </c>
      <c r="X32" s="11">
        <v>223</v>
      </c>
      <c r="Y32" s="11">
        <v>25</v>
      </c>
      <c r="Z32" s="11">
        <v>75</v>
      </c>
      <c r="AA32" s="15">
        <f>(Z32+(AD32*AF32))/Y32</f>
        <v>3</v>
      </c>
      <c r="AB32" s="11">
        <v>4</v>
      </c>
      <c r="AC32" s="11">
        <v>18</v>
      </c>
      <c r="AD32" s="15">
        <f>AC32/(Y32-AF32)</f>
        <v>0.72</v>
      </c>
      <c r="AE32" s="16">
        <f>AD32*100/AA32</f>
        <v>24</v>
      </c>
      <c r="AF32" s="11">
        <v>0</v>
      </c>
      <c r="AG32" s="11">
        <f>AF32*100/Y32</f>
        <v>0</v>
      </c>
      <c r="AH32" s="11">
        <v>0</v>
      </c>
      <c r="AI32" s="16">
        <f>AH32*100/Y32</f>
        <v>0</v>
      </c>
      <c r="AJ32" s="18" t="s">
        <v>87</v>
      </c>
      <c r="AM32" s="11">
        <v>3</v>
      </c>
      <c r="AN32" s="11">
        <v>3</v>
      </c>
      <c r="AO32" s="11">
        <v>1</v>
      </c>
      <c r="AP32" s="11">
        <v>2</v>
      </c>
      <c r="AQ32" s="11">
        <v>3</v>
      </c>
      <c r="AR32" s="11">
        <v>4</v>
      </c>
      <c r="BH32" t="str">
        <f>CONCATENATE(Tabla1[[#This Row],[MADRE]],"X",Tabla1[[#This Row],[PADRE]])</f>
        <v>S5133XR1000</v>
      </c>
    </row>
    <row r="33" spans="1:60" s="11" customFormat="1" ht="15.75" hidden="1" x14ac:dyDescent="0.25">
      <c r="A33" s="11" t="str">
        <f t="shared" si="0"/>
        <v>D00_72_1</v>
      </c>
      <c r="B33" s="1" t="s">
        <v>60</v>
      </c>
      <c r="C33" s="2">
        <v>72</v>
      </c>
      <c r="D33" s="16">
        <v>1</v>
      </c>
      <c r="E33" s="11" t="s">
        <v>61</v>
      </c>
      <c r="F33" s="11" t="s">
        <v>62</v>
      </c>
      <c r="G33" s="11" t="s">
        <v>63</v>
      </c>
      <c r="H33" s="16">
        <v>2018</v>
      </c>
      <c r="I33" s="16" t="s">
        <v>70</v>
      </c>
      <c r="J33" s="16"/>
      <c r="K33" s="11">
        <v>87</v>
      </c>
      <c r="L33" s="11">
        <f>K33-29</f>
        <v>58</v>
      </c>
      <c r="M33" s="11">
        <f>K33-61</f>
        <v>26</v>
      </c>
      <c r="O33" s="11">
        <f>K33-82</f>
        <v>5</v>
      </c>
      <c r="P33" s="16">
        <v>4</v>
      </c>
      <c r="W33" s="16">
        <v>2</v>
      </c>
      <c r="X33" s="11">
        <v>227</v>
      </c>
      <c r="Y33" s="11">
        <v>25</v>
      </c>
      <c r="Z33" s="11">
        <v>85</v>
      </c>
      <c r="AA33" s="15"/>
      <c r="AB33" s="11">
        <v>4</v>
      </c>
      <c r="AC33" s="11">
        <v>16</v>
      </c>
      <c r="AD33" s="15"/>
      <c r="AE33" s="16"/>
      <c r="AF33" s="11">
        <v>1</v>
      </c>
      <c r="AH33" s="11">
        <v>0</v>
      </c>
      <c r="AI33" s="16"/>
      <c r="AJ33" s="18" t="s">
        <v>88</v>
      </c>
      <c r="AM33" s="11">
        <v>4</v>
      </c>
      <c r="AN33" s="11">
        <v>3</v>
      </c>
      <c r="AO33" s="11">
        <v>1</v>
      </c>
      <c r="AP33" s="11">
        <v>2</v>
      </c>
      <c r="AQ33" s="11">
        <v>3</v>
      </c>
      <c r="AR33" s="11">
        <v>3</v>
      </c>
      <c r="BH33" t="str">
        <f>CONCATENATE(Tabla1[[#This Row],[MADRE]],"X",Tabla1[[#This Row],[PADRE]])</f>
        <v>S5133XR1000</v>
      </c>
    </row>
    <row r="34" spans="1:60" s="11" customFormat="1" ht="15.75" hidden="1" x14ac:dyDescent="0.25">
      <c r="A34" s="11" t="str">
        <f t="shared" si="0"/>
        <v>D00_78_1</v>
      </c>
      <c r="B34" s="1" t="s">
        <v>60</v>
      </c>
      <c r="C34" s="2">
        <v>78</v>
      </c>
      <c r="D34" s="16">
        <v>1</v>
      </c>
      <c r="E34" s="11" t="s">
        <v>61</v>
      </c>
      <c r="F34" s="11" t="s">
        <v>62</v>
      </c>
      <c r="G34" s="11" t="s">
        <v>63</v>
      </c>
      <c r="H34" s="16">
        <v>2003</v>
      </c>
      <c r="I34" s="16" t="s">
        <v>70</v>
      </c>
      <c r="J34" s="16"/>
      <c r="K34" s="11">
        <v>89</v>
      </c>
      <c r="L34" s="11">
        <f>K34-36</f>
        <v>53</v>
      </c>
      <c r="M34" s="11">
        <f>K34-64</f>
        <v>25</v>
      </c>
      <c r="N34" s="11">
        <f>K34-79</f>
        <v>10</v>
      </c>
      <c r="O34" s="11">
        <f>K34-85</f>
        <v>4</v>
      </c>
      <c r="P34" s="16">
        <v>2</v>
      </c>
      <c r="V34" s="11" t="s">
        <v>68</v>
      </c>
      <c r="W34" s="16">
        <v>1</v>
      </c>
      <c r="X34" s="11">
        <v>216</v>
      </c>
      <c r="Y34" s="11">
        <v>25</v>
      </c>
      <c r="Z34" s="11">
        <v>76</v>
      </c>
      <c r="AA34" s="15">
        <f t="shared" ref="AA34:AA62" si="10">(Z34+(AD34*AF34))/Y34</f>
        <v>3.1095652173913044</v>
      </c>
      <c r="AB34" s="11">
        <v>4</v>
      </c>
      <c r="AC34" s="11">
        <v>20</v>
      </c>
      <c r="AD34" s="15">
        <f t="shared" ref="AD34:AD62" si="11">AC34/(Y34-AF34)</f>
        <v>0.86956521739130432</v>
      </c>
      <c r="AE34" s="16">
        <f t="shared" ref="AE34:AE62" si="12">AD34*100/AA34</f>
        <v>27.964205816554809</v>
      </c>
      <c r="AF34" s="11">
        <v>2</v>
      </c>
      <c r="AG34" s="11">
        <f t="shared" ref="AG34:AG62" si="13">AF34*100/Y34</f>
        <v>8</v>
      </c>
      <c r="AH34" s="11">
        <v>0</v>
      </c>
      <c r="AI34" s="16">
        <f t="shared" ref="AI34:AI62" si="14">AH34*100/Y34</f>
        <v>0</v>
      </c>
      <c r="AJ34" s="18">
        <v>6</v>
      </c>
      <c r="AK34" s="11">
        <f>AJ34*100/Y34</f>
        <v>24</v>
      </c>
      <c r="AL34" s="11" t="s">
        <v>89</v>
      </c>
      <c r="AM34" s="11">
        <v>11</v>
      </c>
      <c r="AN34" s="11">
        <v>1</v>
      </c>
      <c r="AO34" s="11">
        <v>2</v>
      </c>
      <c r="AP34" s="11">
        <v>2</v>
      </c>
      <c r="AQ34" s="11">
        <v>3</v>
      </c>
      <c r="AR34" s="11">
        <v>3</v>
      </c>
      <c r="BH34" t="str">
        <f>CONCATENATE(Tabla1[[#This Row],[MADRE]],"X",Tabla1[[#This Row],[PADRE]])</f>
        <v>S5133XR1000</v>
      </c>
    </row>
    <row r="35" spans="1:60" s="11" customFormat="1" ht="15.75" hidden="1" x14ac:dyDescent="0.25">
      <c r="A35" s="11" t="str">
        <f t="shared" si="0"/>
        <v>D00_78_1</v>
      </c>
      <c r="B35" s="1" t="s">
        <v>60</v>
      </c>
      <c r="C35" s="2">
        <v>78</v>
      </c>
      <c r="D35" s="16">
        <v>1</v>
      </c>
      <c r="E35" s="11" t="s">
        <v>61</v>
      </c>
      <c r="F35" s="11" t="s">
        <v>62</v>
      </c>
      <c r="G35" s="11" t="s">
        <v>63</v>
      </c>
      <c r="H35" s="16">
        <v>2004</v>
      </c>
      <c r="I35" s="16" t="s">
        <v>70</v>
      </c>
      <c r="J35" s="16"/>
      <c r="K35" s="11">
        <v>76</v>
      </c>
      <c r="L35" s="11">
        <f>K35-22</f>
        <v>54</v>
      </c>
      <c r="M35" s="11">
        <f>K35-46</f>
        <v>30</v>
      </c>
      <c r="N35" s="11">
        <f>K35-64</f>
        <v>12</v>
      </c>
      <c r="O35" s="11">
        <f>K35-76</f>
        <v>0</v>
      </c>
      <c r="P35" s="16">
        <v>3</v>
      </c>
      <c r="T35" s="11">
        <v>45</v>
      </c>
      <c r="V35" s="11" t="s">
        <v>68</v>
      </c>
      <c r="W35" s="16">
        <v>2</v>
      </c>
      <c r="X35" s="11">
        <v>219</v>
      </c>
      <c r="Y35" s="11">
        <v>25</v>
      </c>
      <c r="Z35" s="11">
        <v>143</v>
      </c>
      <c r="AA35" s="15">
        <f t="shared" si="10"/>
        <v>5.8034782608695652</v>
      </c>
      <c r="AB35" s="11">
        <v>4</v>
      </c>
      <c r="AC35" s="11">
        <v>24</v>
      </c>
      <c r="AD35" s="15">
        <f t="shared" si="11"/>
        <v>1.0434782608695652</v>
      </c>
      <c r="AE35" s="16">
        <f t="shared" si="12"/>
        <v>17.980221756068325</v>
      </c>
      <c r="AF35" s="11">
        <v>2</v>
      </c>
      <c r="AG35" s="11">
        <f t="shared" si="13"/>
        <v>8</v>
      </c>
      <c r="AH35" s="11">
        <v>0</v>
      </c>
      <c r="AI35" s="16">
        <f t="shared" si="14"/>
        <v>0</v>
      </c>
      <c r="AJ35" s="18">
        <v>1</v>
      </c>
      <c r="AK35" s="11">
        <f>AJ35*100/Y35</f>
        <v>4</v>
      </c>
      <c r="AL35" s="11">
        <v>6</v>
      </c>
      <c r="AM35" s="11">
        <v>11</v>
      </c>
      <c r="AN35" s="11">
        <v>1</v>
      </c>
      <c r="AO35" s="11">
        <v>2</v>
      </c>
      <c r="AP35" s="11">
        <v>3</v>
      </c>
      <c r="AQ35" s="11">
        <v>3</v>
      </c>
      <c r="AR35" s="11">
        <v>2</v>
      </c>
      <c r="BH35" t="str">
        <f>CONCATENATE(Tabla1[[#This Row],[MADRE]],"X",Tabla1[[#This Row],[PADRE]])</f>
        <v>S5133XR1000</v>
      </c>
    </row>
    <row r="36" spans="1:60" s="11" customFormat="1" ht="15.75" hidden="1" x14ac:dyDescent="0.25">
      <c r="A36" s="11" t="str">
        <f t="shared" si="0"/>
        <v>D00_78_1</v>
      </c>
      <c r="B36" s="1" t="s">
        <v>60</v>
      </c>
      <c r="C36" s="2">
        <v>78</v>
      </c>
      <c r="D36" s="16">
        <v>1</v>
      </c>
      <c r="E36" s="11" t="s">
        <v>61</v>
      </c>
      <c r="F36" s="11" t="s">
        <v>62</v>
      </c>
      <c r="G36" s="11" t="s">
        <v>63</v>
      </c>
      <c r="H36" s="16">
        <v>2005</v>
      </c>
      <c r="I36" s="16" t="s">
        <v>70</v>
      </c>
      <c r="J36" s="16">
        <v>84</v>
      </c>
      <c r="K36" s="11">
        <v>88</v>
      </c>
      <c r="L36" s="11">
        <f>K36-30</f>
        <v>58</v>
      </c>
      <c r="M36" s="11">
        <f>K36-60</f>
        <v>28</v>
      </c>
      <c r="N36" s="11">
        <f>K36-76</f>
        <v>12</v>
      </c>
      <c r="O36" s="11">
        <f>K36-80</f>
        <v>8</v>
      </c>
      <c r="P36" s="16">
        <v>4</v>
      </c>
      <c r="T36" s="11" t="s">
        <v>90</v>
      </c>
      <c r="U36" s="11" t="s">
        <v>70</v>
      </c>
      <c r="V36" s="11" t="s">
        <v>68</v>
      </c>
      <c r="W36" s="16">
        <v>4</v>
      </c>
      <c r="X36" s="11">
        <v>220</v>
      </c>
      <c r="Y36" s="11">
        <v>25</v>
      </c>
      <c r="Z36" s="11">
        <v>93</v>
      </c>
      <c r="AA36" s="15">
        <f t="shared" si="10"/>
        <v>3.91</v>
      </c>
      <c r="AB36" s="11">
        <v>4</v>
      </c>
      <c r="AC36" s="11">
        <v>19</v>
      </c>
      <c r="AD36" s="15">
        <f t="shared" si="11"/>
        <v>0.95</v>
      </c>
      <c r="AE36" s="16">
        <f t="shared" si="12"/>
        <v>24.296675191815854</v>
      </c>
      <c r="AF36" s="11">
        <v>5</v>
      </c>
      <c r="AG36" s="11">
        <f t="shared" si="13"/>
        <v>20</v>
      </c>
      <c r="AH36" s="11">
        <v>0</v>
      </c>
      <c r="AI36" s="16">
        <f t="shared" si="14"/>
        <v>0</v>
      </c>
      <c r="AJ36" s="18">
        <v>4</v>
      </c>
      <c r="AK36" s="11">
        <f>AJ36*100/Y36</f>
        <v>16</v>
      </c>
      <c r="AL36" s="11">
        <v>7</v>
      </c>
      <c r="AM36" s="11">
        <v>5</v>
      </c>
      <c r="AN36" s="11">
        <v>2</v>
      </c>
      <c r="AO36" s="11">
        <v>2</v>
      </c>
      <c r="AP36" s="11">
        <v>3</v>
      </c>
      <c r="AQ36" s="11">
        <v>3</v>
      </c>
      <c r="AR36" s="11">
        <v>2</v>
      </c>
      <c r="BH36" t="str">
        <f>CONCATENATE(Tabla1[[#This Row],[MADRE]],"X",Tabla1[[#This Row],[PADRE]])</f>
        <v>S5133XR1000</v>
      </c>
    </row>
    <row r="37" spans="1:60" s="11" customFormat="1" ht="15.75" hidden="1" x14ac:dyDescent="0.25">
      <c r="A37" s="11" t="str">
        <f t="shared" si="0"/>
        <v>D00_78_1</v>
      </c>
      <c r="B37" s="1" t="s">
        <v>60</v>
      </c>
      <c r="C37" s="2">
        <v>78</v>
      </c>
      <c r="D37" s="16">
        <v>1</v>
      </c>
      <c r="E37" s="11" t="s">
        <v>61</v>
      </c>
      <c r="F37" s="11" t="s">
        <v>62</v>
      </c>
      <c r="G37" s="11" t="s">
        <v>63</v>
      </c>
      <c r="H37" s="16">
        <v>2006</v>
      </c>
      <c r="I37" s="16" t="s">
        <v>70</v>
      </c>
      <c r="J37" s="16">
        <v>73</v>
      </c>
      <c r="K37" s="11">
        <v>76</v>
      </c>
      <c r="L37" s="11">
        <f>K37-34</f>
        <v>42</v>
      </c>
      <c r="M37" s="11">
        <f>K37-61</f>
        <v>15</v>
      </c>
      <c r="N37" s="11">
        <f>K37-70</f>
        <v>6</v>
      </c>
      <c r="O37" s="11">
        <f>K37-73</f>
        <v>3</v>
      </c>
      <c r="P37" s="16">
        <v>2</v>
      </c>
      <c r="T37" s="11" t="s">
        <v>91</v>
      </c>
      <c r="V37" s="11" t="s">
        <v>68</v>
      </c>
      <c r="W37" s="16">
        <v>3</v>
      </c>
      <c r="X37" s="11">
        <v>213</v>
      </c>
      <c r="Y37" s="11">
        <v>25</v>
      </c>
      <c r="Z37" s="11">
        <v>134</v>
      </c>
      <c r="AA37" s="15">
        <f t="shared" si="10"/>
        <v>5.5428571428571436</v>
      </c>
      <c r="AB37" s="11">
        <v>4</v>
      </c>
      <c r="AC37" s="11">
        <v>24</v>
      </c>
      <c r="AD37" s="15">
        <f t="shared" si="11"/>
        <v>1.1428571428571428</v>
      </c>
      <c r="AE37" s="16">
        <f t="shared" si="12"/>
        <v>20.618556701030922</v>
      </c>
      <c r="AF37" s="11">
        <v>4</v>
      </c>
      <c r="AG37" s="11">
        <f t="shared" si="13"/>
        <v>16</v>
      </c>
      <c r="AH37" s="11">
        <v>0</v>
      </c>
      <c r="AI37" s="16">
        <f t="shared" si="14"/>
        <v>0</v>
      </c>
      <c r="AJ37" s="18" t="s">
        <v>92</v>
      </c>
      <c r="AK37" s="11" t="e">
        <f>AJ37*100/Y37</f>
        <v>#VALUE!</v>
      </c>
      <c r="AM37" s="11">
        <v>3</v>
      </c>
      <c r="AN37" s="11">
        <v>1</v>
      </c>
      <c r="AO37" s="11">
        <v>1</v>
      </c>
      <c r="AP37" s="11">
        <v>3</v>
      </c>
      <c r="AQ37" s="11">
        <v>3</v>
      </c>
      <c r="AR37" s="11">
        <v>3</v>
      </c>
      <c r="BH37" t="str">
        <f>CONCATENATE(Tabla1[[#This Row],[MADRE]],"X",Tabla1[[#This Row],[PADRE]])</f>
        <v>S5133XR1000</v>
      </c>
    </row>
    <row r="38" spans="1:60" s="11" customFormat="1" ht="15.75" hidden="1" x14ac:dyDescent="0.25">
      <c r="A38" s="11" t="str">
        <f t="shared" si="0"/>
        <v>D00_78_1</v>
      </c>
      <c r="B38" s="1" t="s">
        <v>60</v>
      </c>
      <c r="C38" s="2">
        <v>78</v>
      </c>
      <c r="D38" s="16">
        <v>1</v>
      </c>
      <c r="E38" s="11" t="s">
        <v>61</v>
      </c>
      <c r="F38" s="11" t="s">
        <v>62</v>
      </c>
      <c r="G38" s="11" t="s">
        <v>63</v>
      </c>
      <c r="H38" s="16">
        <v>2007</v>
      </c>
      <c r="I38" s="16" t="s">
        <v>70</v>
      </c>
      <c r="J38" s="16"/>
      <c r="K38" s="11">
        <v>78</v>
      </c>
      <c r="L38" s="11">
        <f>K38-36</f>
        <v>42</v>
      </c>
      <c r="M38" s="11">
        <f>K38-53</f>
        <v>25</v>
      </c>
      <c r="N38" s="11">
        <f>K38-60</f>
        <v>18</v>
      </c>
      <c r="O38" s="11">
        <f>K38-71</f>
        <v>7</v>
      </c>
      <c r="P38" s="16">
        <v>3</v>
      </c>
      <c r="T38" s="11" t="s">
        <v>93</v>
      </c>
      <c r="V38" s="11" t="s">
        <v>68</v>
      </c>
      <c r="W38" s="16">
        <v>4</v>
      </c>
      <c r="X38" s="11">
        <v>221</v>
      </c>
      <c r="Y38" s="11">
        <v>25</v>
      </c>
      <c r="Z38" s="11">
        <v>131</v>
      </c>
      <c r="AA38" s="15">
        <f t="shared" si="10"/>
        <v>5.24</v>
      </c>
      <c r="AB38" s="11">
        <v>4</v>
      </c>
      <c r="AC38" s="11">
        <v>24</v>
      </c>
      <c r="AD38" s="15">
        <f t="shared" si="11"/>
        <v>0.96</v>
      </c>
      <c r="AE38" s="16">
        <f t="shared" si="12"/>
        <v>18.320610687022899</v>
      </c>
      <c r="AF38" s="11">
        <v>0</v>
      </c>
      <c r="AG38" s="11">
        <f t="shared" si="13"/>
        <v>0</v>
      </c>
      <c r="AH38" s="11">
        <v>0</v>
      </c>
      <c r="AI38" s="16">
        <f t="shared" si="14"/>
        <v>0</v>
      </c>
      <c r="AJ38" s="18">
        <v>5</v>
      </c>
      <c r="AK38" s="11">
        <f>AJ38*100/Y38</f>
        <v>20</v>
      </c>
      <c r="AL38" s="11">
        <v>7</v>
      </c>
      <c r="AM38" s="11">
        <v>7</v>
      </c>
      <c r="AN38" s="11">
        <v>2</v>
      </c>
      <c r="AO38" s="11">
        <v>3</v>
      </c>
      <c r="AP38" s="11">
        <v>4</v>
      </c>
      <c r="AQ38" s="11">
        <v>3</v>
      </c>
      <c r="AR38" s="11">
        <v>3</v>
      </c>
      <c r="AS38" s="11">
        <v>4</v>
      </c>
      <c r="BH38" t="str">
        <f>CONCATENATE(Tabla1[[#This Row],[MADRE]],"X",Tabla1[[#This Row],[PADRE]])</f>
        <v>S5133XR1000</v>
      </c>
    </row>
    <row r="39" spans="1:60" s="11" customFormat="1" ht="15.75" hidden="1" x14ac:dyDescent="0.25">
      <c r="A39" s="11" t="str">
        <f t="shared" si="0"/>
        <v>D00_78_1</v>
      </c>
      <c r="B39" s="1" t="s">
        <v>60</v>
      </c>
      <c r="C39" s="2">
        <v>78</v>
      </c>
      <c r="D39" s="16">
        <v>1</v>
      </c>
      <c r="E39" s="11" t="s">
        <v>61</v>
      </c>
      <c r="F39" s="11" t="s">
        <v>62</v>
      </c>
      <c r="G39" s="11" t="s">
        <v>63</v>
      </c>
      <c r="H39" s="16">
        <v>2008</v>
      </c>
      <c r="I39" s="16" t="s">
        <v>70</v>
      </c>
      <c r="J39" s="16"/>
      <c r="K39" s="11">
        <v>75</v>
      </c>
      <c r="L39" s="11">
        <f>K39-22</f>
        <v>53</v>
      </c>
      <c r="M39" s="11">
        <f>K39-49</f>
        <v>26</v>
      </c>
      <c r="N39" s="11">
        <f>K39-61</f>
        <v>14</v>
      </c>
      <c r="O39" s="11">
        <f>K39-73</f>
        <v>2</v>
      </c>
      <c r="P39" s="16">
        <v>4</v>
      </c>
      <c r="T39" s="11" t="s">
        <v>94</v>
      </c>
      <c r="V39" s="11" t="s">
        <v>68</v>
      </c>
      <c r="W39" s="16">
        <v>3</v>
      </c>
      <c r="X39" s="11">
        <v>220</v>
      </c>
      <c r="Y39" s="11">
        <v>25</v>
      </c>
      <c r="Z39" s="11">
        <v>115</v>
      </c>
      <c r="AA39" s="15">
        <f t="shared" si="10"/>
        <v>4.5999999999999996</v>
      </c>
      <c r="AB39" s="11">
        <v>4</v>
      </c>
      <c r="AC39" s="11">
        <v>21</v>
      </c>
      <c r="AD39" s="15">
        <f t="shared" si="11"/>
        <v>0.84</v>
      </c>
      <c r="AE39" s="16">
        <f t="shared" si="12"/>
        <v>18.260869565217394</v>
      </c>
      <c r="AF39" s="11">
        <v>0</v>
      </c>
      <c r="AG39" s="11">
        <f t="shared" si="13"/>
        <v>0</v>
      </c>
      <c r="AH39" s="11">
        <v>0</v>
      </c>
      <c r="AI39" s="16">
        <f t="shared" si="14"/>
        <v>0</v>
      </c>
      <c r="AJ39" s="18" t="s">
        <v>95</v>
      </c>
      <c r="AM39" s="11">
        <v>3</v>
      </c>
      <c r="AN39" s="11">
        <v>2</v>
      </c>
      <c r="AO39" s="11">
        <v>2</v>
      </c>
      <c r="AP39" s="11">
        <v>3</v>
      </c>
      <c r="AQ39" s="11">
        <v>3</v>
      </c>
      <c r="AR39" s="11">
        <v>3</v>
      </c>
      <c r="BH39" t="str">
        <f>CONCATENATE(Tabla1[[#This Row],[MADRE]],"X",Tabla1[[#This Row],[PADRE]])</f>
        <v>S5133XR1000</v>
      </c>
    </row>
    <row r="40" spans="1:60" s="11" customFormat="1" ht="15.75" hidden="1" x14ac:dyDescent="0.25">
      <c r="A40" s="11" t="str">
        <f t="shared" si="0"/>
        <v>D00_78_1</v>
      </c>
      <c r="B40" s="1" t="s">
        <v>60</v>
      </c>
      <c r="C40" s="2">
        <v>78</v>
      </c>
      <c r="D40" s="16">
        <v>1</v>
      </c>
      <c r="E40" s="11" t="s">
        <v>61</v>
      </c>
      <c r="F40" s="11" t="s">
        <v>62</v>
      </c>
      <c r="G40" s="11" t="s">
        <v>63</v>
      </c>
      <c r="H40" s="16">
        <v>2009</v>
      </c>
      <c r="I40" s="16" t="s">
        <v>70</v>
      </c>
      <c r="J40" s="16"/>
      <c r="K40" s="11">
        <v>75</v>
      </c>
      <c r="L40" s="11">
        <f>K40-26</f>
        <v>49</v>
      </c>
      <c r="M40" s="11">
        <f>K40-50</f>
        <v>25</v>
      </c>
      <c r="N40" s="11">
        <f>K40-62</f>
        <v>13</v>
      </c>
      <c r="O40" s="11">
        <f>K40-68</f>
        <v>7</v>
      </c>
      <c r="P40" s="16">
        <v>4</v>
      </c>
      <c r="T40" s="11" t="s">
        <v>96</v>
      </c>
      <c r="V40" s="11" t="s">
        <v>68</v>
      </c>
      <c r="W40" s="16">
        <v>4</v>
      </c>
      <c r="X40" s="11">
        <v>224</v>
      </c>
      <c r="Y40" s="11">
        <v>25</v>
      </c>
      <c r="Z40" s="11">
        <v>88</v>
      </c>
      <c r="AA40" s="15">
        <f t="shared" si="10"/>
        <v>3.5895652173913044</v>
      </c>
      <c r="AB40" s="11">
        <v>4</v>
      </c>
      <c r="AC40" s="11">
        <v>20</v>
      </c>
      <c r="AD40" s="15">
        <f t="shared" si="11"/>
        <v>0.86956521739130432</v>
      </c>
      <c r="AE40" s="16">
        <f t="shared" si="12"/>
        <v>24.224806201550386</v>
      </c>
      <c r="AF40" s="11">
        <v>2</v>
      </c>
      <c r="AG40" s="11">
        <f t="shared" si="13"/>
        <v>8</v>
      </c>
      <c r="AH40" s="11">
        <v>0</v>
      </c>
      <c r="AI40" s="16">
        <f t="shared" si="14"/>
        <v>0</v>
      </c>
      <c r="AJ40" s="18">
        <v>0</v>
      </c>
      <c r="AM40" s="11">
        <v>5</v>
      </c>
      <c r="AN40" s="11">
        <v>2</v>
      </c>
      <c r="AO40" s="11">
        <v>2</v>
      </c>
      <c r="AP40" s="11">
        <v>3</v>
      </c>
      <c r="AQ40" s="11">
        <v>3</v>
      </c>
      <c r="AR40" s="11">
        <v>3</v>
      </c>
      <c r="AS40" s="11">
        <v>2</v>
      </c>
      <c r="BH40" t="str">
        <f>CONCATENATE(Tabla1[[#This Row],[MADRE]],"X",Tabla1[[#This Row],[PADRE]])</f>
        <v>S5133XR1000</v>
      </c>
    </row>
    <row r="41" spans="1:60" s="11" customFormat="1" ht="15.75" hidden="1" x14ac:dyDescent="0.25">
      <c r="A41" s="11" t="str">
        <f t="shared" si="0"/>
        <v>D00_78_1</v>
      </c>
      <c r="B41" s="1" t="s">
        <v>60</v>
      </c>
      <c r="C41" s="2">
        <v>78</v>
      </c>
      <c r="D41" s="16">
        <v>1</v>
      </c>
      <c r="E41" s="11" t="s">
        <v>61</v>
      </c>
      <c r="F41" s="11" t="s">
        <v>62</v>
      </c>
      <c r="G41" s="11" t="s">
        <v>63</v>
      </c>
      <c r="H41" s="16">
        <v>2010</v>
      </c>
      <c r="I41" s="16" t="s">
        <v>70</v>
      </c>
      <c r="J41" s="16"/>
      <c r="K41" s="11">
        <v>83</v>
      </c>
      <c r="L41" s="11">
        <f>K41-40</f>
        <v>43</v>
      </c>
      <c r="M41" s="11">
        <f>K41-60</f>
        <v>23</v>
      </c>
      <c r="N41" s="11">
        <f>K41-81</f>
        <v>2</v>
      </c>
      <c r="O41" s="11">
        <f>K41-85</f>
        <v>-2</v>
      </c>
      <c r="P41" s="16">
        <v>2</v>
      </c>
      <c r="V41" s="11" t="s">
        <v>68</v>
      </c>
      <c r="W41" s="16">
        <v>3</v>
      </c>
      <c r="X41" s="11">
        <v>230</v>
      </c>
      <c r="Y41" s="11">
        <v>25</v>
      </c>
      <c r="Z41" s="11">
        <v>133</v>
      </c>
      <c r="AA41" s="15">
        <f t="shared" si="10"/>
        <v>5.36</v>
      </c>
      <c r="AB41" s="11">
        <v>4</v>
      </c>
      <c r="AC41" s="11">
        <v>24</v>
      </c>
      <c r="AD41" s="15">
        <f t="shared" si="11"/>
        <v>1</v>
      </c>
      <c r="AE41" s="16">
        <f t="shared" si="12"/>
        <v>18.656716417910445</v>
      </c>
      <c r="AF41" s="11">
        <v>1</v>
      </c>
      <c r="AG41" s="11">
        <f t="shared" si="13"/>
        <v>4</v>
      </c>
      <c r="AH41" s="11">
        <v>0</v>
      </c>
      <c r="AI41" s="16">
        <f t="shared" si="14"/>
        <v>0</v>
      </c>
      <c r="AJ41" s="18" t="s">
        <v>97</v>
      </c>
      <c r="AM41" s="11">
        <v>5</v>
      </c>
      <c r="AN41" s="11">
        <v>1</v>
      </c>
      <c r="AO41" s="11">
        <v>2</v>
      </c>
      <c r="AP41" s="11">
        <v>4</v>
      </c>
      <c r="AQ41" s="11">
        <v>3</v>
      </c>
      <c r="AR41" s="11">
        <v>3</v>
      </c>
      <c r="AS41" s="11">
        <v>2</v>
      </c>
      <c r="BH41" t="str">
        <f>CONCATENATE(Tabla1[[#This Row],[MADRE]],"X",Tabla1[[#This Row],[PADRE]])</f>
        <v>S5133XR1000</v>
      </c>
    </row>
    <row r="42" spans="1:60" s="11" customFormat="1" ht="15.75" hidden="1" x14ac:dyDescent="0.25">
      <c r="A42" s="11" t="str">
        <f t="shared" si="0"/>
        <v>D00_78_1</v>
      </c>
      <c r="B42" s="1" t="s">
        <v>60</v>
      </c>
      <c r="C42" s="2">
        <v>78</v>
      </c>
      <c r="D42" s="16">
        <v>1</v>
      </c>
      <c r="E42" s="11" t="s">
        <v>61</v>
      </c>
      <c r="F42" s="11" t="s">
        <v>62</v>
      </c>
      <c r="G42" s="11" t="s">
        <v>63</v>
      </c>
      <c r="H42" s="16">
        <v>2011</v>
      </c>
      <c r="I42" s="16" t="s">
        <v>70</v>
      </c>
      <c r="J42" s="16"/>
      <c r="K42" s="11">
        <v>81</v>
      </c>
      <c r="L42" s="11">
        <f>K42-31</f>
        <v>50</v>
      </c>
      <c r="M42" s="11">
        <f>K42-53</f>
        <v>28</v>
      </c>
      <c r="N42" s="11">
        <f>K42-62</f>
        <v>19</v>
      </c>
      <c r="O42" s="11">
        <f>K42-77</f>
        <v>4</v>
      </c>
      <c r="P42" s="16">
        <v>4</v>
      </c>
      <c r="T42" s="11" t="s">
        <v>98</v>
      </c>
      <c r="W42" s="16">
        <v>4</v>
      </c>
      <c r="X42" s="11">
        <v>233</v>
      </c>
      <c r="Y42" s="11">
        <v>25</v>
      </c>
      <c r="Z42" s="11">
        <v>94</v>
      </c>
      <c r="AA42" s="15">
        <f t="shared" si="10"/>
        <v>3.76</v>
      </c>
      <c r="AB42" s="11">
        <v>4</v>
      </c>
      <c r="AC42" s="11">
        <v>22</v>
      </c>
      <c r="AD42" s="15">
        <f t="shared" si="11"/>
        <v>0.88</v>
      </c>
      <c r="AE42" s="16">
        <f t="shared" si="12"/>
        <v>23.404255319148938</v>
      </c>
      <c r="AF42" s="11">
        <v>0</v>
      </c>
      <c r="AG42" s="11">
        <f t="shared" si="13"/>
        <v>0</v>
      </c>
      <c r="AH42" s="11">
        <v>0</v>
      </c>
      <c r="AI42" s="16">
        <f t="shared" si="14"/>
        <v>0</v>
      </c>
      <c r="AJ42" s="18" t="s">
        <v>99</v>
      </c>
      <c r="AM42" s="11">
        <v>5</v>
      </c>
      <c r="AN42" s="11">
        <v>2</v>
      </c>
      <c r="AO42" s="11">
        <v>2</v>
      </c>
      <c r="AP42" s="11">
        <v>3</v>
      </c>
      <c r="AQ42" s="11">
        <v>3</v>
      </c>
      <c r="AR42" s="11">
        <v>3</v>
      </c>
      <c r="AS42" s="11">
        <v>3</v>
      </c>
      <c r="BH42" t="str">
        <f>CONCATENATE(Tabla1[[#This Row],[MADRE]],"X",Tabla1[[#This Row],[PADRE]])</f>
        <v>S5133XR1000</v>
      </c>
    </row>
    <row r="43" spans="1:60" s="11" customFormat="1" ht="15.75" hidden="1" x14ac:dyDescent="0.25">
      <c r="A43" s="11" t="str">
        <f t="shared" si="0"/>
        <v>D00_78_1</v>
      </c>
      <c r="B43" s="1" t="s">
        <v>60</v>
      </c>
      <c r="C43" s="2">
        <v>78</v>
      </c>
      <c r="D43" s="16">
        <v>1</v>
      </c>
      <c r="E43" s="11" t="s">
        <v>61</v>
      </c>
      <c r="F43" s="11" t="s">
        <v>62</v>
      </c>
      <c r="G43" s="11" t="s">
        <v>63</v>
      </c>
      <c r="H43" s="16">
        <v>2013</v>
      </c>
      <c r="I43" s="16" t="s">
        <v>70</v>
      </c>
      <c r="J43" s="16"/>
      <c r="K43" s="11">
        <v>82</v>
      </c>
      <c r="L43" s="11">
        <f>K43-21</f>
        <v>61</v>
      </c>
      <c r="M43" s="11">
        <f>K43-49</f>
        <v>33</v>
      </c>
      <c r="N43" s="11">
        <f>K43-58</f>
        <v>24</v>
      </c>
      <c r="O43" s="11">
        <f>K43-76</f>
        <v>6</v>
      </c>
      <c r="P43" s="16">
        <v>4</v>
      </c>
      <c r="W43" s="16">
        <v>3</v>
      </c>
      <c r="X43" s="11">
        <v>219</v>
      </c>
      <c r="Y43" s="11">
        <v>25</v>
      </c>
      <c r="Z43" s="11">
        <v>115</v>
      </c>
      <c r="AA43" s="15">
        <f t="shared" si="10"/>
        <v>4.5999999999999996</v>
      </c>
      <c r="AB43" s="11">
        <v>4</v>
      </c>
      <c r="AC43" s="11">
        <v>22</v>
      </c>
      <c r="AD43" s="15">
        <f t="shared" si="11"/>
        <v>0.88</v>
      </c>
      <c r="AE43" s="16">
        <f t="shared" si="12"/>
        <v>19.130434782608699</v>
      </c>
      <c r="AF43" s="11">
        <v>0</v>
      </c>
      <c r="AG43" s="11">
        <f t="shared" si="13"/>
        <v>0</v>
      </c>
      <c r="AH43" s="11">
        <v>0</v>
      </c>
      <c r="AI43" s="16">
        <f t="shared" si="14"/>
        <v>0</v>
      </c>
      <c r="AJ43" s="18" t="s">
        <v>84</v>
      </c>
      <c r="AL43" s="11">
        <v>7</v>
      </c>
      <c r="AM43" s="11">
        <v>7</v>
      </c>
      <c r="AN43" s="11">
        <v>2</v>
      </c>
      <c r="AO43" s="11">
        <v>2</v>
      </c>
      <c r="AP43" s="11">
        <v>3</v>
      </c>
      <c r="AQ43" s="11">
        <v>3</v>
      </c>
      <c r="AR43" s="11">
        <v>3</v>
      </c>
      <c r="BH43" t="str">
        <f>CONCATENATE(Tabla1[[#This Row],[MADRE]],"X",Tabla1[[#This Row],[PADRE]])</f>
        <v>S5133XR1000</v>
      </c>
    </row>
    <row r="44" spans="1:60" s="11" customFormat="1" ht="15.75" hidden="1" x14ac:dyDescent="0.25">
      <c r="A44" s="11" t="str">
        <f t="shared" si="0"/>
        <v>D00_78_1</v>
      </c>
      <c r="B44" s="1" t="s">
        <v>60</v>
      </c>
      <c r="C44" s="2">
        <v>78</v>
      </c>
      <c r="D44" s="16">
        <v>1</v>
      </c>
      <c r="E44" s="11" t="s">
        <v>61</v>
      </c>
      <c r="F44" s="11" t="s">
        <v>62</v>
      </c>
      <c r="G44" s="11" t="s">
        <v>63</v>
      </c>
      <c r="H44" s="16">
        <v>2015</v>
      </c>
      <c r="I44" s="16" t="s">
        <v>70</v>
      </c>
      <c r="J44" s="16"/>
      <c r="P44" s="16"/>
      <c r="W44" s="16">
        <v>2</v>
      </c>
      <c r="X44" s="11">
        <v>221</v>
      </c>
      <c r="Y44" s="11">
        <v>25</v>
      </c>
      <c r="Z44" s="11">
        <v>133</v>
      </c>
      <c r="AA44" s="15">
        <f t="shared" si="10"/>
        <v>5.53</v>
      </c>
      <c r="AB44" s="11">
        <v>4</v>
      </c>
      <c r="AC44" s="15">
        <v>21</v>
      </c>
      <c r="AD44" s="15">
        <f t="shared" si="11"/>
        <v>1.05</v>
      </c>
      <c r="AE44" s="16">
        <f t="shared" si="12"/>
        <v>18.987341772151897</v>
      </c>
      <c r="AF44" s="11">
        <v>5</v>
      </c>
      <c r="AG44" s="11">
        <f t="shared" si="13"/>
        <v>20</v>
      </c>
      <c r="AH44" s="11">
        <v>0</v>
      </c>
      <c r="AI44" s="16">
        <f t="shared" si="14"/>
        <v>0</v>
      </c>
      <c r="AJ44" s="18" t="s">
        <v>87</v>
      </c>
      <c r="AM44" s="11">
        <v>5</v>
      </c>
      <c r="AN44" s="11">
        <v>1</v>
      </c>
      <c r="AO44" s="11">
        <v>1</v>
      </c>
      <c r="AP44" s="11">
        <v>3</v>
      </c>
      <c r="AQ44" s="11">
        <v>3</v>
      </c>
      <c r="AR44" s="11">
        <v>3</v>
      </c>
      <c r="BH44" t="str">
        <f>CONCATENATE(Tabla1[[#This Row],[MADRE]],"X",Tabla1[[#This Row],[PADRE]])</f>
        <v>S5133XR1000</v>
      </c>
    </row>
    <row r="45" spans="1:60" s="11" customFormat="1" ht="15.75" hidden="1" x14ac:dyDescent="0.25">
      <c r="A45" s="11" t="str">
        <f t="shared" si="0"/>
        <v>D00_78_1</v>
      </c>
      <c r="B45" s="1" t="s">
        <v>60</v>
      </c>
      <c r="C45" s="2">
        <v>78</v>
      </c>
      <c r="D45" s="16">
        <v>1</v>
      </c>
      <c r="E45" s="11" t="s">
        <v>61</v>
      </c>
      <c r="F45" s="11" t="s">
        <v>62</v>
      </c>
      <c r="G45" s="11" t="s">
        <v>63</v>
      </c>
      <c r="H45" s="16">
        <v>2016</v>
      </c>
      <c r="I45" s="16" t="s">
        <v>70</v>
      </c>
      <c r="J45" s="16"/>
      <c r="K45" s="11">
        <v>94</v>
      </c>
      <c r="L45" s="11">
        <f>K45-28</f>
        <v>66</v>
      </c>
      <c r="M45" s="11">
        <f>K45-58</f>
        <v>36</v>
      </c>
      <c r="O45" s="11">
        <f>K45-87</f>
        <v>7</v>
      </c>
      <c r="P45" s="16">
        <v>3</v>
      </c>
      <c r="W45" s="16">
        <v>2</v>
      </c>
      <c r="X45" s="11">
        <v>217</v>
      </c>
      <c r="Y45" s="11">
        <v>25</v>
      </c>
      <c r="Z45" s="11">
        <v>138</v>
      </c>
      <c r="AA45" s="15">
        <f t="shared" si="10"/>
        <v>5.5826086956521737</v>
      </c>
      <c r="AB45" s="11">
        <v>4</v>
      </c>
      <c r="AC45" s="15">
        <v>18</v>
      </c>
      <c r="AD45" s="15">
        <f t="shared" si="11"/>
        <v>0.78260869565217395</v>
      </c>
      <c r="AE45" s="16">
        <f t="shared" si="12"/>
        <v>14.018691588785048</v>
      </c>
      <c r="AF45" s="11">
        <v>2</v>
      </c>
      <c r="AG45" s="11">
        <f t="shared" si="13"/>
        <v>8</v>
      </c>
      <c r="AH45" s="11">
        <v>0</v>
      </c>
      <c r="AI45" s="16">
        <f t="shared" si="14"/>
        <v>0</v>
      </c>
      <c r="AJ45" s="18" t="s">
        <v>100</v>
      </c>
      <c r="AM45" s="11">
        <v>6</v>
      </c>
      <c r="AN45" s="11">
        <v>2</v>
      </c>
      <c r="AO45" s="11">
        <v>2</v>
      </c>
      <c r="AP45" s="11">
        <v>1</v>
      </c>
      <c r="AQ45" s="11">
        <v>3</v>
      </c>
      <c r="AR45" s="11">
        <v>2</v>
      </c>
      <c r="AT45" s="11" t="s">
        <v>86</v>
      </c>
      <c r="BH45" t="str">
        <f>CONCATENATE(Tabla1[[#This Row],[MADRE]],"X",Tabla1[[#This Row],[PADRE]])</f>
        <v>S5133XR1000</v>
      </c>
    </row>
    <row r="46" spans="1:60" s="11" customFormat="1" ht="15.75" hidden="1" x14ac:dyDescent="0.25">
      <c r="A46" s="11" t="str">
        <f t="shared" si="0"/>
        <v>D00_78_1</v>
      </c>
      <c r="B46" s="1" t="s">
        <v>60</v>
      </c>
      <c r="C46" s="2">
        <v>78</v>
      </c>
      <c r="D46" s="16">
        <v>1</v>
      </c>
      <c r="E46" s="11" t="s">
        <v>61</v>
      </c>
      <c r="F46" s="11" t="s">
        <v>62</v>
      </c>
      <c r="G46" s="11" t="s">
        <v>63</v>
      </c>
      <c r="H46" s="16">
        <v>2017</v>
      </c>
      <c r="I46" s="16" t="s">
        <v>70</v>
      </c>
      <c r="J46" s="16"/>
      <c r="K46" s="11">
        <v>77</v>
      </c>
      <c r="L46" s="11">
        <f>K46-30</f>
        <v>47</v>
      </c>
      <c r="M46" s="11">
        <f>K46-53</f>
        <v>24</v>
      </c>
      <c r="O46" s="11">
        <f>K46-71</f>
        <v>6</v>
      </c>
      <c r="P46" s="16">
        <v>3</v>
      </c>
      <c r="W46" s="16">
        <v>3</v>
      </c>
      <c r="X46" s="11">
        <v>212</v>
      </c>
      <c r="Y46" s="11">
        <v>25</v>
      </c>
      <c r="Z46" s="11">
        <v>124</v>
      </c>
      <c r="AA46" s="15">
        <f t="shared" si="10"/>
        <v>5.0365217391304347</v>
      </c>
      <c r="AB46" s="11">
        <v>4</v>
      </c>
      <c r="AC46" s="11">
        <v>22</v>
      </c>
      <c r="AD46" s="15">
        <f t="shared" si="11"/>
        <v>0.95652173913043481</v>
      </c>
      <c r="AE46" s="16">
        <f t="shared" si="12"/>
        <v>18.991712707182323</v>
      </c>
      <c r="AF46" s="11">
        <v>2</v>
      </c>
      <c r="AG46" s="11">
        <f t="shared" si="13"/>
        <v>8</v>
      </c>
      <c r="AH46" s="11">
        <v>0</v>
      </c>
      <c r="AI46" s="16">
        <f t="shared" si="14"/>
        <v>0</v>
      </c>
      <c r="AJ46" s="18" t="s">
        <v>101</v>
      </c>
      <c r="AM46" s="11">
        <v>7</v>
      </c>
      <c r="AN46" s="11">
        <v>2</v>
      </c>
      <c r="AO46" s="11">
        <v>2</v>
      </c>
      <c r="AP46" s="11">
        <v>3</v>
      </c>
      <c r="AQ46" s="11">
        <v>3</v>
      </c>
      <c r="AR46" s="11">
        <v>3</v>
      </c>
      <c r="BH46" t="str">
        <f>CONCATENATE(Tabla1[[#This Row],[MADRE]],"X",Tabla1[[#This Row],[PADRE]])</f>
        <v>S5133XR1000</v>
      </c>
    </row>
    <row r="47" spans="1:60" s="11" customFormat="1" ht="15.75" hidden="1" x14ac:dyDescent="0.25">
      <c r="A47" s="11" t="str">
        <f t="shared" si="0"/>
        <v>D00_78_1</v>
      </c>
      <c r="B47" s="1" t="s">
        <v>60</v>
      </c>
      <c r="C47" s="2">
        <v>78</v>
      </c>
      <c r="D47" s="16">
        <v>1</v>
      </c>
      <c r="E47" s="11" t="s">
        <v>61</v>
      </c>
      <c r="F47" s="11" t="s">
        <v>62</v>
      </c>
      <c r="G47" s="11" t="s">
        <v>63</v>
      </c>
      <c r="H47" s="16">
        <v>2018</v>
      </c>
      <c r="I47" s="16" t="s">
        <v>70</v>
      </c>
      <c r="J47" s="16"/>
      <c r="K47" s="11">
        <v>83</v>
      </c>
      <c r="L47" s="11">
        <f>K47-29</f>
        <v>54</v>
      </c>
      <c r="M47" s="11">
        <f>K47-61</f>
        <v>22</v>
      </c>
      <c r="O47" s="11">
        <f>K47-82</f>
        <v>1</v>
      </c>
      <c r="P47" s="16">
        <v>2</v>
      </c>
      <c r="W47" s="16">
        <v>3</v>
      </c>
      <c r="X47" s="11">
        <v>230</v>
      </c>
      <c r="Y47" s="11">
        <v>25</v>
      </c>
      <c r="Z47" s="11">
        <v>119</v>
      </c>
      <c r="AA47" s="15">
        <f t="shared" si="10"/>
        <v>4.76</v>
      </c>
      <c r="AB47" s="11">
        <v>4</v>
      </c>
      <c r="AC47" s="11">
        <v>25</v>
      </c>
      <c r="AD47" s="15">
        <f t="shared" si="11"/>
        <v>1</v>
      </c>
      <c r="AE47" s="16">
        <f t="shared" si="12"/>
        <v>21.008403361344538</v>
      </c>
      <c r="AF47" s="11">
        <v>0</v>
      </c>
      <c r="AG47" s="11">
        <f t="shared" si="13"/>
        <v>0</v>
      </c>
      <c r="AH47" s="11">
        <v>0</v>
      </c>
      <c r="AI47" s="16">
        <f t="shared" si="14"/>
        <v>0</v>
      </c>
      <c r="AJ47" s="18" t="s">
        <v>101</v>
      </c>
      <c r="AM47" s="11">
        <v>7</v>
      </c>
      <c r="AN47" s="11">
        <v>1</v>
      </c>
      <c r="AO47" s="11">
        <v>2</v>
      </c>
      <c r="AP47" s="11">
        <v>3</v>
      </c>
      <c r="AQ47" s="11">
        <v>3</v>
      </c>
      <c r="AR47" s="11">
        <v>3</v>
      </c>
      <c r="BH47" t="str">
        <f>CONCATENATE(Tabla1[[#This Row],[MADRE]],"X",Tabla1[[#This Row],[PADRE]])</f>
        <v>S5133XR1000</v>
      </c>
    </row>
    <row r="48" spans="1:60" s="14" customFormat="1" ht="15.75" hidden="1" x14ac:dyDescent="0.25">
      <c r="A48" s="11" t="str">
        <f t="shared" si="0"/>
        <v>D00_82_1</v>
      </c>
      <c r="B48" s="12" t="s">
        <v>60</v>
      </c>
      <c r="C48" s="8">
        <v>82</v>
      </c>
      <c r="D48" s="13">
        <v>1</v>
      </c>
      <c r="E48" s="14" t="s">
        <v>61</v>
      </c>
      <c r="F48" s="14" t="s">
        <v>62</v>
      </c>
      <c r="G48" s="14" t="s">
        <v>63</v>
      </c>
      <c r="H48" s="14">
        <v>2003</v>
      </c>
      <c r="I48" s="13" t="s">
        <v>64</v>
      </c>
      <c r="J48" s="13"/>
      <c r="K48" s="14">
        <v>71</v>
      </c>
      <c r="L48" s="14">
        <f t="shared" ref="L48:L54" si="15">K48-36</f>
        <v>35</v>
      </c>
      <c r="M48" s="14">
        <f t="shared" ref="M48:M54" si="16">K48-64</f>
        <v>7</v>
      </c>
      <c r="N48" s="14">
        <f t="shared" ref="N48:N54" si="17">K48-79</f>
        <v>-8</v>
      </c>
      <c r="P48" s="13">
        <v>3</v>
      </c>
      <c r="Q48" s="11"/>
      <c r="R48" s="11"/>
      <c r="S48" s="11"/>
      <c r="T48" s="11"/>
      <c r="U48" s="11"/>
      <c r="V48" s="11"/>
      <c r="W48" s="13">
        <v>1</v>
      </c>
      <c r="X48" s="14">
        <v>206</v>
      </c>
      <c r="Y48" s="14">
        <v>25</v>
      </c>
      <c r="Z48" s="14">
        <v>77</v>
      </c>
      <c r="AA48" s="15">
        <f t="shared" si="10"/>
        <v>3.1083333333333329</v>
      </c>
      <c r="AB48" s="14">
        <v>4</v>
      </c>
      <c r="AC48" s="14">
        <v>17</v>
      </c>
      <c r="AD48" s="15">
        <f t="shared" si="11"/>
        <v>0.70833333333333337</v>
      </c>
      <c r="AE48" s="16">
        <f t="shared" si="12"/>
        <v>22.788203753351212</v>
      </c>
      <c r="AF48" s="14">
        <v>1</v>
      </c>
      <c r="AG48" s="11">
        <f t="shared" si="13"/>
        <v>4</v>
      </c>
      <c r="AH48" s="14">
        <v>0</v>
      </c>
      <c r="AI48" s="16">
        <f t="shared" si="14"/>
        <v>0</v>
      </c>
      <c r="AJ48" s="14">
        <v>0</v>
      </c>
      <c r="AK48" s="14">
        <f t="shared" ref="AK48:AK57" si="18">AJ48*100/Y48</f>
        <v>0</v>
      </c>
      <c r="AL48" s="14">
        <v>0</v>
      </c>
      <c r="AM48" s="14">
        <v>4</v>
      </c>
      <c r="AN48" s="14">
        <v>2</v>
      </c>
      <c r="AO48" s="14">
        <v>1</v>
      </c>
      <c r="AP48" s="14">
        <v>1</v>
      </c>
      <c r="AQ48" s="14">
        <v>3</v>
      </c>
      <c r="AR48" s="14">
        <v>3</v>
      </c>
      <c r="BH48" t="str">
        <f>CONCATENATE(Tabla1[[#This Row],[MADRE]],"X",Tabla1[[#This Row],[PADRE]])</f>
        <v>S5133XR1000</v>
      </c>
    </row>
    <row r="49" spans="1:60" s="14" customFormat="1" ht="15.75" hidden="1" x14ac:dyDescent="0.25">
      <c r="A49" s="11" t="str">
        <f t="shared" si="0"/>
        <v>D00_83_1</v>
      </c>
      <c r="B49" s="12" t="s">
        <v>60</v>
      </c>
      <c r="C49" s="8">
        <v>83</v>
      </c>
      <c r="D49" s="13">
        <v>1</v>
      </c>
      <c r="E49" s="14" t="s">
        <v>61</v>
      </c>
      <c r="F49" s="14" t="s">
        <v>62</v>
      </c>
      <c r="G49" s="14" t="s">
        <v>63</v>
      </c>
      <c r="H49" s="14">
        <v>2003</v>
      </c>
      <c r="I49" s="13" t="s">
        <v>64</v>
      </c>
      <c r="J49" s="13"/>
      <c r="K49" s="14">
        <v>70</v>
      </c>
      <c r="L49" s="14">
        <f t="shared" si="15"/>
        <v>34</v>
      </c>
      <c r="M49" s="14">
        <f t="shared" si="16"/>
        <v>6</v>
      </c>
      <c r="N49" s="14">
        <f t="shared" si="17"/>
        <v>-9</v>
      </c>
      <c r="P49" s="13">
        <v>3</v>
      </c>
      <c r="Q49" s="11"/>
      <c r="R49" s="11"/>
      <c r="S49" s="11"/>
      <c r="T49" s="11"/>
      <c r="U49" s="11"/>
      <c r="V49" s="11"/>
      <c r="W49" s="13">
        <v>2</v>
      </c>
      <c r="X49" s="14">
        <v>219</v>
      </c>
      <c r="Y49" s="14">
        <v>25</v>
      </c>
      <c r="Z49" s="14">
        <v>79</v>
      </c>
      <c r="AA49" s="15">
        <f t="shared" si="10"/>
        <v>3.16</v>
      </c>
      <c r="AB49" s="14">
        <v>4</v>
      </c>
      <c r="AC49" s="14">
        <v>23</v>
      </c>
      <c r="AD49" s="15">
        <f t="shared" si="11"/>
        <v>0.92</v>
      </c>
      <c r="AE49" s="16">
        <f t="shared" si="12"/>
        <v>29.11392405063291</v>
      </c>
      <c r="AF49" s="14">
        <v>0</v>
      </c>
      <c r="AG49" s="11">
        <f t="shared" si="13"/>
        <v>0</v>
      </c>
      <c r="AH49" s="14">
        <v>7</v>
      </c>
      <c r="AI49" s="16">
        <f t="shared" si="14"/>
        <v>28</v>
      </c>
      <c r="AJ49" s="14">
        <v>0</v>
      </c>
      <c r="AK49" s="14">
        <f t="shared" si="18"/>
        <v>0</v>
      </c>
      <c r="AL49" s="14">
        <v>0</v>
      </c>
      <c r="AM49" s="14">
        <v>10</v>
      </c>
      <c r="AN49" s="14">
        <v>3</v>
      </c>
      <c r="AO49" s="14">
        <v>1</v>
      </c>
      <c r="AP49" s="14">
        <v>1</v>
      </c>
      <c r="AQ49" s="14">
        <v>3</v>
      </c>
      <c r="AR49" s="14">
        <v>3</v>
      </c>
      <c r="BH49" t="str">
        <f>CONCATENATE(Tabla1[[#This Row],[MADRE]],"X",Tabla1[[#This Row],[PADRE]])</f>
        <v>S5133XR1000</v>
      </c>
    </row>
    <row r="50" spans="1:60" s="14" customFormat="1" ht="15.75" hidden="1" x14ac:dyDescent="0.25">
      <c r="A50" s="11" t="str">
        <f t="shared" si="0"/>
        <v>D00_96_1</v>
      </c>
      <c r="B50" s="12" t="s">
        <v>60</v>
      </c>
      <c r="C50" s="8">
        <v>96</v>
      </c>
      <c r="D50" s="13">
        <v>1</v>
      </c>
      <c r="E50" s="14" t="s">
        <v>61</v>
      </c>
      <c r="F50" s="14" t="s">
        <v>62</v>
      </c>
      <c r="G50" s="14" t="s">
        <v>63</v>
      </c>
      <c r="H50" s="14">
        <v>2003</v>
      </c>
      <c r="I50" s="13" t="s">
        <v>64</v>
      </c>
      <c r="J50" s="13"/>
      <c r="K50" s="14">
        <v>77</v>
      </c>
      <c r="L50" s="14">
        <f t="shared" si="15"/>
        <v>41</v>
      </c>
      <c r="M50" s="14">
        <f t="shared" si="16"/>
        <v>13</v>
      </c>
      <c r="N50" s="14">
        <f t="shared" si="17"/>
        <v>-2</v>
      </c>
      <c r="P50" s="13">
        <v>3</v>
      </c>
      <c r="Q50" s="11"/>
      <c r="R50" s="11"/>
      <c r="S50" s="11"/>
      <c r="T50" s="11"/>
      <c r="U50" s="11"/>
      <c r="V50" s="11"/>
      <c r="W50" s="13">
        <v>2</v>
      </c>
      <c r="X50" s="14">
        <v>212</v>
      </c>
      <c r="Y50" s="14">
        <v>25</v>
      </c>
      <c r="Z50" s="14">
        <v>51</v>
      </c>
      <c r="AA50" s="15">
        <f t="shared" si="10"/>
        <v>2.04</v>
      </c>
      <c r="AB50" s="14">
        <v>4</v>
      </c>
      <c r="AC50" s="14">
        <v>20</v>
      </c>
      <c r="AD50" s="15">
        <f t="shared" si="11"/>
        <v>0.8</v>
      </c>
      <c r="AE50" s="16">
        <f t="shared" si="12"/>
        <v>39.215686274509807</v>
      </c>
      <c r="AF50" s="14">
        <v>0</v>
      </c>
      <c r="AG50" s="11">
        <f t="shared" si="13"/>
        <v>0</v>
      </c>
      <c r="AH50" s="14">
        <v>5</v>
      </c>
      <c r="AI50" s="16">
        <f t="shared" si="14"/>
        <v>20</v>
      </c>
      <c r="AJ50" s="14">
        <v>0</v>
      </c>
      <c r="AK50" s="14">
        <f t="shared" si="18"/>
        <v>0</v>
      </c>
      <c r="AL50" s="14">
        <v>0</v>
      </c>
      <c r="AM50" s="14">
        <v>5</v>
      </c>
      <c r="AN50" s="14">
        <v>3</v>
      </c>
      <c r="AO50" s="14">
        <v>1</v>
      </c>
      <c r="AP50" s="14">
        <v>1</v>
      </c>
      <c r="AQ50" s="14">
        <v>3</v>
      </c>
      <c r="AR50" s="14">
        <v>2</v>
      </c>
      <c r="BH50" t="str">
        <f>CONCATENATE(Tabla1[[#This Row],[MADRE]],"X",Tabla1[[#This Row],[PADRE]])</f>
        <v>S5133XR1000</v>
      </c>
    </row>
    <row r="51" spans="1:60" s="14" customFormat="1" ht="15.75" hidden="1" x14ac:dyDescent="0.25">
      <c r="A51" s="11" t="str">
        <f t="shared" si="0"/>
        <v>D00_115_1</v>
      </c>
      <c r="B51" s="12" t="s">
        <v>60</v>
      </c>
      <c r="C51" s="8">
        <v>115</v>
      </c>
      <c r="D51" s="13">
        <v>1</v>
      </c>
      <c r="E51" s="14" t="s">
        <v>61</v>
      </c>
      <c r="F51" s="14" t="s">
        <v>62</v>
      </c>
      <c r="G51" s="14" t="s">
        <v>63</v>
      </c>
      <c r="H51" s="14">
        <v>2003</v>
      </c>
      <c r="I51" s="13" t="s">
        <v>64</v>
      </c>
      <c r="J51" s="13"/>
      <c r="K51" s="14">
        <v>72</v>
      </c>
      <c r="L51" s="14">
        <f t="shared" si="15"/>
        <v>36</v>
      </c>
      <c r="M51" s="14">
        <f t="shared" si="16"/>
        <v>8</v>
      </c>
      <c r="N51" s="14">
        <f t="shared" si="17"/>
        <v>-7</v>
      </c>
      <c r="P51" s="13">
        <v>2</v>
      </c>
      <c r="Q51" s="11"/>
      <c r="R51" s="11"/>
      <c r="S51" s="11"/>
      <c r="T51" s="11"/>
      <c r="U51" s="11"/>
      <c r="V51" s="11"/>
      <c r="W51" s="13">
        <v>1</v>
      </c>
      <c r="X51" s="14">
        <v>216</v>
      </c>
      <c r="Y51" s="14">
        <v>25</v>
      </c>
      <c r="Z51" s="14">
        <v>85</v>
      </c>
      <c r="AA51" s="15">
        <f t="shared" si="10"/>
        <v>3.4</v>
      </c>
      <c r="AB51" s="14">
        <v>4</v>
      </c>
      <c r="AC51" s="14">
        <v>22</v>
      </c>
      <c r="AD51" s="15">
        <f t="shared" si="11"/>
        <v>0.88</v>
      </c>
      <c r="AE51" s="16">
        <f t="shared" si="12"/>
        <v>25.882352941176471</v>
      </c>
      <c r="AF51" s="14">
        <v>0</v>
      </c>
      <c r="AG51" s="11">
        <f t="shared" si="13"/>
        <v>0</v>
      </c>
      <c r="AH51" s="14">
        <v>1</v>
      </c>
      <c r="AI51" s="16">
        <f t="shared" si="14"/>
        <v>4</v>
      </c>
      <c r="AJ51" s="14">
        <v>2</v>
      </c>
      <c r="AK51" s="14">
        <f t="shared" si="18"/>
        <v>8</v>
      </c>
      <c r="AL51" s="14">
        <v>1</v>
      </c>
      <c r="AM51" s="14">
        <v>5</v>
      </c>
      <c r="AN51" s="14">
        <v>2</v>
      </c>
      <c r="AO51" s="14">
        <v>2</v>
      </c>
      <c r="AP51" s="14">
        <v>2</v>
      </c>
      <c r="AQ51" s="14">
        <v>3</v>
      </c>
      <c r="AR51" s="14">
        <v>3</v>
      </c>
      <c r="BH51" t="str">
        <f>CONCATENATE(Tabla1[[#This Row],[MADRE]],"X",Tabla1[[#This Row],[PADRE]])</f>
        <v>S5133XR1000</v>
      </c>
    </row>
    <row r="52" spans="1:60" s="14" customFormat="1" ht="15.75" hidden="1" x14ac:dyDescent="0.25">
      <c r="A52" s="11" t="str">
        <f t="shared" si="0"/>
        <v>D00_118_1</v>
      </c>
      <c r="B52" s="12" t="s">
        <v>60</v>
      </c>
      <c r="C52" s="8">
        <v>118</v>
      </c>
      <c r="D52" s="13">
        <v>1</v>
      </c>
      <c r="E52" s="14" t="s">
        <v>61</v>
      </c>
      <c r="F52" s="14" t="s">
        <v>62</v>
      </c>
      <c r="G52" s="14" t="s">
        <v>63</v>
      </c>
      <c r="H52" s="14">
        <v>2003</v>
      </c>
      <c r="I52" s="13" t="s">
        <v>64</v>
      </c>
      <c r="J52" s="13"/>
      <c r="K52" s="14">
        <v>73</v>
      </c>
      <c r="L52" s="14">
        <f t="shared" si="15"/>
        <v>37</v>
      </c>
      <c r="M52" s="14">
        <f t="shared" si="16"/>
        <v>9</v>
      </c>
      <c r="N52" s="14">
        <f t="shared" si="17"/>
        <v>-6</v>
      </c>
      <c r="P52" s="13">
        <v>2</v>
      </c>
      <c r="Q52" s="11"/>
      <c r="R52" s="11"/>
      <c r="S52" s="11"/>
      <c r="T52" s="11"/>
      <c r="U52" s="11"/>
      <c r="V52" s="11"/>
      <c r="W52" s="13">
        <v>3</v>
      </c>
      <c r="X52" s="14">
        <v>203</v>
      </c>
      <c r="Y52" s="14">
        <v>20</v>
      </c>
      <c r="Z52" s="14">
        <v>75</v>
      </c>
      <c r="AA52" s="15">
        <f t="shared" si="10"/>
        <v>3.75</v>
      </c>
      <c r="AB52" s="14">
        <v>5</v>
      </c>
      <c r="AC52" s="14">
        <v>15</v>
      </c>
      <c r="AD52" s="15">
        <f t="shared" si="11"/>
        <v>0.75</v>
      </c>
      <c r="AE52" s="16">
        <f t="shared" si="12"/>
        <v>20</v>
      </c>
      <c r="AF52" s="14">
        <v>0</v>
      </c>
      <c r="AG52" s="11">
        <f t="shared" si="13"/>
        <v>0</v>
      </c>
      <c r="AH52" s="14">
        <v>3</v>
      </c>
      <c r="AI52" s="16">
        <f t="shared" si="14"/>
        <v>15</v>
      </c>
      <c r="AJ52" s="14">
        <v>0</v>
      </c>
      <c r="AK52" s="14">
        <f t="shared" si="18"/>
        <v>0</v>
      </c>
      <c r="AL52" s="14">
        <v>0</v>
      </c>
      <c r="AM52" s="14">
        <v>5</v>
      </c>
      <c r="AN52" s="14">
        <v>2</v>
      </c>
      <c r="AO52" s="14">
        <v>2</v>
      </c>
      <c r="AP52" s="14">
        <v>2</v>
      </c>
      <c r="AQ52" s="14">
        <v>3</v>
      </c>
      <c r="AR52" s="14">
        <v>2</v>
      </c>
      <c r="BH52" t="str">
        <f>CONCATENATE(Tabla1[[#This Row],[MADRE]],"X",Tabla1[[#This Row],[PADRE]])</f>
        <v>S5133XR1000</v>
      </c>
    </row>
    <row r="53" spans="1:60" s="14" customFormat="1" ht="15.75" hidden="1" x14ac:dyDescent="0.25">
      <c r="A53" s="11" t="str">
        <f t="shared" si="0"/>
        <v>D00_123_1</v>
      </c>
      <c r="B53" s="12" t="s">
        <v>60</v>
      </c>
      <c r="C53" s="8">
        <v>123</v>
      </c>
      <c r="D53" s="13">
        <v>1</v>
      </c>
      <c r="E53" s="14" t="s">
        <v>61</v>
      </c>
      <c r="F53" s="14" t="s">
        <v>62</v>
      </c>
      <c r="G53" s="14" t="s">
        <v>63</v>
      </c>
      <c r="H53" s="14">
        <v>2003</v>
      </c>
      <c r="I53" s="13" t="s">
        <v>64</v>
      </c>
      <c r="J53" s="13"/>
      <c r="K53" s="14">
        <v>73</v>
      </c>
      <c r="L53" s="14">
        <f t="shared" si="15"/>
        <v>37</v>
      </c>
      <c r="M53" s="14">
        <f t="shared" si="16"/>
        <v>9</v>
      </c>
      <c r="N53" s="14">
        <f t="shared" si="17"/>
        <v>-6</v>
      </c>
      <c r="P53" s="13">
        <v>3</v>
      </c>
      <c r="Q53" s="11"/>
      <c r="R53" s="11"/>
      <c r="S53" s="11"/>
      <c r="T53" s="11"/>
      <c r="U53" s="11"/>
      <c r="V53" s="11"/>
      <c r="W53" s="13">
        <v>3</v>
      </c>
      <c r="X53" s="14">
        <v>211</v>
      </c>
      <c r="Y53" s="14">
        <v>25</v>
      </c>
      <c r="Z53" s="14">
        <v>97</v>
      </c>
      <c r="AA53" s="15">
        <f t="shared" si="10"/>
        <v>3.88</v>
      </c>
      <c r="AB53" s="14">
        <v>4</v>
      </c>
      <c r="AC53" s="14">
        <v>22</v>
      </c>
      <c r="AD53" s="15">
        <f t="shared" si="11"/>
        <v>0.88</v>
      </c>
      <c r="AE53" s="16">
        <f t="shared" si="12"/>
        <v>22.680412371134022</v>
      </c>
      <c r="AF53" s="14">
        <v>0</v>
      </c>
      <c r="AG53" s="11">
        <f t="shared" si="13"/>
        <v>0</v>
      </c>
      <c r="AH53" s="14">
        <v>0</v>
      </c>
      <c r="AI53" s="16">
        <f t="shared" si="14"/>
        <v>0</v>
      </c>
      <c r="AJ53" s="14">
        <v>1</v>
      </c>
      <c r="AK53" s="14">
        <f t="shared" si="18"/>
        <v>4</v>
      </c>
      <c r="AL53" s="14">
        <v>1</v>
      </c>
      <c r="AM53" s="14">
        <v>5</v>
      </c>
      <c r="AN53" s="14">
        <v>3</v>
      </c>
      <c r="AO53" s="14">
        <v>2</v>
      </c>
      <c r="AP53" s="14">
        <v>2</v>
      </c>
      <c r="AQ53" s="14">
        <v>3</v>
      </c>
      <c r="AR53" s="14">
        <v>3</v>
      </c>
      <c r="BH53" t="str">
        <f>CONCATENATE(Tabla1[[#This Row],[MADRE]],"X",Tabla1[[#This Row],[PADRE]])</f>
        <v>S5133XR1000</v>
      </c>
    </row>
    <row r="54" spans="1:60" s="14" customFormat="1" ht="15.75" hidden="1" x14ac:dyDescent="0.25">
      <c r="A54" s="11" t="str">
        <f t="shared" si="0"/>
        <v>D00_124_1</v>
      </c>
      <c r="B54" s="12" t="s">
        <v>60</v>
      </c>
      <c r="C54" s="8">
        <v>124</v>
      </c>
      <c r="D54" s="13">
        <v>1</v>
      </c>
      <c r="E54" s="14" t="s">
        <v>61</v>
      </c>
      <c r="F54" s="14" t="s">
        <v>62</v>
      </c>
      <c r="G54" s="14" t="s">
        <v>63</v>
      </c>
      <c r="H54" s="14">
        <v>2003</v>
      </c>
      <c r="I54" s="13" t="s">
        <v>64</v>
      </c>
      <c r="J54" s="13"/>
      <c r="K54" s="14">
        <v>87</v>
      </c>
      <c r="L54" s="14">
        <f t="shared" si="15"/>
        <v>51</v>
      </c>
      <c r="M54" s="14">
        <f t="shared" si="16"/>
        <v>23</v>
      </c>
      <c r="N54" s="14">
        <f t="shared" si="17"/>
        <v>8</v>
      </c>
      <c r="P54" s="13">
        <v>2</v>
      </c>
      <c r="Q54" s="11"/>
      <c r="R54" s="11"/>
      <c r="S54" s="11"/>
      <c r="T54" s="11"/>
      <c r="U54" s="11"/>
      <c r="V54" s="11"/>
      <c r="W54" s="13">
        <v>1</v>
      </c>
      <c r="X54" s="14">
        <v>216</v>
      </c>
      <c r="Y54" s="14">
        <v>25</v>
      </c>
      <c r="Z54" s="14">
        <v>67</v>
      </c>
      <c r="AA54" s="15">
        <f t="shared" si="10"/>
        <v>2.7116666666666669</v>
      </c>
      <c r="AB54" s="14">
        <v>4</v>
      </c>
      <c r="AC54" s="14">
        <v>19</v>
      </c>
      <c r="AD54" s="15">
        <f t="shared" si="11"/>
        <v>0.79166666666666663</v>
      </c>
      <c r="AE54" s="16">
        <f t="shared" si="12"/>
        <v>29.194837123540253</v>
      </c>
      <c r="AF54" s="14">
        <v>1</v>
      </c>
      <c r="AG54" s="11">
        <f t="shared" si="13"/>
        <v>4</v>
      </c>
      <c r="AH54" s="14">
        <v>0</v>
      </c>
      <c r="AI54" s="16">
        <f t="shared" si="14"/>
        <v>0</v>
      </c>
      <c r="AJ54" s="14">
        <v>3</v>
      </c>
      <c r="AK54" s="14">
        <f t="shared" si="18"/>
        <v>12</v>
      </c>
      <c r="AL54" s="14">
        <v>4</v>
      </c>
      <c r="AM54" s="14">
        <v>4</v>
      </c>
      <c r="AN54" s="14">
        <v>2</v>
      </c>
      <c r="AO54" s="14">
        <v>2</v>
      </c>
      <c r="AP54" s="14">
        <v>1</v>
      </c>
      <c r="AQ54" s="14">
        <v>3</v>
      </c>
      <c r="AR54" s="14">
        <v>2</v>
      </c>
      <c r="BH54" t="str">
        <f>CONCATENATE(Tabla1[[#This Row],[MADRE]],"X",Tabla1[[#This Row],[PADRE]])</f>
        <v>S5133XR1000</v>
      </c>
    </row>
    <row r="55" spans="1:60" s="11" customFormat="1" ht="15.75" hidden="1" x14ac:dyDescent="0.25">
      <c r="A55" s="11" t="str">
        <f t="shared" si="0"/>
        <v>D00_124_1</v>
      </c>
      <c r="B55" s="1" t="s">
        <v>60</v>
      </c>
      <c r="C55" s="2">
        <v>124</v>
      </c>
      <c r="D55" s="16">
        <v>1</v>
      </c>
      <c r="E55" s="11" t="s">
        <v>61</v>
      </c>
      <c r="F55" s="11" t="s">
        <v>62</v>
      </c>
      <c r="G55" s="11" t="s">
        <v>63</v>
      </c>
      <c r="H55" s="11">
        <v>2004</v>
      </c>
      <c r="I55" s="16" t="s">
        <v>64</v>
      </c>
      <c r="J55" s="16"/>
      <c r="K55" s="11">
        <v>74</v>
      </c>
      <c r="L55" s="11">
        <f>K55-22</f>
        <v>52</v>
      </c>
      <c r="M55" s="11">
        <f>K55-46</f>
        <v>28</v>
      </c>
      <c r="N55" s="11">
        <f>K55-64</f>
        <v>10</v>
      </c>
      <c r="P55" s="16">
        <v>3</v>
      </c>
      <c r="T55" s="11">
        <v>42</v>
      </c>
      <c r="W55" s="16">
        <v>2</v>
      </c>
      <c r="X55" s="11">
        <v>219</v>
      </c>
      <c r="Y55" s="11">
        <v>25</v>
      </c>
      <c r="Z55" s="11">
        <v>52</v>
      </c>
      <c r="AA55" s="15">
        <f t="shared" si="10"/>
        <v>2.2095238095238097</v>
      </c>
      <c r="AB55" s="11">
        <v>4</v>
      </c>
      <c r="AC55" s="11">
        <v>17</v>
      </c>
      <c r="AD55" s="15">
        <f t="shared" si="11"/>
        <v>0.80952380952380953</v>
      </c>
      <c r="AE55" s="16">
        <f t="shared" si="12"/>
        <v>36.637931034482754</v>
      </c>
      <c r="AF55" s="11">
        <v>4</v>
      </c>
      <c r="AG55" s="11">
        <f t="shared" si="13"/>
        <v>16</v>
      </c>
      <c r="AH55" s="11">
        <v>0</v>
      </c>
      <c r="AI55" s="16">
        <f t="shared" si="14"/>
        <v>0</v>
      </c>
      <c r="AJ55" s="11">
        <v>3</v>
      </c>
      <c r="AK55" s="11">
        <f t="shared" si="18"/>
        <v>12</v>
      </c>
      <c r="AL55" s="11">
        <v>8</v>
      </c>
      <c r="AM55" s="11">
        <v>4</v>
      </c>
      <c r="AN55" s="11">
        <v>3</v>
      </c>
      <c r="AO55" s="11">
        <v>1</v>
      </c>
      <c r="AP55" s="11">
        <v>1</v>
      </c>
      <c r="AQ55" s="11">
        <v>3</v>
      </c>
      <c r="AR55" s="11">
        <v>2</v>
      </c>
      <c r="BH55" t="str">
        <f>CONCATENATE(Tabla1[[#This Row],[MADRE]],"X",Tabla1[[#This Row],[PADRE]])</f>
        <v>S5133XR1000</v>
      </c>
    </row>
    <row r="56" spans="1:60" s="14" customFormat="1" ht="15.75" hidden="1" x14ac:dyDescent="0.25">
      <c r="A56" s="11" t="str">
        <f t="shared" si="0"/>
        <v>D00_125_1</v>
      </c>
      <c r="B56" s="12" t="s">
        <v>60</v>
      </c>
      <c r="C56" s="8">
        <v>125</v>
      </c>
      <c r="D56" s="13">
        <v>1</v>
      </c>
      <c r="E56" s="14" t="s">
        <v>61</v>
      </c>
      <c r="F56" s="14" t="s">
        <v>62</v>
      </c>
      <c r="G56" s="14" t="s">
        <v>63</v>
      </c>
      <c r="H56" s="14">
        <v>2003</v>
      </c>
      <c r="I56" s="13" t="s">
        <v>64</v>
      </c>
      <c r="J56" s="13"/>
      <c r="K56" s="14">
        <v>90</v>
      </c>
      <c r="L56" s="14">
        <f>K56-36</f>
        <v>54</v>
      </c>
      <c r="M56" s="14">
        <f>K56-64</f>
        <v>26</v>
      </c>
      <c r="N56" s="14">
        <f>K56-79</f>
        <v>11</v>
      </c>
      <c r="P56" s="13">
        <v>2</v>
      </c>
      <c r="Q56" s="11"/>
      <c r="R56" s="11"/>
      <c r="S56" s="11"/>
      <c r="T56" s="11"/>
      <c r="U56" s="11"/>
      <c r="V56" s="11" t="s">
        <v>67</v>
      </c>
      <c r="W56" s="13">
        <v>1</v>
      </c>
      <c r="X56" s="14">
        <v>211</v>
      </c>
      <c r="Y56" s="14">
        <v>5</v>
      </c>
      <c r="Z56" s="14">
        <v>13</v>
      </c>
      <c r="AA56" s="15">
        <f t="shared" si="10"/>
        <v>2.8</v>
      </c>
      <c r="AB56" s="14">
        <v>3</v>
      </c>
      <c r="AC56" s="14">
        <v>4</v>
      </c>
      <c r="AD56" s="15">
        <f t="shared" si="11"/>
        <v>1</v>
      </c>
      <c r="AE56" s="16">
        <f t="shared" si="12"/>
        <v>35.714285714285715</v>
      </c>
      <c r="AF56" s="14">
        <v>1</v>
      </c>
      <c r="AG56" s="11">
        <f t="shared" si="13"/>
        <v>20</v>
      </c>
      <c r="AH56" s="14">
        <v>0</v>
      </c>
      <c r="AI56" s="16">
        <f t="shared" si="14"/>
        <v>0</v>
      </c>
      <c r="AJ56" s="14">
        <v>1</v>
      </c>
      <c r="AK56" s="14">
        <f t="shared" si="18"/>
        <v>20</v>
      </c>
      <c r="AL56" s="14">
        <v>4</v>
      </c>
      <c r="AM56" s="14">
        <v>3</v>
      </c>
      <c r="AN56" s="14">
        <v>2</v>
      </c>
      <c r="AO56" s="14">
        <v>2</v>
      </c>
      <c r="AP56" s="14">
        <v>1</v>
      </c>
      <c r="AQ56" s="14">
        <v>3</v>
      </c>
      <c r="AR56" s="14">
        <v>3</v>
      </c>
      <c r="BH56" t="str">
        <f>CONCATENATE(Tabla1[[#This Row],[MADRE]],"X",Tabla1[[#This Row],[PADRE]])</f>
        <v>S5133XR1000</v>
      </c>
    </row>
    <row r="57" spans="1:60" s="11" customFormat="1" ht="15.75" hidden="1" x14ac:dyDescent="0.25">
      <c r="A57" s="11" t="str">
        <f t="shared" si="0"/>
        <v>D00_125_1</v>
      </c>
      <c r="B57" s="1" t="s">
        <v>60</v>
      </c>
      <c r="C57" s="2">
        <v>125</v>
      </c>
      <c r="D57" s="16">
        <v>1</v>
      </c>
      <c r="E57" s="11" t="s">
        <v>61</v>
      </c>
      <c r="F57" s="11" t="s">
        <v>62</v>
      </c>
      <c r="G57" s="11" t="s">
        <v>63</v>
      </c>
      <c r="H57" s="11">
        <v>2004</v>
      </c>
      <c r="I57" s="16" t="s">
        <v>64</v>
      </c>
      <c r="J57" s="16"/>
      <c r="K57" s="11">
        <v>74</v>
      </c>
      <c r="L57" s="11">
        <f>K57-22</f>
        <v>52</v>
      </c>
      <c r="M57" s="11">
        <f>K57-46</f>
        <v>28</v>
      </c>
      <c r="N57" s="11">
        <f>K57-64</f>
        <v>10</v>
      </c>
      <c r="P57" s="16">
        <v>3</v>
      </c>
      <c r="T57" s="11">
        <v>3</v>
      </c>
      <c r="V57" s="11" t="s">
        <v>67</v>
      </c>
      <c r="W57" s="16">
        <v>1</v>
      </c>
      <c r="X57" s="11">
        <v>218</v>
      </c>
      <c r="Y57" s="11">
        <v>20</v>
      </c>
      <c r="Z57" s="11">
        <v>52</v>
      </c>
      <c r="AA57" s="15">
        <f t="shared" si="10"/>
        <v>2.7411764705882353</v>
      </c>
      <c r="AB57" s="11">
        <v>3</v>
      </c>
      <c r="AC57" s="11">
        <v>16</v>
      </c>
      <c r="AD57" s="15">
        <f t="shared" si="11"/>
        <v>0.94117647058823528</v>
      </c>
      <c r="AE57" s="16">
        <f t="shared" si="12"/>
        <v>34.334763948497852</v>
      </c>
      <c r="AF57" s="11">
        <v>3</v>
      </c>
      <c r="AG57" s="11">
        <f t="shared" si="13"/>
        <v>15</v>
      </c>
      <c r="AH57" s="11">
        <v>0</v>
      </c>
      <c r="AI57" s="16">
        <f t="shared" si="14"/>
        <v>0</v>
      </c>
      <c r="AJ57" s="11">
        <v>1</v>
      </c>
      <c r="AK57" s="11">
        <f t="shared" si="18"/>
        <v>5</v>
      </c>
      <c r="AL57" s="11">
        <v>14</v>
      </c>
      <c r="AM57" s="11">
        <v>7</v>
      </c>
      <c r="AN57" s="11">
        <v>1</v>
      </c>
      <c r="AO57" s="11">
        <v>2</v>
      </c>
      <c r="AP57" s="11">
        <v>2</v>
      </c>
      <c r="AQ57" s="11">
        <v>3</v>
      </c>
      <c r="AR57" s="11">
        <v>3</v>
      </c>
      <c r="BH57" t="str">
        <f>CONCATENATE(Tabla1[[#This Row],[MADRE]],"X",Tabla1[[#This Row],[PADRE]])</f>
        <v>S5133XR1000</v>
      </c>
    </row>
    <row r="58" spans="1:60" s="11" customFormat="1" ht="15.75" hidden="1" x14ac:dyDescent="0.25">
      <c r="A58" s="11" t="str">
        <f t="shared" si="0"/>
        <v>D00_125_1</v>
      </c>
      <c r="B58" s="1" t="s">
        <v>60</v>
      </c>
      <c r="C58" s="2">
        <v>125</v>
      </c>
      <c r="D58" s="16">
        <v>1</v>
      </c>
      <c r="E58" s="11" t="s">
        <v>61</v>
      </c>
      <c r="F58" s="11" t="s">
        <v>62</v>
      </c>
      <c r="G58" s="11" t="s">
        <v>63</v>
      </c>
      <c r="H58" s="11">
        <v>2005</v>
      </c>
      <c r="I58" s="16" t="s">
        <v>64</v>
      </c>
      <c r="J58" s="16">
        <v>82</v>
      </c>
      <c r="K58" s="11">
        <v>85</v>
      </c>
      <c r="L58" s="11">
        <f>K58-30</f>
        <v>55</v>
      </c>
      <c r="M58" s="11">
        <f>K58-60</f>
        <v>25</v>
      </c>
      <c r="N58" s="11">
        <f>K58-76</f>
        <v>9</v>
      </c>
      <c r="P58" s="16">
        <v>4</v>
      </c>
      <c r="T58" s="11" t="s">
        <v>102</v>
      </c>
      <c r="U58" s="11" t="s">
        <v>70</v>
      </c>
      <c r="V58" s="11" t="s">
        <v>67</v>
      </c>
      <c r="W58" s="16">
        <v>3</v>
      </c>
      <c r="X58" s="11">
        <v>218</v>
      </c>
      <c r="Y58" s="11">
        <v>25</v>
      </c>
      <c r="Z58" s="11">
        <v>58</v>
      </c>
      <c r="AA58" s="15">
        <f t="shared" si="10"/>
        <v>2.3199999999999998</v>
      </c>
      <c r="AB58" s="11">
        <v>3</v>
      </c>
      <c r="AC58" s="11">
        <v>22</v>
      </c>
      <c r="AD58" s="15">
        <f t="shared" si="11"/>
        <v>0.88</v>
      </c>
      <c r="AE58" s="16">
        <f t="shared" si="12"/>
        <v>37.931034482758626</v>
      </c>
      <c r="AF58" s="11">
        <v>0</v>
      </c>
      <c r="AG58" s="11">
        <f t="shared" si="13"/>
        <v>0</v>
      </c>
      <c r="AH58" s="11">
        <v>0</v>
      </c>
      <c r="AI58" s="16">
        <f t="shared" si="14"/>
        <v>0</v>
      </c>
      <c r="AJ58" s="11" t="s">
        <v>103</v>
      </c>
      <c r="AM58" s="11">
        <v>3</v>
      </c>
      <c r="AN58" s="11">
        <v>3</v>
      </c>
      <c r="AO58" s="11">
        <v>2</v>
      </c>
      <c r="AP58" s="11">
        <v>3</v>
      </c>
      <c r="AQ58" s="11">
        <v>3</v>
      </c>
      <c r="AR58" s="11">
        <v>3</v>
      </c>
      <c r="BH58" t="str">
        <f>CONCATENATE(Tabla1[[#This Row],[MADRE]],"X",Tabla1[[#This Row],[PADRE]])</f>
        <v>S5133XR1000</v>
      </c>
    </row>
    <row r="59" spans="1:60" s="14" customFormat="1" ht="15.75" hidden="1" x14ac:dyDescent="0.25">
      <c r="A59" s="11" t="str">
        <f t="shared" si="0"/>
        <v>D00_127_1</v>
      </c>
      <c r="B59" s="12" t="s">
        <v>60</v>
      </c>
      <c r="C59" s="8">
        <v>127</v>
      </c>
      <c r="D59" s="13">
        <v>1</v>
      </c>
      <c r="E59" s="14" t="s">
        <v>61</v>
      </c>
      <c r="F59" s="14" t="s">
        <v>62</v>
      </c>
      <c r="G59" s="14" t="s">
        <v>63</v>
      </c>
      <c r="H59" s="13">
        <v>2003</v>
      </c>
      <c r="I59" s="13" t="s">
        <v>104</v>
      </c>
      <c r="J59" s="13"/>
      <c r="K59" s="14">
        <v>90</v>
      </c>
      <c r="L59" s="14">
        <f>K59-36</f>
        <v>54</v>
      </c>
      <c r="M59" s="14">
        <f>K59-64</f>
        <v>26</v>
      </c>
      <c r="N59" s="14">
        <f>K59-79</f>
        <v>11</v>
      </c>
      <c r="P59" s="13">
        <v>2</v>
      </c>
      <c r="Q59" s="11"/>
      <c r="R59" s="11"/>
      <c r="S59" s="11"/>
      <c r="T59" s="11"/>
      <c r="U59" s="11"/>
      <c r="V59" s="11">
        <v>2.7</v>
      </c>
      <c r="W59" s="13">
        <v>0</v>
      </c>
      <c r="AA59" s="15" t="e">
        <f t="shared" si="10"/>
        <v>#DIV/0!</v>
      </c>
      <c r="AD59" s="15" t="e">
        <f t="shared" si="11"/>
        <v>#DIV/0!</v>
      </c>
      <c r="AE59" s="16" t="e">
        <f t="shared" si="12"/>
        <v>#DIV/0!</v>
      </c>
      <c r="AG59" s="11" t="e">
        <f t="shared" si="13"/>
        <v>#DIV/0!</v>
      </c>
      <c r="AI59" s="16" t="e">
        <f t="shared" si="14"/>
        <v>#DIV/0!</v>
      </c>
      <c r="AK59" s="14" t="e">
        <f>AJ59*100/Y59</f>
        <v>#DIV/0!</v>
      </c>
      <c r="BH59" t="str">
        <f>CONCATENATE(Tabla1[[#This Row],[MADRE]],"X",Tabla1[[#This Row],[PADRE]])</f>
        <v>S5133XR1000</v>
      </c>
    </row>
    <row r="60" spans="1:60" s="11" customFormat="1" ht="15.75" hidden="1" x14ac:dyDescent="0.25">
      <c r="A60" s="11" t="str">
        <f t="shared" si="0"/>
        <v>D00_127_1</v>
      </c>
      <c r="B60" s="1" t="s">
        <v>60</v>
      </c>
      <c r="C60" s="2">
        <v>127</v>
      </c>
      <c r="D60" s="16">
        <v>1</v>
      </c>
      <c r="E60" s="11" t="s">
        <v>61</v>
      </c>
      <c r="F60" s="11" t="s">
        <v>62</v>
      </c>
      <c r="G60" s="11" t="s">
        <v>63</v>
      </c>
      <c r="H60" s="16">
        <v>2004</v>
      </c>
      <c r="I60" s="16" t="s">
        <v>104</v>
      </c>
      <c r="J60" s="16"/>
      <c r="K60" s="11">
        <v>82</v>
      </c>
      <c r="L60" s="11">
        <f>K60-22</f>
        <v>60</v>
      </c>
      <c r="M60" s="11">
        <f>K60-46</f>
        <v>36</v>
      </c>
      <c r="N60" s="11">
        <f>K60-64</f>
        <v>18</v>
      </c>
      <c r="P60" s="16">
        <v>2</v>
      </c>
      <c r="T60" s="11">
        <v>3</v>
      </c>
      <c r="V60" s="11">
        <v>2.7</v>
      </c>
      <c r="W60" s="16">
        <v>1</v>
      </c>
      <c r="X60" s="11">
        <v>230</v>
      </c>
      <c r="Y60" s="11">
        <v>25</v>
      </c>
      <c r="Z60" s="11">
        <v>96</v>
      </c>
      <c r="AA60" s="15">
        <f t="shared" si="10"/>
        <v>3.84</v>
      </c>
      <c r="AB60" s="11">
        <v>4</v>
      </c>
      <c r="AC60" s="11">
        <v>19</v>
      </c>
      <c r="AD60" s="15">
        <f t="shared" si="11"/>
        <v>0.76</v>
      </c>
      <c r="AE60" s="16">
        <f t="shared" si="12"/>
        <v>19.791666666666668</v>
      </c>
      <c r="AF60" s="11">
        <v>0</v>
      </c>
      <c r="AG60" s="11">
        <f t="shared" si="13"/>
        <v>0</v>
      </c>
      <c r="AH60" s="11">
        <v>0</v>
      </c>
      <c r="AI60" s="16">
        <f t="shared" si="14"/>
        <v>0</v>
      </c>
      <c r="AJ60" s="11">
        <v>4</v>
      </c>
      <c r="AK60" s="11">
        <f>AJ60*100/Y60</f>
        <v>16</v>
      </c>
      <c r="AL60" s="11" t="s">
        <v>105</v>
      </c>
      <c r="AM60" s="11">
        <v>3</v>
      </c>
      <c r="AN60" s="11">
        <v>2</v>
      </c>
      <c r="AO60" s="11">
        <v>2</v>
      </c>
      <c r="AP60" s="11">
        <v>3</v>
      </c>
      <c r="AQ60" s="11">
        <v>3</v>
      </c>
      <c r="AR60" s="11">
        <v>3</v>
      </c>
      <c r="BH60" t="str">
        <f>CONCATENATE(Tabla1[[#This Row],[MADRE]],"X",Tabla1[[#This Row],[PADRE]])</f>
        <v>S5133XR1000</v>
      </c>
    </row>
    <row r="61" spans="1:60" s="11" customFormat="1" ht="15.75" hidden="1" x14ac:dyDescent="0.25">
      <c r="A61" s="11" t="str">
        <f t="shared" si="0"/>
        <v>D00_127_1</v>
      </c>
      <c r="B61" s="1" t="s">
        <v>60</v>
      </c>
      <c r="C61" s="2">
        <v>127</v>
      </c>
      <c r="D61" s="16">
        <v>1</v>
      </c>
      <c r="E61" s="11" t="s">
        <v>61</v>
      </c>
      <c r="F61" s="11" t="s">
        <v>62</v>
      </c>
      <c r="G61" s="11" t="s">
        <v>63</v>
      </c>
      <c r="H61" s="16">
        <v>2005</v>
      </c>
      <c r="I61" s="16" t="s">
        <v>104</v>
      </c>
      <c r="J61" s="16">
        <v>85</v>
      </c>
      <c r="K61" s="11">
        <v>89</v>
      </c>
      <c r="L61" s="11">
        <f>K61-30</f>
        <v>59</v>
      </c>
      <c r="M61" s="11">
        <f>K61-60</f>
        <v>29</v>
      </c>
      <c r="N61" s="11">
        <f>K61-76</f>
        <v>13</v>
      </c>
      <c r="P61" s="16">
        <v>4</v>
      </c>
      <c r="T61" s="11" t="s">
        <v>106</v>
      </c>
      <c r="U61" s="11" t="s">
        <v>107</v>
      </c>
      <c r="V61" s="11">
        <v>2.7</v>
      </c>
      <c r="W61" s="16">
        <v>3</v>
      </c>
      <c r="X61" s="11">
        <v>220</v>
      </c>
      <c r="Y61" s="11">
        <v>25</v>
      </c>
      <c r="Z61" s="11">
        <v>99</v>
      </c>
      <c r="AA61" s="15">
        <f t="shared" si="10"/>
        <v>3.96</v>
      </c>
      <c r="AB61" s="11">
        <v>4</v>
      </c>
      <c r="AC61" s="11">
        <v>22</v>
      </c>
      <c r="AD61" s="15">
        <f t="shared" si="11"/>
        <v>0.88</v>
      </c>
      <c r="AE61" s="16">
        <f t="shared" si="12"/>
        <v>22.222222222222221</v>
      </c>
      <c r="AF61" s="11">
        <v>0</v>
      </c>
      <c r="AG61" s="11">
        <f t="shared" si="13"/>
        <v>0</v>
      </c>
      <c r="AH61" s="11">
        <v>0</v>
      </c>
      <c r="AI61" s="16">
        <f t="shared" si="14"/>
        <v>0</v>
      </c>
      <c r="AJ61" s="11">
        <v>2</v>
      </c>
      <c r="AK61" s="11">
        <f>AJ61*100/Y61</f>
        <v>8</v>
      </c>
      <c r="AL61" s="11">
        <v>7</v>
      </c>
      <c r="AM61" s="11">
        <v>7</v>
      </c>
      <c r="AN61" s="11">
        <v>2</v>
      </c>
      <c r="AO61" s="11">
        <v>2</v>
      </c>
      <c r="AP61" s="11">
        <v>2</v>
      </c>
      <c r="AQ61" s="11">
        <v>3</v>
      </c>
      <c r="AR61" s="11">
        <v>3</v>
      </c>
      <c r="BH61" t="str">
        <f>CONCATENATE(Tabla1[[#This Row],[MADRE]],"X",Tabla1[[#This Row],[PADRE]])</f>
        <v>S5133XR1000</v>
      </c>
    </row>
    <row r="62" spans="1:60" s="11" customFormat="1" ht="15.75" hidden="1" x14ac:dyDescent="0.25">
      <c r="A62" s="11" t="str">
        <f t="shared" si="0"/>
        <v>D00_127_1</v>
      </c>
      <c r="B62" s="1" t="s">
        <v>60</v>
      </c>
      <c r="C62" s="2">
        <v>127</v>
      </c>
      <c r="D62" s="16">
        <v>1</v>
      </c>
      <c r="E62" s="11" t="s">
        <v>61</v>
      </c>
      <c r="F62" s="11" t="s">
        <v>62</v>
      </c>
      <c r="G62" s="11" t="s">
        <v>63</v>
      </c>
      <c r="H62" s="16">
        <v>2006</v>
      </c>
      <c r="I62" s="16" t="s">
        <v>104</v>
      </c>
      <c r="J62" s="16">
        <v>76</v>
      </c>
      <c r="K62" s="11">
        <v>79</v>
      </c>
      <c r="L62" s="11">
        <f>K62-34</f>
        <v>45</v>
      </c>
      <c r="M62" s="11">
        <f>K62-61</f>
        <v>18</v>
      </c>
      <c r="N62" s="11">
        <f>K62-70</f>
        <v>9</v>
      </c>
      <c r="P62" s="16">
        <v>3</v>
      </c>
      <c r="T62" s="11" t="s">
        <v>108</v>
      </c>
      <c r="V62" s="11">
        <v>2.7</v>
      </c>
      <c r="W62" s="16">
        <v>2</v>
      </c>
      <c r="X62" s="11">
        <v>116</v>
      </c>
      <c r="Y62" s="11">
        <v>25</v>
      </c>
      <c r="Z62" s="11">
        <v>98</v>
      </c>
      <c r="AA62" s="15">
        <f t="shared" si="10"/>
        <v>3.958333333333333</v>
      </c>
      <c r="AB62" s="11">
        <v>4</v>
      </c>
      <c r="AC62" s="11">
        <v>23</v>
      </c>
      <c r="AD62" s="15">
        <f t="shared" si="11"/>
        <v>0.95833333333333337</v>
      </c>
      <c r="AE62" s="16">
        <f t="shared" si="12"/>
        <v>24.210526315789476</v>
      </c>
      <c r="AF62" s="11">
        <v>1</v>
      </c>
      <c r="AG62" s="11">
        <f t="shared" si="13"/>
        <v>4</v>
      </c>
      <c r="AH62" s="11">
        <v>0</v>
      </c>
      <c r="AI62" s="16">
        <f t="shared" si="14"/>
        <v>0</v>
      </c>
      <c r="AJ62" s="11" t="s">
        <v>109</v>
      </c>
      <c r="AK62" s="11" t="e">
        <f>AJ62*100/Y62</f>
        <v>#VALUE!</v>
      </c>
      <c r="AM62" s="11">
        <v>7</v>
      </c>
      <c r="AN62" s="11">
        <v>1</v>
      </c>
      <c r="AO62" s="11">
        <v>2</v>
      </c>
      <c r="AP62" s="11">
        <v>4</v>
      </c>
      <c r="AQ62" s="11">
        <v>3</v>
      </c>
      <c r="AR62" s="11">
        <v>3</v>
      </c>
      <c r="BH62" t="str">
        <f>CONCATENATE(Tabla1[[#This Row],[MADRE]],"X",Tabla1[[#This Row],[PADRE]])</f>
        <v>S5133XR1000</v>
      </c>
    </row>
    <row r="63" spans="1:60" s="11" customFormat="1" ht="15.75" hidden="1" x14ac:dyDescent="0.25">
      <c r="A63" s="11" t="str">
        <f t="shared" si="0"/>
        <v>D00_127_1</v>
      </c>
      <c r="B63" s="1" t="s">
        <v>60</v>
      </c>
      <c r="C63" s="2">
        <v>127</v>
      </c>
      <c r="D63" s="16">
        <v>1</v>
      </c>
      <c r="E63" s="11" t="s">
        <v>61</v>
      </c>
      <c r="F63" s="11" t="s">
        <v>62</v>
      </c>
      <c r="G63" s="11" t="s">
        <v>63</v>
      </c>
      <c r="H63" s="16">
        <v>2008</v>
      </c>
      <c r="I63" s="16" t="s">
        <v>104</v>
      </c>
      <c r="J63" s="16"/>
      <c r="K63" s="11">
        <v>76</v>
      </c>
      <c r="P63" s="16">
        <v>3</v>
      </c>
      <c r="W63" s="16">
        <v>2</v>
      </c>
      <c r="AA63" s="15"/>
      <c r="AD63" s="15"/>
      <c r="AE63" s="16"/>
      <c r="AI63" s="16"/>
      <c r="BH63" t="str">
        <f>CONCATENATE(Tabla1[[#This Row],[MADRE]],"X",Tabla1[[#This Row],[PADRE]])</f>
        <v>S5133XR1000</v>
      </c>
    </row>
    <row r="64" spans="1:60" s="11" customFormat="1" ht="15.75" hidden="1" x14ac:dyDescent="0.25">
      <c r="A64" s="11" t="str">
        <f t="shared" si="0"/>
        <v>D00_127_1</v>
      </c>
      <c r="B64" s="1" t="s">
        <v>60</v>
      </c>
      <c r="C64" s="2">
        <v>127</v>
      </c>
      <c r="D64" s="16">
        <v>1</v>
      </c>
      <c r="E64" s="11" t="s">
        <v>61</v>
      </c>
      <c r="F64" s="11" t="s">
        <v>62</v>
      </c>
      <c r="G64" s="11" t="s">
        <v>63</v>
      </c>
      <c r="H64" s="16">
        <v>2009</v>
      </c>
      <c r="I64" s="16" t="s">
        <v>104</v>
      </c>
      <c r="J64" s="16"/>
      <c r="K64" s="11">
        <v>74</v>
      </c>
      <c r="P64" s="16">
        <v>4</v>
      </c>
      <c r="W64" s="16">
        <v>2</v>
      </c>
      <c r="X64" s="11">
        <v>214</v>
      </c>
      <c r="AA64" s="15"/>
      <c r="AD64" s="15"/>
      <c r="AE64" s="16"/>
      <c r="AI64" s="16"/>
      <c r="AS64" s="11">
        <v>1</v>
      </c>
      <c r="BH64" t="str">
        <f>CONCATENATE(Tabla1[[#This Row],[MADRE]],"X",Tabla1[[#This Row],[PADRE]])</f>
        <v>S5133XR1000</v>
      </c>
    </row>
    <row r="65" spans="1:60" s="14" customFormat="1" ht="15.75" hidden="1" x14ac:dyDescent="0.25">
      <c r="A65" s="11" t="str">
        <f t="shared" si="0"/>
        <v>D00_132_1</v>
      </c>
      <c r="B65" s="12" t="s">
        <v>60</v>
      </c>
      <c r="C65" s="8">
        <v>132</v>
      </c>
      <c r="D65" s="13">
        <v>1</v>
      </c>
      <c r="E65" s="14" t="s">
        <v>61</v>
      </c>
      <c r="F65" s="14" t="s">
        <v>62</v>
      </c>
      <c r="G65" s="14" t="s">
        <v>63</v>
      </c>
      <c r="H65" s="14">
        <v>2003</v>
      </c>
      <c r="I65" s="13" t="s">
        <v>64</v>
      </c>
      <c r="J65" s="13"/>
      <c r="Q65" s="11"/>
      <c r="R65" s="11"/>
      <c r="S65" s="11"/>
      <c r="T65" s="11"/>
      <c r="U65" s="11"/>
      <c r="V65" s="11"/>
      <c r="W65" s="13">
        <v>1</v>
      </c>
      <c r="X65" s="14">
        <v>205</v>
      </c>
      <c r="Y65" s="14">
        <v>25</v>
      </c>
      <c r="Z65" s="14">
        <v>32</v>
      </c>
      <c r="AA65" s="15">
        <f t="shared" ref="AA65:AA94" si="19">(Z65+(AD65*AF65))/Y65</f>
        <v>1.3618181818181818</v>
      </c>
      <c r="AB65" s="14">
        <v>3</v>
      </c>
      <c r="AC65" s="14">
        <v>15</v>
      </c>
      <c r="AD65" s="15">
        <f t="shared" ref="AD65:AD94" si="20">AC65/(Y65-AF65)</f>
        <v>0.68181818181818177</v>
      </c>
      <c r="AE65" s="16">
        <f t="shared" ref="AE65:AE94" si="21">AD65*100/AA65</f>
        <v>50.066755674232304</v>
      </c>
      <c r="AF65" s="14">
        <v>3</v>
      </c>
      <c r="AG65" s="11">
        <f t="shared" ref="AG65:AG94" si="22">AF65*100/Y65</f>
        <v>12</v>
      </c>
      <c r="AH65" s="14">
        <v>1</v>
      </c>
      <c r="AI65" s="16">
        <f t="shared" ref="AI65:AI94" si="23">AH65*100/Y65</f>
        <v>4</v>
      </c>
      <c r="AJ65" s="14">
        <v>0</v>
      </c>
      <c r="AK65" s="14">
        <f t="shared" ref="AK65:AK89" si="24">AJ65*100/Y65</f>
        <v>0</v>
      </c>
      <c r="AL65" s="14">
        <v>0</v>
      </c>
      <c r="AM65" s="14">
        <v>4</v>
      </c>
      <c r="AN65" s="14">
        <v>2</v>
      </c>
      <c r="AO65" s="14">
        <v>3</v>
      </c>
      <c r="AP65" s="14">
        <v>4</v>
      </c>
      <c r="AQ65" s="14">
        <v>3</v>
      </c>
      <c r="AR65" s="14">
        <v>3</v>
      </c>
      <c r="BH65" t="str">
        <f>CONCATENATE(Tabla1[[#This Row],[MADRE]],"X",Tabla1[[#This Row],[PADRE]])</f>
        <v>S5133XR1000</v>
      </c>
    </row>
    <row r="66" spans="1:60" s="14" customFormat="1" ht="15.75" hidden="1" x14ac:dyDescent="0.25">
      <c r="A66" s="11" t="str">
        <f t="shared" ref="A66:A129" si="25">CONCATENATE(B66, "_",C66,"_",D66)</f>
        <v>D00_134_2</v>
      </c>
      <c r="B66" s="12" t="s">
        <v>60</v>
      </c>
      <c r="C66" s="8">
        <v>134</v>
      </c>
      <c r="D66" s="13">
        <v>2</v>
      </c>
      <c r="E66" s="14" t="s">
        <v>61</v>
      </c>
      <c r="F66" s="14" t="s">
        <v>110</v>
      </c>
      <c r="G66" s="14" t="s">
        <v>63</v>
      </c>
      <c r="H66" s="14">
        <v>2003</v>
      </c>
      <c r="I66" s="13" t="s">
        <v>64</v>
      </c>
      <c r="J66" s="13"/>
      <c r="K66" s="14">
        <v>71</v>
      </c>
      <c r="L66" s="14">
        <f t="shared" ref="L66:L77" si="26">K66-36</f>
        <v>35</v>
      </c>
      <c r="M66" s="14">
        <f t="shared" ref="M66:M77" si="27">K66-64</f>
        <v>7</v>
      </c>
      <c r="N66" s="14">
        <f t="shared" ref="N66:N77" si="28">K66-79</f>
        <v>-8</v>
      </c>
      <c r="P66" s="13">
        <v>2</v>
      </c>
      <c r="Q66" s="11"/>
      <c r="R66" s="11"/>
      <c r="S66" s="11"/>
      <c r="T66" s="11"/>
      <c r="U66" s="11"/>
      <c r="V66" s="11"/>
      <c r="W66" s="13">
        <v>2</v>
      </c>
      <c r="X66" s="14">
        <v>203</v>
      </c>
      <c r="Y66" s="14">
        <v>25</v>
      </c>
      <c r="Z66" s="14">
        <v>124</v>
      </c>
      <c r="AA66" s="15">
        <f t="shared" si="19"/>
        <v>5.0016666666666669</v>
      </c>
      <c r="AB66" s="14">
        <v>4</v>
      </c>
      <c r="AC66" s="14">
        <v>25</v>
      </c>
      <c r="AD66" s="15">
        <f t="shared" si="20"/>
        <v>1.0416666666666667</v>
      </c>
      <c r="AE66" s="16">
        <f t="shared" si="21"/>
        <v>20.826391202932356</v>
      </c>
      <c r="AF66" s="14">
        <v>1</v>
      </c>
      <c r="AG66" s="11">
        <f t="shared" si="22"/>
        <v>4</v>
      </c>
      <c r="AH66" s="14">
        <v>0</v>
      </c>
      <c r="AI66" s="16">
        <f t="shared" si="23"/>
        <v>0</v>
      </c>
      <c r="AJ66" s="14">
        <v>4</v>
      </c>
      <c r="AK66" s="14">
        <f t="shared" si="24"/>
        <v>16</v>
      </c>
      <c r="AL66" s="14">
        <v>1</v>
      </c>
      <c r="AM66" s="14">
        <v>11</v>
      </c>
      <c r="AN66" s="14">
        <v>1</v>
      </c>
      <c r="AO66" s="14">
        <v>3</v>
      </c>
      <c r="AP66" s="14">
        <v>4</v>
      </c>
      <c r="AQ66" s="14">
        <v>3</v>
      </c>
      <c r="AR66" s="14">
        <v>2</v>
      </c>
      <c r="BH66" t="str">
        <f>CONCATENATE(Tabla1[[#This Row],[MADRE]],"X",Tabla1[[#This Row],[PADRE]])</f>
        <v>S5133XLauranne</v>
      </c>
    </row>
    <row r="67" spans="1:60" s="14" customFormat="1" ht="15.75" hidden="1" x14ac:dyDescent="0.25">
      <c r="A67" s="11" t="str">
        <f t="shared" si="25"/>
        <v>D00_140_2</v>
      </c>
      <c r="B67" s="12" t="s">
        <v>60</v>
      </c>
      <c r="C67" s="8">
        <v>140</v>
      </c>
      <c r="D67" s="13">
        <v>2</v>
      </c>
      <c r="E67" s="14" t="s">
        <v>61</v>
      </c>
      <c r="F67" s="14" t="s">
        <v>110</v>
      </c>
      <c r="G67" s="14" t="s">
        <v>63</v>
      </c>
      <c r="H67" s="14">
        <v>2003</v>
      </c>
      <c r="I67" s="13" t="s">
        <v>64</v>
      </c>
      <c r="J67" s="13"/>
      <c r="K67" s="14">
        <v>82</v>
      </c>
      <c r="L67" s="14">
        <f t="shared" si="26"/>
        <v>46</v>
      </c>
      <c r="M67" s="14">
        <f t="shared" si="27"/>
        <v>18</v>
      </c>
      <c r="N67" s="14">
        <f t="shared" si="28"/>
        <v>3</v>
      </c>
      <c r="P67" s="13">
        <v>5</v>
      </c>
      <c r="Q67" s="11"/>
      <c r="R67" s="11"/>
      <c r="S67" s="11"/>
      <c r="T67" s="11"/>
      <c r="U67" s="11"/>
      <c r="V67" s="11">
        <v>3.5</v>
      </c>
      <c r="W67" s="13">
        <v>0</v>
      </c>
      <c r="AA67" s="15" t="e">
        <f t="shared" si="19"/>
        <v>#DIV/0!</v>
      </c>
      <c r="AD67" s="15" t="e">
        <f t="shared" si="20"/>
        <v>#DIV/0!</v>
      </c>
      <c r="AE67" s="16" t="e">
        <f t="shared" si="21"/>
        <v>#DIV/0!</v>
      </c>
      <c r="AG67" s="11" t="e">
        <f t="shared" si="22"/>
        <v>#DIV/0!</v>
      </c>
      <c r="AI67" s="16" t="e">
        <f t="shared" si="23"/>
        <v>#DIV/0!</v>
      </c>
      <c r="AK67" s="14" t="e">
        <f t="shared" si="24"/>
        <v>#DIV/0!</v>
      </c>
      <c r="BH67" t="str">
        <f>CONCATENATE(Tabla1[[#This Row],[MADRE]],"X",Tabla1[[#This Row],[PADRE]])</f>
        <v>S5133XLauranne</v>
      </c>
    </row>
    <row r="68" spans="1:60" s="14" customFormat="1" ht="15.75" hidden="1" x14ac:dyDescent="0.25">
      <c r="A68" s="11" t="str">
        <f t="shared" si="25"/>
        <v>D00_143_2</v>
      </c>
      <c r="B68" s="12" t="s">
        <v>60</v>
      </c>
      <c r="C68" s="8">
        <v>143</v>
      </c>
      <c r="D68" s="13">
        <v>2</v>
      </c>
      <c r="E68" s="14" t="s">
        <v>61</v>
      </c>
      <c r="F68" s="14" t="s">
        <v>110</v>
      </c>
      <c r="G68" s="14" t="s">
        <v>63</v>
      </c>
      <c r="H68" s="14">
        <v>2003</v>
      </c>
      <c r="I68" s="13" t="s">
        <v>64</v>
      </c>
      <c r="J68" s="13"/>
      <c r="K68" s="14">
        <v>75</v>
      </c>
      <c r="L68" s="14">
        <f t="shared" si="26"/>
        <v>39</v>
      </c>
      <c r="M68" s="14">
        <f t="shared" si="27"/>
        <v>11</v>
      </c>
      <c r="N68" s="14">
        <f t="shared" si="28"/>
        <v>-4</v>
      </c>
      <c r="P68" s="13">
        <v>2</v>
      </c>
      <c r="Q68" s="11"/>
      <c r="R68" s="11"/>
      <c r="S68" s="11"/>
      <c r="T68" s="11"/>
      <c r="U68" s="11"/>
      <c r="V68" s="11"/>
      <c r="W68" s="13">
        <v>1</v>
      </c>
      <c r="X68" s="14">
        <v>205</v>
      </c>
      <c r="Y68" s="14">
        <v>25</v>
      </c>
      <c r="Z68" s="14">
        <v>74</v>
      </c>
      <c r="AA68" s="15">
        <f t="shared" si="19"/>
        <v>2.96</v>
      </c>
      <c r="AB68" s="14">
        <v>4</v>
      </c>
      <c r="AC68" s="14">
        <v>21</v>
      </c>
      <c r="AD68" s="15">
        <f t="shared" si="20"/>
        <v>0.84</v>
      </c>
      <c r="AE68" s="16">
        <f t="shared" si="21"/>
        <v>28.378378378378379</v>
      </c>
      <c r="AF68" s="14">
        <v>0</v>
      </c>
      <c r="AG68" s="11">
        <f t="shared" si="22"/>
        <v>0</v>
      </c>
      <c r="AH68" s="14">
        <v>3</v>
      </c>
      <c r="AI68" s="16">
        <f t="shared" si="23"/>
        <v>12</v>
      </c>
      <c r="AJ68" s="14">
        <v>3</v>
      </c>
      <c r="AK68" s="14">
        <f t="shared" si="24"/>
        <v>12</v>
      </c>
      <c r="AL68" s="14">
        <v>2</v>
      </c>
      <c r="AM68" s="14">
        <v>8</v>
      </c>
      <c r="AN68" s="14">
        <v>2</v>
      </c>
      <c r="AO68" s="14">
        <v>2</v>
      </c>
      <c r="AP68" s="14">
        <v>2</v>
      </c>
      <c r="AQ68" s="14">
        <v>3</v>
      </c>
      <c r="AR68" s="14">
        <v>2</v>
      </c>
      <c r="BH68" t="str">
        <f>CONCATENATE(Tabla1[[#This Row],[MADRE]],"X",Tabla1[[#This Row],[PADRE]])</f>
        <v>S5133XLauranne</v>
      </c>
    </row>
    <row r="69" spans="1:60" s="14" customFormat="1" ht="15.75" hidden="1" x14ac:dyDescent="0.25">
      <c r="A69" s="11" t="str">
        <f t="shared" si="25"/>
        <v>D00_145_2</v>
      </c>
      <c r="B69" s="12" t="s">
        <v>60</v>
      </c>
      <c r="C69" s="8">
        <v>145</v>
      </c>
      <c r="D69" s="13">
        <v>2</v>
      </c>
      <c r="E69" s="14" t="s">
        <v>61</v>
      </c>
      <c r="F69" s="14" t="s">
        <v>110</v>
      </c>
      <c r="G69" s="14" t="s">
        <v>63</v>
      </c>
      <c r="H69" s="14">
        <v>2003</v>
      </c>
      <c r="I69" s="13" t="s">
        <v>64</v>
      </c>
      <c r="J69" s="13"/>
      <c r="K69" s="14">
        <v>75</v>
      </c>
      <c r="L69" s="14">
        <f t="shared" si="26"/>
        <v>39</v>
      </c>
      <c r="M69" s="14">
        <f t="shared" si="27"/>
        <v>11</v>
      </c>
      <c r="N69" s="14">
        <f t="shared" si="28"/>
        <v>-4</v>
      </c>
      <c r="P69" s="13">
        <v>2</v>
      </c>
      <c r="Q69" s="11"/>
      <c r="R69" s="11"/>
      <c r="S69" s="11"/>
      <c r="T69" s="11"/>
      <c r="U69" s="11"/>
      <c r="V69" s="11"/>
      <c r="W69" s="13">
        <v>2</v>
      </c>
      <c r="X69" s="14">
        <v>219</v>
      </c>
      <c r="Y69" s="14">
        <v>25</v>
      </c>
      <c r="Z69" s="14">
        <v>59</v>
      </c>
      <c r="AA69" s="15">
        <f t="shared" si="19"/>
        <v>2.36</v>
      </c>
      <c r="AB69" s="14">
        <v>4</v>
      </c>
      <c r="AC69" s="14">
        <v>20</v>
      </c>
      <c r="AD69" s="15">
        <f t="shared" si="20"/>
        <v>0.8</v>
      </c>
      <c r="AE69" s="16">
        <f t="shared" si="21"/>
        <v>33.898305084745765</v>
      </c>
      <c r="AF69" s="14">
        <v>0</v>
      </c>
      <c r="AG69" s="11">
        <f t="shared" si="22"/>
        <v>0</v>
      </c>
      <c r="AH69" s="14">
        <v>0</v>
      </c>
      <c r="AI69" s="16">
        <f t="shared" si="23"/>
        <v>0</v>
      </c>
      <c r="AJ69" s="14">
        <v>0</v>
      </c>
      <c r="AK69" s="14">
        <f t="shared" si="24"/>
        <v>0</v>
      </c>
      <c r="AL69" s="14">
        <v>0</v>
      </c>
      <c r="AM69" s="14">
        <v>4</v>
      </c>
      <c r="AN69" s="14">
        <v>3</v>
      </c>
      <c r="AO69" s="14">
        <v>2</v>
      </c>
      <c r="AP69" s="14">
        <v>2</v>
      </c>
      <c r="AQ69" s="14">
        <v>3</v>
      </c>
      <c r="AR69" s="14">
        <v>3</v>
      </c>
      <c r="BH69" t="str">
        <f>CONCATENATE(Tabla1[[#This Row],[MADRE]],"X",Tabla1[[#This Row],[PADRE]])</f>
        <v>S5133XLauranne</v>
      </c>
    </row>
    <row r="70" spans="1:60" s="14" customFormat="1" ht="15.75" hidden="1" x14ac:dyDescent="0.25">
      <c r="A70" s="11" t="str">
        <f t="shared" si="25"/>
        <v>D00_149_2</v>
      </c>
      <c r="B70" s="12" t="s">
        <v>60</v>
      </c>
      <c r="C70" s="8">
        <v>149</v>
      </c>
      <c r="D70" s="13">
        <v>2</v>
      </c>
      <c r="E70" s="14" t="s">
        <v>61</v>
      </c>
      <c r="F70" s="14" t="s">
        <v>110</v>
      </c>
      <c r="G70" s="14" t="s">
        <v>63</v>
      </c>
      <c r="H70" s="14">
        <v>2003</v>
      </c>
      <c r="I70" s="13" t="s">
        <v>64</v>
      </c>
      <c r="J70" s="13"/>
      <c r="K70" s="14">
        <v>72</v>
      </c>
      <c r="L70" s="14">
        <f t="shared" si="26"/>
        <v>36</v>
      </c>
      <c r="M70" s="14">
        <f t="shared" si="27"/>
        <v>8</v>
      </c>
      <c r="N70" s="14">
        <f t="shared" si="28"/>
        <v>-7</v>
      </c>
      <c r="P70" s="13">
        <v>4</v>
      </c>
      <c r="Q70" s="11"/>
      <c r="R70" s="11"/>
      <c r="S70" s="11"/>
      <c r="T70" s="11"/>
      <c r="U70" s="11"/>
      <c r="V70" s="11"/>
      <c r="W70" s="13">
        <v>2</v>
      </c>
      <c r="X70" s="14">
        <v>203</v>
      </c>
      <c r="Y70" s="14">
        <v>25</v>
      </c>
      <c r="Z70" s="14">
        <v>61</v>
      </c>
      <c r="AA70" s="15">
        <f t="shared" si="19"/>
        <v>2.4716666666666667</v>
      </c>
      <c r="AB70" s="14">
        <v>4</v>
      </c>
      <c r="AC70" s="14">
        <v>19</v>
      </c>
      <c r="AD70" s="15">
        <f t="shared" si="20"/>
        <v>0.79166666666666663</v>
      </c>
      <c r="AE70" s="16">
        <f t="shared" si="21"/>
        <v>32.029669588671609</v>
      </c>
      <c r="AF70" s="14">
        <v>1</v>
      </c>
      <c r="AG70" s="11">
        <f t="shared" si="22"/>
        <v>4</v>
      </c>
      <c r="AH70" s="14">
        <v>0</v>
      </c>
      <c r="AI70" s="16">
        <f t="shared" si="23"/>
        <v>0</v>
      </c>
      <c r="AJ70" s="14">
        <v>3</v>
      </c>
      <c r="AK70" s="14">
        <f t="shared" si="24"/>
        <v>12</v>
      </c>
      <c r="AL70" s="14">
        <v>4</v>
      </c>
      <c r="AM70" s="14">
        <v>8</v>
      </c>
      <c r="AN70" s="14">
        <v>3</v>
      </c>
      <c r="AO70" s="14">
        <v>1</v>
      </c>
      <c r="AP70" s="14">
        <v>1</v>
      </c>
      <c r="AQ70" s="14">
        <v>3</v>
      </c>
      <c r="AR70" s="14">
        <v>2</v>
      </c>
      <c r="BH70" t="str">
        <f>CONCATENATE(Tabla1[[#This Row],[MADRE]],"X",Tabla1[[#This Row],[PADRE]])</f>
        <v>S5133XLauranne</v>
      </c>
    </row>
    <row r="71" spans="1:60" s="14" customFormat="1" ht="15.75" hidden="1" x14ac:dyDescent="0.25">
      <c r="A71" s="11" t="str">
        <f t="shared" si="25"/>
        <v>D00_151_2</v>
      </c>
      <c r="B71" s="12" t="s">
        <v>60</v>
      </c>
      <c r="C71" s="8">
        <v>151</v>
      </c>
      <c r="D71" s="13">
        <v>2</v>
      </c>
      <c r="E71" s="14" t="s">
        <v>61</v>
      </c>
      <c r="F71" s="14" t="s">
        <v>110</v>
      </c>
      <c r="G71" s="14" t="s">
        <v>63</v>
      </c>
      <c r="H71" s="14">
        <v>2003</v>
      </c>
      <c r="I71" s="13" t="s">
        <v>64</v>
      </c>
      <c r="J71" s="13"/>
      <c r="K71" s="14">
        <v>71</v>
      </c>
      <c r="L71" s="14">
        <f t="shared" si="26"/>
        <v>35</v>
      </c>
      <c r="M71" s="14">
        <f t="shared" si="27"/>
        <v>7</v>
      </c>
      <c r="N71" s="14">
        <f t="shared" si="28"/>
        <v>-8</v>
      </c>
      <c r="P71" s="13">
        <v>3</v>
      </c>
      <c r="Q71" s="11"/>
      <c r="R71" s="11"/>
      <c r="S71" s="11"/>
      <c r="T71" s="11"/>
      <c r="U71" s="11"/>
      <c r="V71" s="11"/>
      <c r="W71" s="13">
        <v>1</v>
      </c>
      <c r="X71" s="14">
        <v>211</v>
      </c>
      <c r="Y71" s="14">
        <v>25</v>
      </c>
      <c r="Z71" s="14">
        <v>74</v>
      </c>
      <c r="AA71" s="15">
        <f t="shared" si="19"/>
        <v>3.04</v>
      </c>
      <c r="AB71" s="14">
        <v>4</v>
      </c>
      <c r="AC71" s="14">
        <v>23</v>
      </c>
      <c r="AD71" s="15">
        <f t="shared" si="20"/>
        <v>1</v>
      </c>
      <c r="AE71" s="16">
        <f t="shared" si="21"/>
        <v>32.89473684210526</v>
      </c>
      <c r="AF71" s="14">
        <v>2</v>
      </c>
      <c r="AG71" s="11">
        <f t="shared" si="22"/>
        <v>8</v>
      </c>
      <c r="AH71" s="14">
        <v>0</v>
      </c>
      <c r="AI71" s="16">
        <f t="shared" si="23"/>
        <v>0</v>
      </c>
      <c r="AJ71" s="14">
        <v>0</v>
      </c>
      <c r="AK71" s="14">
        <f t="shared" si="24"/>
        <v>0</v>
      </c>
      <c r="AL71" s="14">
        <v>0</v>
      </c>
      <c r="AM71" s="14">
        <v>4</v>
      </c>
      <c r="AN71" s="14">
        <v>2</v>
      </c>
      <c r="AO71" s="14">
        <v>2</v>
      </c>
      <c r="AP71" s="14">
        <v>4</v>
      </c>
      <c r="AQ71" s="14">
        <v>3</v>
      </c>
      <c r="AR71" s="14">
        <v>3</v>
      </c>
      <c r="BH71" t="str">
        <f>CONCATENATE(Tabla1[[#This Row],[MADRE]],"X",Tabla1[[#This Row],[PADRE]])</f>
        <v>S5133XLauranne</v>
      </c>
    </row>
    <row r="72" spans="1:60" s="14" customFormat="1" ht="15.75" hidden="1" x14ac:dyDescent="0.25">
      <c r="A72" s="11" t="str">
        <f t="shared" si="25"/>
        <v>D00_156_2</v>
      </c>
      <c r="B72" s="12" t="s">
        <v>60</v>
      </c>
      <c r="C72" s="8">
        <v>156</v>
      </c>
      <c r="D72" s="13">
        <v>2</v>
      </c>
      <c r="E72" s="14" t="s">
        <v>61</v>
      </c>
      <c r="F72" s="14" t="s">
        <v>110</v>
      </c>
      <c r="G72" s="14" t="s">
        <v>63</v>
      </c>
      <c r="H72" s="14">
        <v>2003</v>
      </c>
      <c r="I72" s="13" t="s">
        <v>64</v>
      </c>
      <c r="J72" s="13"/>
      <c r="K72" s="14">
        <v>76</v>
      </c>
      <c r="L72" s="14">
        <f t="shared" si="26"/>
        <v>40</v>
      </c>
      <c r="M72" s="14">
        <f t="shared" si="27"/>
        <v>12</v>
      </c>
      <c r="N72" s="14">
        <f t="shared" si="28"/>
        <v>-3</v>
      </c>
      <c r="P72" s="13">
        <v>4</v>
      </c>
      <c r="Q72" s="11"/>
      <c r="R72" s="11"/>
      <c r="S72" s="11"/>
      <c r="T72" s="11"/>
      <c r="U72" s="11"/>
      <c r="V72" s="11" t="s">
        <v>67</v>
      </c>
      <c r="W72" s="13">
        <v>1</v>
      </c>
      <c r="X72" s="14">
        <v>203</v>
      </c>
      <c r="Y72" s="14">
        <v>25</v>
      </c>
      <c r="Z72" s="14">
        <v>62</v>
      </c>
      <c r="AA72" s="15">
        <f t="shared" si="19"/>
        <v>2.48</v>
      </c>
      <c r="AB72" s="14">
        <v>4</v>
      </c>
      <c r="AC72" s="14">
        <v>20</v>
      </c>
      <c r="AD72" s="15">
        <f t="shared" si="20"/>
        <v>0.8</v>
      </c>
      <c r="AE72" s="16">
        <f t="shared" si="21"/>
        <v>32.258064516129032</v>
      </c>
      <c r="AF72" s="14">
        <v>0</v>
      </c>
      <c r="AG72" s="11">
        <f t="shared" si="22"/>
        <v>0</v>
      </c>
      <c r="AH72" s="14">
        <v>1</v>
      </c>
      <c r="AI72" s="16">
        <f t="shared" si="23"/>
        <v>4</v>
      </c>
      <c r="AJ72" s="14">
        <v>4</v>
      </c>
      <c r="AK72" s="14">
        <f t="shared" si="24"/>
        <v>16</v>
      </c>
      <c r="AL72" s="14">
        <v>8</v>
      </c>
      <c r="AM72" s="14">
        <v>8</v>
      </c>
      <c r="AN72" s="14">
        <v>3</v>
      </c>
      <c r="AO72" s="14">
        <v>3</v>
      </c>
      <c r="AP72" s="14">
        <v>3</v>
      </c>
      <c r="AQ72" s="14">
        <v>3</v>
      </c>
      <c r="AR72" s="14">
        <v>2</v>
      </c>
      <c r="BH72" t="str">
        <f>CONCATENATE(Tabla1[[#This Row],[MADRE]],"X",Tabla1[[#This Row],[PADRE]])</f>
        <v>S5133XLauranne</v>
      </c>
    </row>
    <row r="73" spans="1:60" s="14" customFormat="1" ht="15.75" hidden="1" x14ac:dyDescent="0.25">
      <c r="A73" s="11" t="str">
        <f t="shared" si="25"/>
        <v>D00_165_2</v>
      </c>
      <c r="B73" s="12" t="s">
        <v>60</v>
      </c>
      <c r="C73" s="8">
        <v>165</v>
      </c>
      <c r="D73" s="13">
        <v>2</v>
      </c>
      <c r="E73" s="14" t="s">
        <v>61</v>
      </c>
      <c r="F73" s="14" t="s">
        <v>110</v>
      </c>
      <c r="G73" s="14" t="s">
        <v>63</v>
      </c>
      <c r="H73" s="14">
        <v>2003</v>
      </c>
      <c r="I73" s="13" t="s">
        <v>64</v>
      </c>
      <c r="J73" s="13"/>
      <c r="K73" s="14">
        <v>82</v>
      </c>
      <c r="L73" s="14">
        <f t="shared" si="26"/>
        <v>46</v>
      </c>
      <c r="M73" s="14">
        <f t="shared" si="27"/>
        <v>18</v>
      </c>
      <c r="N73" s="14">
        <f t="shared" si="28"/>
        <v>3</v>
      </c>
      <c r="P73" s="13">
        <v>2</v>
      </c>
      <c r="Q73" s="11"/>
      <c r="R73" s="11"/>
      <c r="S73" s="11"/>
      <c r="T73" s="11"/>
      <c r="U73" s="11"/>
      <c r="V73" s="11"/>
      <c r="W73" s="13">
        <v>1</v>
      </c>
      <c r="X73" s="14">
        <v>218</v>
      </c>
      <c r="Y73" s="14">
        <v>25</v>
      </c>
      <c r="Z73" s="14">
        <v>135</v>
      </c>
      <c r="AA73" s="15">
        <f t="shared" si="19"/>
        <v>5.4</v>
      </c>
      <c r="AB73" s="14">
        <v>4</v>
      </c>
      <c r="AC73" s="14">
        <v>35</v>
      </c>
      <c r="AD73" s="15">
        <f t="shared" si="20"/>
        <v>1.4</v>
      </c>
      <c r="AE73" s="16">
        <f t="shared" si="21"/>
        <v>25.925925925925924</v>
      </c>
      <c r="AF73" s="14">
        <v>0</v>
      </c>
      <c r="AG73" s="11">
        <f t="shared" si="22"/>
        <v>0</v>
      </c>
      <c r="AH73" s="14">
        <v>0</v>
      </c>
      <c r="AI73" s="16">
        <f t="shared" si="23"/>
        <v>0</v>
      </c>
      <c r="AJ73" s="14">
        <v>5</v>
      </c>
      <c r="AK73" s="14">
        <f t="shared" si="24"/>
        <v>20</v>
      </c>
      <c r="AL73" s="14">
        <v>1</v>
      </c>
      <c r="AM73" s="14">
        <v>8</v>
      </c>
      <c r="AN73" s="14">
        <v>2</v>
      </c>
      <c r="AO73" s="14">
        <v>2</v>
      </c>
      <c r="AP73" s="14">
        <v>3</v>
      </c>
      <c r="AQ73" s="14">
        <v>3</v>
      </c>
      <c r="AR73" s="14">
        <v>2</v>
      </c>
      <c r="BH73" t="str">
        <f>CONCATENATE(Tabla1[[#This Row],[MADRE]],"X",Tabla1[[#This Row],[PADRE]])</f>
        <v>S5133XLauranne</v>
      </c>
    </row>
    <row r="74" spans="1:60" s="14" customFormat="1" ht="15.75" hidden="1" x14ac:dyDescent="0.25">
      <c r="A74" s="11" t="str">
        <f t="shared" si="25"/>
        <v>D00_174_2</v>
      </c>
      <c r="B74" s="12" t="s">
        <v>60</v>
      </c>
      <c r="C74" s="8">
        <v>174</v>
      </c>
      <c r="D74" s="13">
        <v>2</v>
      </c>
      <c r="E74" s="14" t="s">
        <v>61</v>
      </c>
      <c r="F74" s="14" t="s">
        <v>110</v>
      </c>
      <c r="G74" s="14" t="s">
        <v>63</v>
      </c>
      <c r="H74" s="14">
        <v>2003</v>
      </c>
      <c r="I74" s="13" t="s">
        <v>64</v>
      </c>
      <c r="J74" s="13"/>
      <c r="K74" s="14">
        <v>78</v>
      </c>
      <c r="L74" s="14">
        <f t="shared" si="26"/>
        <v>42</v>
      </c>
      <c r="M74" s="14">
        <f t="shared" si="27"/>
        <v>14</v>
      </c>
      <c r="N74" s="14">
        <f t="shared" si="28"/>
        <v>-1</v>
      </c>
      <c r="P74" s="13">
        <v>2</v>
      </c>
      <c r="Q74" s="11"/>
      <c r="R74" s="11"/>
      <c r="S74" s="11"/>
      <c r="T74" s="11"/>
      <c r="U74" s="11"/>
      <c r="V74" s="11"/>
      <c r="W74" s="13">
        <v>1</v>
      </c>
      <c r="X74" s="14">
        <v>206</v>
      </c>
      <c r="Y74" s="14">
        <v>25</v>
      </c>
      <c r="Z74" s="14">
        <v>82</v>
      </c>
      <c r="AA74" s="15">
        <f t="shared" si="19"/>
        <v>3.28</v>
      </c>
      <c r="AB74" s="14">
        <v>4</v>
      </c>
      <c r="AC74" s="14">
        <v>23</v>
      </c>
      <c r="AD74" s="15">
        <f t="shared" si="20"/>
        <v>0.92</v>
      </c>
      <c r="AE74" s="16">
        <f t="shared" si="21"/>
        <v>28.04878048780488</v>
      </c>
      <c r="AF74" s="14">
        <v>0</v>
      </c>
      <c r="AG74" s="11">
        <f t="shared" si="22"/>
        <v>0</v>
      </c>
      <c r="AH74" s="14">
        <v>0</v>
      </c>
      <c r="AI74" s="16">
        <f t="shared" si="23"/>
        <v>0</v>
      </c>
      <c r="AJ74" s="14">
        <v>0</v>
      </c>
      <c r="AK74" s="14">
        <f t="shared" si="24"/>
        <v>0</v>
      </c>
      <c r="AL74" s="14">
        <v>0</v>
      </c>
      <c r="AM74" s="14">
        <v>5</v>
      </c>
      <c r="AN74" s="14">
        <v>2</v>
      </c>
      <c r="AO74" s="14">
        <v>2</v>
      </c>
      <c r="AP74" s="14">
        <v>2</v>
      </c>
      <c r="AQ74" s="14">
        <v>3</v>
      </c>
      <c r="AR74" s="14">
        <v>3</v>
      </c>
      <c r="BH74" t="str">
        <f>CONCATENATE(Tabla1[[#This Row],[MADRE]],"X",Tabla1[[#This Row],[PADRE]])</f>
        <v>S5133XLauranne</v>
      </c>
    </row>
    <row r="75" spans="1:60" s="14" customFormat="1" ht="15.75" hidden="1" x14ac:dyDescent="0.25">
      <c r="A75" s="11" t="str">
        <f t="shared" si="25"/>
        <v>D00_180_2</v>
      </c>
      <c r="B75" s="12" t="s">
        <v>60</v>
      </c>
      <c r="C75" s="8">
        <v>180</v>
      </c>
      <c r="D75" s="13">
        <v>2</v>
      </c>
      <c r="E75" s="14" t="s">
        <v>61</v>
      </c>
      <c r="F75" s="14" t="s">
        <v>110</v>
      </c>
      <c r="G75" s="14" t="s">
        <v>63</v>
      </c>
      <c r="H75" s="14">
        <v>2003</v>
      </c>
      <c r="I75" s="13" t="s">
        <v>64</v>
      </c>
      <c r="J75" s="13"/>
      <c r="K75" s="14">
        <v>84</v>
      </c>
      <c r="L75" s="14">
        <f t="shared" si="26"/>
        <v>48</v>
      </c>
      <c r="M75" s="14">
        <f t="shared" si="27"/>
        <v>20</v>
      </c>
      <c r="N75" s="14">
        <f t="shared" si="28"/>
        <v>5</v>
      </c>
      <c r="P75" s="13">
        <v>4</v>
      </c>
      <c r="Q75" s="11"/>
      <c r="R75" s="11"/>
      <c r="S75" s="11"/>
      <c r="T75" s="11"/>
      <c r="U75" s="11"/>
      <c r="V75" s="11">
        <v>2.2999999999999998</v>
      </c>
      <c r="W75" s="13">
        <v>1</v>
      </c>
      <c r="X75" s="14">
        <v>205</v>
      </c>
      <c r="Y75" s="14">
        <v>25</v>
      </c>
      <c r="Z75" s="14">
        <v>94</v>
      </c>
      <c r="AA75" s="15">
        <f t="shared" si="19"/>
        <v>3.76</v>
      </c>
      <c r="AB75" s="14">
        <v>4</v>
      </c>
      <c r="AC75" s="14">
        <v>29</v>
      </c>
      <c r="AD75" s="15">
        <f t="shared" si="20"/>
        <v>1.1599999999999999</v>
      </c>
      <c r="AE75" s="16">
        <f t="shared" si="21"/>
        <v>30.851063829787233</v>
      </c>
      <c r="AF75" s="14">
        <v>0</v>
      </c>
      <c r="AG75" s="11">
        <f t="shared" si="22"/>
        <v>0</v>
      </c>
      <c r="AH75" s="14">
        <v>0</v>
      </c>
      <c r="AI75" s="16">
        <f t="shared" si="23"/>
        <v>0</v>
      </c>
      <c r="AJ75" s="14">
        <v>3</v>
      </c>
      <c r="AK75" s="14">
        <f t="shared" si="24"/>
        <v>12</v>
      </c>
      <c r="AL75" s="14">
        <v>1</v>
      </c>
      <c r="AM75" s="14">
        <v>8</v>
      </c>
      <c r="AN75" s="14">
        <v>2</v>
      </c>
      <c r="AO75" s="14">
        <v>2</v>
      </c>
      <c r="AP75" s="14">
        <v>2</v>
      </c>
      <c r="AQ75" s="14">
        <v>3</v>
      </c>
      <c r="AR75" s="14">
        <v>3</v>
      </c>
      <c r="BH75" t="str">
        <f>CONCATENATE(Tabla1[[#This Row],[MADRE]],"X",Tabla1[[#This Row],[PADRE]])</f>
        <v>S5133XLauranne</v>
      </c>
    </row>
    <row r="76" spans="1:60" s="14" customFormat="1" ht="15.75" hidden="1" x14ac:dyDescent="0.25">
      <c r="A76" s="11" t="str">
        <f t="shared" si="25"/>
        <v>D00_181_2</v>
      </c>
      <c r="B76" s="12" t="s">
        <v>60</v>
      </c>
      <c r="C76" s="8">
        <v>181</v>
      </c>
      <c r="D76" s="13">
        <v>2</v>
      </c>
      <c r="E76" s="14" t="s">
        <v>61</v>
      </c>
      <c r="F76" s="14" t="s">
        <v>110</v>
      </c>
      <c r="G76" s="14" t="s">
        <v>63</v>
      </c>
      <c r="H76" s="14">
        <v>2003</v>
      </c>
      <c r="I76" s="13" t="s">
        <v>64</v>
      </c>
      <c r="J76" s="13"/>
      <c r="K76" s="14">
        <v>84</v>
      </c>
      <c r="L76" s="14">
        <f t="shared" si="26"/>
        <v>48</v>
      </c>
      <c r="M76" s="14">
        <f t="shared" si="27"/>
        <v>20</v>
      </c>
      <c r="N76" s="14">
        <f t="shared" si="28"/>
        <v>5</v>
      </c>
      <c r="P76" s="13">
        <v>3</v>
      </c>
      <c r="Q76" s="11"/>
      <c r="R76" s="11"/>
      <c r="S76" s="11"/>
      <c r="T76" s="11"/>
      <c r="U76" s="11"/>
      <c r="V76" s="11">
        <v>3.5</v>
      </c>
      <c r="W76" s="13">
        <v>1</v>
      </c>
      <c r="X76" s="14">
        <v>211</v>
      </c>
      <c r="Y76" s="14">
        <v>20</v>
      </c>
      <c r="Z76" s="14">
        <v>71</v>
      </c>
      <c r="AA76" s="15">
        <f t="shared" si="19"/>
        <v>3.6105263157894738</v>
      </c>
      <c r="AB76" s="14">
        <v>3</v>
      </c>
      <c r="AC76" s="14">
        <v>23</v>
      </c>
      <c r="AD76" s="15">
        <f t="shared" si="20"/>
        <v>1.2105263157894737</v>
      </c>
      <c r="AE76" s="16">
        <f t="shared" si="21"/>
        <v>33.527696793002917</v>
      </c>
      <c r="AF76" s="14">
        <v>1</v>
      </c>
      <c r="AG76" s="11">
        <f t="shared" si="22"/>
        <v>5</v>
      </c>
      <c r="AH76" s="14">
        <v>0</v>
      </c>
      <c r="AI76" s="16">
        <f t="shared" si="23"/>
        <v>0</v>
      </c>
      <c r="AJ76" s="14">
        <v>1</v>
      </c>
      <c r="AK76" s="14">
        <f t="shared" si="24"/>
        <v>5</v>
      </c>
      <c r="AL76" s="14">
        <v>2</v>
      </c>
      <c r="AM76" s="14">
        <v>11</v>
      </c>
      <c r="AN76" s="14">
        <v>2</v>
      </c>
      <c r="AO76" s="14">
        <v>2</v>
      </c>
      <c r="AP76" s="14">
        <v>2</v>
      </c>
      <c r="AQ76" s="14">
        <v>3</v>
      </c>
      <c r="AR76" s="14">
        <v>3</v>
      </c>
      <c r="BH76" t="str">
        <f>CONCATENATE(Tabla1[[#This Row],[MADRE]],"X",Tabla1[[#This Row],[PADRE]])</f>
        <v>S5133XLauranne</v>
      </c>
    </row>
    <row r="77" spans="1:60" s="14" customFormat="1" ht="15.75" hidden="1" x14ac:dyDescent="0.25">
      <c r="A77" s="11" t="str">
        <f t="shared" si="25"/>
        <v>D00_182_2</v>
      </c>
      <c r="B77" s="12" t="s">
        <v>60</v>
      </c>
      <c r="C77" s="8">
        <v>182</v>
      </c>
      <c r="D77" s="13">
        <v>2</v>
      </c>
      <c r="E77" s="14" t="s">
        <v>61</v>
      </c>
      <c r="F77" s="14" t="s">
        <v>110</v>
      </c>
      <c r="G77" s="14" t="s">
        <v>63</v>
      </c>
      <c r="H77" s="14">
        <v>2003</v>
      </c>
      <c r="I77" s="13" t="s">
        <v>64</v>
      </c>
      <c r="J77" s="13"/>
      <c r="K77" s="14">
        <v>81</v>
      </c>
      <c r="L77" s="14">
        <f t="shared" si="26"/>
        <v>45</v>
      </c>
      <c r="M77" s="14">
        <f t="shared" si="27"/>
        <v>17</v>
      </c>
      <c r="N77" s="14">
        <f t="shared" si="28"/>
        <v>2</v>
      </c>
      <c r="P77" s="13">
        <v>2</v>
      </c>
      <c r="Q77" s="11"/>
      <c r="R77" s="11"/>
      <c r="S77" s="11"/>
      <c r="T77" s="11"/>
      <c r="U77" s="11"/>
      <c r="V77" s="11"/>
      <c r="W77" s="13">
        <v>0</v>
      </c>
      <c r="AA77" s="15" t="e">
        <f t="shared" si="19"/>
        <v>#DIV/0!</v>
      </c>
      <c r="AD77" s="15" t="e">
        <f t="shared" si="20"/>
        <v>#DIV/0!</v>
      </c>
      <c r="AE77" s="16" t="e">
        <f t="shared" si="21"/>
        <v>#DIV/0!</v>
      </c>
      <c r="AG77" s="11" t="e">
        <f t="shared" si="22"/>
        <v>#DIV/0!</v>
      </c>
      <c r="AI77" s="16" t="e">
        <f t="shared" si="23"/>
        <v>#DIV/0!</v>
      </c>
      <c r="AK77" s="14" t="e">
        <f t="shared" si="24"/>
        <v>#DIV/0!</v>
      </c>
      <c r="BH77" t="str">
        <f>CONCATENATE(Tabla1[[#This Row],[MADRE]],"X",Tabla1[[#This Row],[PADRE]])</f>
        <v>S5133XLauranne</v>
      </c>
    </row>
    <row r="78" spans="1:60" s="11" customFormat="1" ht="15.75" hidden="1" x14ac:dyDescent="0.25">
      <c r="A78" s="11" t="str">
        <f t="shared" si="25"/>
        <v>D00_182_2</v>
      </c>
      <c r="B78" s="1" t="s">
        <v>60</v>
      </c>
      <c r="C78" s="2">
        <v>182</v>
      </c>
      <c r="D78" s="16">
        <v>2</v>
      </c>
      <c r="E78" s="11" t="s">
        <v>61</v>
      </c>
      <c r="F78" s="11" t="s">
        <v>110</v>
      </c>
      <c r="G78" s="11" t="s">
        <v>63</v>
      </c>
      <c r="H78" s="11">
        <v>2004</v>
      </c>
      <c r="I78" s="16" t="s">
        <v>64</v>
      </c>
      <c r="J78" s="16"/>
      <c r="K78" s="11">
        <v>70</v>
      </c>
      <c r="L78" s="11">
        <f>K78-22</f>
        <v>48</v>
      </c>
      <c r="M78" s="11">
        <f>K78-46</f>
        <v>24</v>
      </c>
      <c r="N78" s="11">
        <f>K78-64</f>
        <v>6</v>
      </c>
      <c r="P78" s="16">
        <v>3</v>
      </c>
      <c r="T78" s="11">
        <v>0</v>
      </c>
      <c r="W78" s="16">
        <v>0</v>
      </c>
      <c r="AA78" s="15" t="e">
        <f t="shared" si="19"/>
        <v>#DIV/0!</v>
      </c>
      <c r="AD78" s="15" t="e">
        <f t="shared" si="20"/>
        <v>#DIV/0!</v>
      </c>
      <c r="AE78" s="16" t="e">
        <f t="shared" si="21"/>
        <v>#DIV/0!</v>
      </c>
      <c r="AG78" s="11" t="e">
        <f t="shared" si="22"/>
        <v>#DIV/0!</v>
      </c>
      <c r="AI78" s="16" t="e">
        <f t="shared" si="23"/>
        <v>#DIV/0!</v>
      </c>
      <c r="AK78" s="11" t="e">
        <f t="shared" si="24"/>
        <v>#DIV/0!</v>
      </c>
      <c r="BH78" t="str">
        <f>CONCATENATE(Tabla1[[#This Row],[MADRE]],"X",Tabla1[[#This Row],[PADRE]])</f>
        <v>S5133XLauranne</v>
      </c>
    </row>
    <row r="79" spans="1:60" s="14" customFormat="1" ht="15.75" hidden="1" x14ac:dyDescent="0.25">
      <c r="A79" s="11" t="str">
        <f t="shared" si="25"/>
        <v>D00_185_2</v>
      </c>
      <c r="B79" s="12" t="s">
        <v>60</v>
      </c>
      <c r="C79" s="8">
        <v>185</v>
      </c>
      <c r="D79" s="13">
        <v>2</v>
      </c>
      <c r="E79" s="14" t="s">
        <v>61</v>
      </c>
      <c r="F79" s="14" t="s">
        <v>110</v>
      </c>
      <c r="G79" s="14" t="s">
        <v>63</v>
      </c>
      <c r="H79" s="14">
        <v>2003</v>
      </c>
      <c r="I79" s="13" t="s">
        <v>64</v>
      </c>
      <c r="J79" s="13"/>
      <c r="K79" s="14">
        <v>84</v>
      </c>
      <c r="L79" s="14">
        <f t="shared" ref="L79:L86" si="29">K79-36</f>
        <v>48</v>
      </c>
      <c r="M79" s="14">
        <f t="shared" ref="M79:M86" si="30">K79-64</f>
        <v>20</v>
      </c>
      <c r="N79" s="14">
        <f t="shared" ref="N79:N86" si="31">K79-79</f>
        <v>5</v>
      </c>
      <c r="P79" s="13">
        <v>3</v>
      </c>
      <c r="Q79" s="11"/>
      <c r="R79" s="11"/>
      <c r="S79" s="11"/>
      <c r="T79" s="11"/>
      <c r="U79" s="11"/>
      <c r="V79" s="11">
        <v>2.2999999999999998</v>
      </c>
      <c r="W79" s="13">
        <v>1</v>
      </c>
      <c r="X79" s="14">
        <v>205</v>
      </c>
      <c r="Y79" s="14">
        <v>25</v>
      </c>
      <c r="Z79" s="14">
        <v>62</v>
      </c>
      <c r="AA79" s="15">
        <f t="shared" si="19"/>
        <v>2.5426086956521741</v>
      </c>
      <c r="AB79" s="14">
        <v>4</v>
      </c>
      <c r="AC79" s="14">
        <v>18</v>
      </c>
      <c r="AD79" s="15">
        <f t="shared" si="20"/>
        <v>0.78260869565217395</v>
      </c>
      <c r="AE79" s="16">
        <f t="shared" si="21"/>
        <v>30.779753761969904</v>
      </c>
      <c r="AF79" s="14">
        <v>2</v>
      </c>
      <c r="AG79" s="11">
        <f t="shared" si="22"/>
        <v>8</v>
      </c>
      <c r="AH79" s="14">
        <v>2</v>
      </c>
      <c r="AI79" s="16">
        <f t="shared" si="23"/>
        <v>8</v>
      </c>
      <c r="AJ79" s="14">
        <v>1</v>
      </c>
      <c r="AK79" s="14">
        <f t="shared" si="24"/>
        <v>4</v>
      </c>
      <c r="AL79" s="14">
        <v>3</v>
      </c>
      <c r="AM79" s="14">
        <v>8</v>
      </c>
      <c r="AN79" s="14">
        <v>2</v>
      </c>
      <c r="AO79" s="14">
        <v>2</v>
      </c>
      <c r="AP79" s="14">
        <v>3</v>
      </c>
      <c r="AQ79" s="14">
        <v>3</v>
      </c>
      <c r="AR79" s="14">
        <v>2</v>
      </c>
      <c r="BH79" t="str">
        <f>CONCATENATE(Tabla1[[#This Row],[MADRE]],"X",Tabla1[[#This Row],[PADRE]])</f>
        <v>S5133XLauranne</v>
      </c>
    </row>
    <row r="80" spans="1:60" s="14" customFormat="1" ht="15.75" hidden="1" x14ac:dyDescent="0.25">
      <c r="A80" s="11" t="str">
        <f t="shared" si="25"/>
        <v>D00_189_2</v>
      </c>
      <c r="B80" s="12" t="s">
        <v>60</v>
      </c>
      <c r="C80" s="8">
        <v>189</v>
      </c>
      <c r="D80" s="13">
        <v>2</v>
      </c>
      <c r="E80" s="14" t="s">
        <v>61</v>
      </c>
      <c r="F80" s="14" t="s">
        <v>110</v>
      </c>
      <c r="G80" s="14" t="s">
        <v>63</v>
      </c>
      <c r="H80" s="14">
        <v>2003</v>
      </c>
      <c r="I80" s="13" t="s">
        <v>64</v>
      </c>
      <c r="J80" s="13"/>
      <c r="K80" s="14">
        <v>79</v>
      </c>
      <c r="L80" s="14">
        <f t="shared" si="29"/>
        <v>43</v>
      </c>
      <c r="M80" s="14">
        <f t="shared" si="30"/>
        <v>15</v>
      </c>
      <c r="N80" s="14">
        <f t="shared" si="31"/>
        <v>0</v>
      </c>
      <c r="P80" s="13">
        <v>4</v>
      </c>
      <c r="Q80" s="11"/>
      <c r="R80" s="11"/>
      <c r="S80" s="11"/>
      <c r="T80" s="11"/>
      <c r="U80" s="11"/>
      <c r="V80" s="11">
        <v>3.5</v>
      </c>
      <c r="W80" s="13">
        <v>3</v>
      </c>
      <c r="X80" s="14">
        <v>216</v>
      </c>
      <c r="Y80" s="14">
        <v>25</v>
      </c>
      <c r="Z80" s="14">
        <v>57</v>
      </c>
      <c r="AA80" s="15">
        <f t="shared" si="19"/>
        <v>2.2799999999999998</v>
      </c>
      <c r="AB80" s="14">
        <v>3</v>
      </c>
      <c r="AC80" s="14">
        <v>21</v>
      </c>
      <c r="AD80" s="15">
        <f t="shared" si="20"/>
        <v>0.84</v>
      </c>
      <c r="AE80" s="16">
        <f t="shared" si="21"/>
        <v>36.842105263157897</v>
      </c>
      <c r="AF80" s="14">
        <v>0</v>
      </c>
      <c r="AG80" s="11">
        <f t="shared" si="22"/>
        <v>0</v>
      </c>
      <c r="AH80" s="14">
        <v>0</v>
      </c>
      <c r="AI80" s="16">
        <f t="shared" si="23"/>
        <v>0</v>
      </c>
      <c r="AJ80" s="14">
        <v>0</v>
      </c>
      <c r="AK80" s="14">
        <f t="shared" si="24"/>
        <v>0</v>
      </c>
      <c r="AL80" s="14">
        <v>0</v>
      </c>
      <c r="AM80" s="14">
        <v>7</v>
      </c>
      <c r="AN80" s="14">
        <v>2</v>
      </c>
      <c r="AO80" s="14">
        <v>2</v>
      </c>
      <c r="AP80" s="14">
        <v>2</v>
      </c>
      <c r="AQ80" s="14">
        <v>3</v>
      </c>
      <c r="AR80" s="14">
        <v>3</v>
      </c>
      <c r="BH80" t="str">
        <f>CONCATENATE(Tabla1[[#This Row],[MADRE]],"X",Tabla1[[#This Row],[PADRE]])</f>
        <v>S5133XLauranne</v>
      </c>
    </row>
    <row r="81" spans="1:60" s="14" customFormat="1" ht="15.75" hidden="1" x14ac:dyDescent="0.25">
      <c r="A81" s="11" t="str">
        <f t="shared" si="25"/>
        <v>D00_191_2</v>
      </c>
      <c r="B81" s="12" t="s">
        <v>60</v>
      </c>
      <c r="C81" s="8">
        <v>191</v>
      </c>
      <c r="D81" s="13">
        <v>2</v>
      </c>
      <c r="E81" s="14" t="s">
        <v>61</v>
      </c>
      <c r="F81" s="14" t="s">
        <v>110</v>
      </c>
      <c r="G81" s="14" t="s">
        <v>63</v>
      </c>
      <c r="H81" s="14">
        <v>2003</v>
      </c>
      <c r="I81" s="13" t="s">
        <v>64</v>
      </c>
      <c r="J81" s="13"/>
      <c r="K81" s="14">
        <v>75</v>
      </c>
      <c r="L81" s="14">
        <f t="shared" si="29"/>
        <v>39</v>
      </c>
      <c r="M81" s="14">
        <f t="shared" si="30"/>
        <v>11</v>
      </c>
      <c r="N81" s="14">
        <f t="shared" si="31"/>
        <v>-4</v>
      </c>
      <c r="P81" s="13">
        <v>3</v>
      </c>
      <c r="Q81" s="11"/>
      <c r="R81" s="11"/>
      <c r="S81" s="11"/>
      <c r="T81" s="11"/>
      <c r="U81" s="11"/>
      <c r="V81" s="11"/>
      <c r="W81" s="13">
        <v>3</v>
      </c>
      <c r="X81" s="14">
        <v>212</v>
      </c>
      <c r="Y81" s="14">
        <v>25</v>
      </c>
      <c r="Z81" s="14">
        <v>63</v>
      </c>
      <c r="AA81" s="15">
        <f t="shared" si="19"/>
        <v>2.52</v>
      </c>
      <c r="AB81" s="14">
        <v>3</v>
      </c>
      <c r="AC81" s="14">
        <v>23</v>
      </c>
      <c r="AD81" s="15">
        <f t="shared" si="20"/>
        <v>0.92</v>
      </c>
      <c r="AE81" s="16">
        <f t="shared" si="21"/>
        <v>36.507936507936506</v>
      </c>
      <c r="AF81" s="14">
        <v>0</v>
      </c>
      <c r="AG81" s="11">
        <f t="shared" si="22"/>
        <v>0</v>
      </c>
      <c r="AH81" s="14">
        <v>1</v>
      </c>
      <c r="AI81" s="16">
        <f t="shared" si="23"/>
        <v>4</v>
      </c>
      <c r="AJ81" s="14">
        <v>11</v>
      </c>
      <c r="AK81" s="14">
        <f t="shared" si="24"/>
        <v>44</v>
      </c>
      <c r="AL81" s="14">
        <v>1</v>
      </c>
      <c r="AM81" s="14">
        <v>10</v>
      </c>
      <c r="AN81" s="14">
        <v>2</v>
      </c>
      <c r="AO81" s="14">
        <v>3</v>
      </c>
      <c r="AP81" s="14">
        <v>2</v>
      </c>
      <c r="AQ81" s="14">
        <v>3</v>
      </c>
      <c r="AR81" s="14">
        <v>2</v>
      </c>
      <c r="BH81" t="str">
        <f>CONCATENATE(Tabla1[[#This Row],[MADRE]],"X",Tabla1[[#This Row],[PADRE]])</f>
        <v>S5133XLauranne</v>
      </c>
    </row>
    <row r="82" spans="1:60" s="14" customFormat="1" ht="15.75" hidden="1" x14ac:dyDescent="0.25">
      <c r="A82" s="11" t="str">
        <f t="shared" si="25"/>
        <v>D00_192_2</v>
      </c>
      <c r="B82" s="12" t="s">
        <v>60</v>
      </c>
      <c r="C82" s="8">
        <v>192</v>
      </c>
      <c r="D82" s="13">
        <v>2</v>
      </c>
      <c r="E82" s="14" t="s">
        <v>61</v>
      </c>
      <c r="F82" s="14" t="s">
        <v>110</v>
      </c>
      <c r="G82" s="14" t="s">
        <v>63</v>
      </c>
      <c r="H82" s="14">
        <v>2003</v>
      </c>
      <c r="I82" s="13" t="s">
        <v>64</v>
      </c>
      <c r="J82" s="13"/>
      <c r="K82" s="14">
        <v>74</v>
      </c>
      <c r="L82" s="14">
        <f t="shared" si="29"/>
        <v>38</v>
      </c>
      <c r="M82" s="14">
        <f t="shared" si="30"/>
        <v>10</v>
      </c>
      <c r="N82" s="14">
        <f t="shared" si="31"/>
        <v>-5</v>
      </c>
      <c r="P82" s="13">
        <v>3</v>
      </c>
      <c r="Q82" s="11"/>
      <c r="R82" s="11"/>
      <c r="S82" s="11"/>
      <c r="T82" s="11"/>
      <c r="U82" s="11"/>
      <c r="V82" s="11"/>
      <c r="W82" s="13">
        <v>3</v>
      </c>
      <c r="X82" s="14">
        <v>216</v>
      </c>
      <c r="Y82" s="14">
        <v>25</v>
      </c>
      <c r="Z82" s="14">
        <v>70</v>
      </c>
      <c r="AA82" s="15">
        <f t="shared" si="19"/>
        <v>2.8</v>
      </c>
      <c r="AB82" s="14">
        <v>4</v>
      </c>
      <c r="AC82" s="14">
        <v>26</v>
      </c>
      <c r="AD82" s="15">
        <f t="shared" si="20"/>
        <v>1.04</v>
      </c>
      <c r="AE82" s="16">
        <f t="shared" si="21"/>
        <v>37.142857142857146</v>
      </c>
      <c r="AF82" s="14">
        <v>0</v>
      </c>
      <c r="AG82" s="11">
        <f t="shared" si="22"/>
        <v>0</v>
      </c>
      <c r="AH82" s="14">
        <v>2</v>
      </c>
      <c r="AI82" s="16">
        <f t="shared" si="23"/>
        <v>8</v>
      </c>
      <c r="AJ82" s="14">
        <v>1</v>
      </c>
      <c r="AK82" s="14">
        <f t="shared" si="24"/>
        <v>4</v>
      </c>
      <c r="AL82" s="14">
        <v>3</v>
      </c>
      <c r="AM82" s="14">
        <v>4</v>
      </c>
      <c r="AN82" s="14">
        <v>3</v>
      </c>
      <c r="AO82" s="14">
        <v>2</v>
      </c>
      <c r="AP82" s="14">
        <v>1</v>
      </c>
      <c r="AQ82" s="14">
        <v>3</v>
      </c>
      <c r="AR82" s="14">
        <v>3</v>
      </c>
      <c r="BH82" t="str">
        <f>CONCATENATE(Tabla1[[#This Row],[MADRE]],"X",Tabla1[[#This Row],[PADRE]])</f>
        <v>S5133XLauranne</v>
      </c>
    </row>
    <row r="83" spans="1:60" s="14" customFormat="1" ht="15.75" hidden="1" x14ac:dyDescent="0.25">
      <c r="A83" s="11" t="str">
        <f t="shared" si="25"/>
        <v>D00_193_2</v>
      </c>
      <c r="B83" s="12" t="s">
        <v>60</v>
      </c>
      <c r="C83" s="8">
        <v>193</v>
      </c>
      <c r="D83" s="13">
        <v>2</v>
      </c>
      <c r="E83" s="14" t="s">
        <v>61</v>
      </c>
      <c r="F83" s="14" t="s">
        <v>110</v>
      </c>
      <c r="G83" s="14" t="s">
        <v>63</v>
      </c>
      <c r="H83" s="14">
        <v>2003</v>
      </c>
      <c r="I83" s="13" t="s">
        <v>64</v>
      </c>
      <c r="J83" s="13"/>
      <c r="K83" s="14">
        <v>76</v>
      </c>
      <c r="L83" s="14">
        <f t="shared" si="29"/>
        <v>40</v>
      </c>
      <c r="M83" s="14">
        <f t="shared" si="30"/>
        <v>12</v>
      </c>
      <c r="N83" s="14">
        <f t="shared" si="31"/>
        <v>-3</v>
      </c>
      <c r="P83" s="13">
        <v>3</v>
      </c>
      <c r="Q83" s="11"/>
      <c r="R83" s="11"/>
      <c r="S83" s="11"/>
      <c r="T83" s="11"/>
      <c r="U83" s="11"/>
      <c r="V83" s="11"/>
      <c r="W83" s="13">
        <v>2</v>
      </c>
      <c r="X83" s="14">
        <v>231</v>
      </c>
      <c r="Y83" s="14">
        <v>25</v>
      </c>
      <c r="Z83" s="14">
        <v>86</v>
      </c>
      <c r="AA83" s="15">
        <f t="shared" si="19"/>
        <v>3.4816666666666669</v>
      </c>
      <c r="AB83" s="14">
        <v>4</v>
      </c>
      <c r="AC83" s="14">
        <v>25</v>
      </c>
      <c r="AD83" s="15">
        <f t="shared" si="20"/>
        <v>1.0416666666666667</v>
      </c>
      <c r="AE83" s="16">
        <f t="shared" si="21"/>
        <v>29.918621349928195</v>
      </c>
      <c r="AF83" s="14">
        <v>1</v>
      </c>
      <c r="AG83" s="11">
        <f t="shared" si="22"/>
        <v>4</v>
      </c>
      <c r="AH83" s="14">
        <v>0</v>
      </c>
      <c r="AI83" s="16">
        <f t="shared" si="23"/>
        <v>0</v>
      </c>
      <c r="AJ83" s="14">
        <v>4</v>
      </c>
      <c r="AK83" s="14">
        <f t="shared" si="24"/>
        <v>16</v>
      </c>
      <c r="AL83" s="14">
        <v>7</v>
      </c>
      <c r="AM83" s="14">
        <v>4</v>
      </c>
      <c r="AN83" s="14">
        <v>2</v>
      </c>
      <c r="AO83" s="14">
        <v>1</v>
      </c>
      <c r="AP83" s="14">
        <v>2</v>
      </c>
      <c r="AQ83" s="14">
        <v>3</v>
      </c>
      <c r="AR83" s="14">
        <v>2</v>
      </c>
      <c r="BH83" t="str">
        <f>CONCATENATE(Tabla1[[#This Row],[MADRE]],"X",Tabla1[[#This Row],[PADRE]])</f>
        <v>S5133XLauranne</v>
      </c>
    </row>
    <row r="84" spans="1:60" s="14" customFormat="1" ht="15.75" hidden="1" x14ac:dyDescent="0.25">
      <c r="A84" s="11" t="str">
        <f t="shared" si="25"/>
        <v>D00_195_2</v>
      </c>
      <c r="B84" s="12" t="s">
        <v>60</v>
      </c>
      <c r="C84" s="8">
        <v>195</v>
      </c>
      <c r="D84" s="13">
        <v>2</v>
      </c>
      <c r="E84" s="14" t="s">
        <v>61</v>
      </c>
      <c r="F84" s="14" t="s">
        <v>110</v>
      </c>
      <c r="G84" s="14" t="s">
        <v>63</v>
      </c>
      <c r="H84" s="14">
        <v>2003</v>
      </c>
      <c r="I84" s="13" t="s">
        <v>64</v>
      </c>
      <c r="J84" s="13"/>
      <c r="K84" s="14">
        <v>79</v>
      </c>
      <c r="L84" s="14">
        <f t="shared" si="29"/>
        <v>43</v>
      </c>
      <c r="M84" s="14">
        <f t="shared" si="30"/>
        <v>15</v>
      </c>
      <c r="N84" s="14">
        <f t="shared" si="31"/>
        <v>0</v>
      </c>
      <c r="P84" s="13">
        <v>2</v>
      </c>
      <c r="Q84" s="11"/>
      <c r="R84" s="11"/>
      <c r="S84" s="11"/>
      <c r="T84" s="11"/>
      <c r="U84" s="11"/>
      <c r="V84" s="11"/>
      <c r="W84" s="13">
        <v>2</v>
      </c>
      <c r="X84" s="14">
        <v>207</v>
      </c>
      <c r="Y84" s="14">
        <v>25</v>
      </c>
      <c r="Z84" s="14">
        <v>76</v>
      </c>
      <c r="AA84" s="15">
        <f t="shared" si="19"/>
        <v>3.1436363636363636</v>
      </c>
      <c r="AB84" s="14">
        <v>4</v>
      </c>
      <c r="AC84" s="14">
        <v>19</v>
      </c>
      <c r="AD84" s="15">
        <f t="shared" si="20"/>
        <v>0.86363636363636365</v>
      </c>
      <c r="AE84" s="16">
        <f t="shared" si="21"/>
        <v>27.472527472527471</v>
      </c>
      <c r="AF84" s="14">
        <v>3</v>
      </c>
      <c r="AG84" s="11">
        <f t="shared" si="22"/>
        <v>12</v>
      </c>
      <c r="AH84" s="14">
        <v>0</v>
      </c>
      <c r="AI84" s="16">
        <f t="shared" si="23"/>
        <v>0</v>
      </c>
      <c r="AJ84" s="14">
        <v>0</v>
      </c>
      <c r="AK84" s="14">
        <f t="shared" si="24"/>
        <v>0</v>
      </c>
      <c r="AL84" s="14">
        <v>0</v>
      </c>
      <c r="AM84" s="14">
        <v>8</v>
      </c>
      <c r="AN84" s="14">
        <v>2</v>
      </c>
      <c r="AO84" s="14">
        <v>3</v>
      </c>
      <c r="AP84" s="14">
        <v>3</v>
      </c>
      <c r="AQ84" s="14">
        <v>3</v>
      </c>
      <c r="AR84" s="14">
        <v>3</v>
      </c>
      <c r="BH84" t="str">
        <f>CONCATENATE(Tabla1[[#This Row],[MADRE]],"X",Tabla1[[#This Row],[PADRE]])</f>
        <v>S5133XLauranne</v>
      </c>
    </row>
    <row r="85" spans="1:60" s="14" customFormat="1" ht="15.75" hidden="1" x14ac:dyDescent="0.25">
      <c r="A85" s="11" t="str">
        <f t="shared" si="25"/>
        <v>D00_201_2</v>
      </c>
      <c r="B85" s="12" t="s">
        <v>60</v>
      </c>
      <c r="C85" s="8">
        <v>201</v>
      </c>
      <c r="D85" s="13">
        <v>2</v>
      </c>
      <c r="E85" s="14" t="s">
        <v>61</v>
      </c>
      <c r="F85" s="14" t="s">
        <v>110</v>
      </c>
      <c r="G85" s="14" t="s">
        <v>63</v>
      </c>
      <c r="H85" s="14">
        <v>2003</v>
      </c>
      <c r="I85" s="13" t="s">
        <v>64</v>
      </c>
      <c r="J85" s="13"/>
      <c r="K85" s="14">
        <v>75</v>
      </c>
      <c r="L85" s="14">
        <f t="shared" si="29"/>
        <v>39</v>
      </c>
      <c r="M85" s="14">
        <f t="shared" si="30"/>
        <v>11</v>
      </c>
      <c r="N85" s="14">
        <f t="shared" si="31"/>
        <v>-4</v>
      </c>
      <c r="P85" s="13">
        <v>4</v>
      </c>
      <c r="Q85" s="11"/>
      <c r="R85" s="11"/>
      <c r="S85" s="11"/>
      <c r="T85" s="11"/>
      <c r="U85" s="11"/>
      <c r="V85" s="11" t="s">
        <v>67</v>
      </c>
      <c r="W85" s="13">
        <v>3</v>
      </c>
      <c r="X85" s="14">
        <v>201</v>
      </c>
      <c r="Y85" s="14">
        <v>25</v>
      </c>
      <c r="Z85" s="14">
        <v>74</v>
      </c>
      <c r="AA85" s="15">
        <f t="shared" si="19"/>
        <v>2.996666666666667</v>
      </c>
      <c r="AB85" s="14">
        <v>4</v>
      </c>
      <c r="AC85" s="14">
        <v>22</v>
      </c>
      <c r="AD85" s="15">
        <f t="shared" si="20"/>
        <v>0.91666666666666663</v>
      </c>
      <c r="AE85" s="16">
        <f t="shared" si="21"/>
        <v>30.589543937708559</v>
      </c>
      <c r="AF85" s="14">
        <v>1</v>
      </c>
      <c r="AG85" s="11">
        <f t="shared" si="22"/>
        <v>4</v>
      </c>
      <c r="AH85" s="14">
        <v>3</v>
      </c>
      <c r="AI85" s="16">
        <f t="shared" si="23"/>
        <v>12</v>
      </c>
      <c r="AJ85" s="14">
        <v>2</v>
      </c>
      <c r="AK85" s="14">
        <f t="shared" si="24"/>
        <v>8</v>
      </c>
      <c r="AL85" s="14" t="s">
        <v>111</v>
      </c>
      <c r="AM85" s="14">
        <v>8</v>
      </c>
      <c r="AN85" s="14">
        <v>2</v>
      </c>
      <c r="AO85" s="14">
        <v>2</v>
      </c>
      <c r="AP85" s="14">
        <v>1</v>
      </c>
      <c r="AQ85" s="14">
        <v>3</v>
      </c>
      <c r="AR85" s="14">
        <v>3</v>
      </c>
      <c r="BH85" t="str">
        <f>CONCATENATE(Tabla1[[#This Row],[MADRE]],"X",Tabla1[[#This Row],[PADRE]])</f>
        <v>S5133XLauranne</v>
      </c>
    </row>
    <row r="86" spans="1:60" s="11" customFormat="1" ht="15.75" hidden="1" x14ac:dyDescent="0.25">
      <c r="A86" s="11" t="str">
        <f t="shared" si="25"/>
        <v>D00_203_2</v>
      </c>
      <c r="B86" s="1" t="s">
        <v>60</v>
      </c>
      <c r="C86" s="2">
        <v>203</v>
      </c>
      <c r="D86" s="16">
        <v>2</v>
      </c>
      <c r="E86" s="11" t="s">
        <v>61</v>
      </c>
      <c r="F86" s="11" t="s">
        <v>110</v>
      </c>
      <c r="G86" s="11" t="s">
        <v>63</v>
      </c>
      <c r="H86" s="16">
        <v>2003</v>
      </c>
      <c r="I86" s="16" t="s">
        <v>70</v>
      </c>
      <c r="J86" s="16"/>
      <c r="K86" s="11">
        <v>83</v>
      </c>
      <c r="L86" s="11">
        <f t="shared" si="29"/>
        <v>47</v>
      </c>
      <c r="M86" s="11">
        <f t="shared" si="30"/>
        <v>19</v>
      </c>
      <c r="N86" s="11">
        <f t="shared" si="31"/>
        <v>4</v>
      </c>
      <c r="O86" s="11">
        <f>K86-85</f>
        <v>-2</v>
      </c>
      <c r="P86" s="16">
        <v>2</v>
      </c>
      <c r="U86" s="11" t="s">
        <v>70</v>
      </c>
      <c r="V86" s="11" t="s">
        <v>68</v>
      </c>
      <c r="W86" s="16">
        <v>1</v>
      </c>
      <c r="X86" s="11">
        <v>210</v>
      </c>
      <c r="Y86" s="11">
        <v>25</v>
      </c>
      <c r="Z86" s="11">
        <v>93</v>
      </c>
      <c r="AA86" s="15">
        <f t="shared" si="19"/>
        <v>3.7549999999999999</v>
      </c>
      <c r="AB86" s="11">
        <v>4</v>
      </c>
      <c r="AC86" s="11">
        <v>21</v>
      </c>
      <c r="AD86" s="15">
        <f t="shared" si="20"/>
        <v>0.875</v>
      </c>
      <c r="AE86" s="16">
        <f t="shared" si="21"/>
        <v>23.30226364846871</v>
      </c>
      <c r="AF86" s="11">
        <v>1</v>
      </c>
      <c r="AG86" s="11">
        <f t="shared" si="22"/>
        <v>4</v>
      </c>
      <c r="AH86" s="11">
        <v>0</v>
      </c>
      <c r="AI86" s="16">
        <f t="shared" si="23"/>
        <v>0</v>
      </c>
      <c r="AJ86" s="18">
        <v>1</v>
      </c>
      <c r="AK86" s="11">
        <f t="shared" si="24"/>
        <v>4</v>
      </c>
      <c r="AL86" s="11">
        <v>4</v>
      </c>
      <c r="AM86" s="11">
        <v>4</v>
      </c>
      <c r="AN86" s="11">
        <v>2</v>
      </c>
      <c r="AO86" s="11">
        <v>2</v>
      </c>
      <c r="AP86" s="11">
        <v>1</v>
      </c>
      <c r="AQ86" s="11">
        <v>3</v>
      </c>
      <c r="AR86" s="11">
        <v>3</v>
      </c>
      <c r="BH86" t="str">
        <f>CONCATENATE(Tabla1[[#This Row],[MADRE]],"X",Tabla1[[#This Row],[PADRE]])</f>
        <v>S5133XLauranne</v>
      </c>
    </row>
    <row r="87" spans="1:60" s="11" customFormat="1" ht="15.75" hidden="1" x14ac:dyDescent="0.25">
      <c r="A87" s="11" t="str">
        <f t="shared" si="25"/>
        <v>D00_203_2</v>
      </c>
      <c r="B87" s="1" t="s">
        <v>60</v>
      </c>
      <c r="C87" s="2">
        <v>203</v>
      </c>
      <c r="D87" s="16">
        <v>2</v>
      </c>
      <c r="E87" s="11" t="s">
        <v>61</v>
      </c>
      <c r="F87" s="11" t="s">
        <v>110</v>
      </c>
      <c r="G87" s="11" t="s">
        <v>63</v>
      </c>
      <c r="H87" s="16">
        <v>2004</v>
      </c>
      <c r="I87" s="16" t="s">
        <v>70</v>
      </c>
      <c r="J87" s="16"/>
      <c r="K87" s="11">
        <v>71</v>
      </c>
      <c r="L87" s="11">
        <f>K87-22</f>
        <v>49</v>
      </c>
      <c r="M87" s="11">
        <f>K87-46</f>
        <v>25</v>
      </c>
      <c r="N87" s="11">
        <f>K87-64</f>
        <v>7</v>
      </c>
      <c r="P87" s="16">
        <v>3</v>
      </c>
      <c r="T87" s="11">
        <v>26</v>
      </c>
      <c r="U87" s="11" t="s">
        <v>70</v>
      </c>
      <c r="V87" s="11" t="s">
        <v>68</v>
      </c>
      <c r="W87" s="16">
        <v>2</v>
      </c>
      <c r="X87" s="11">
        <v>213</v>
      </c>
      <c r="Y87" s="11">
        <v>25</v>
      </c>
      <c r="Z87" s="11">
        <v>92</v>
      </c>
      <c r="AA87" s="15">
        <f t="shared" si="19"/>
        <v>3.7183333333333333</v>
      </c>
      <c r="AB87" s="11">
        <v>4</v>
      </c>
      <c r="AC87" s="11">
        <v>23</v>
      </c>
      <c r="AD87" s="15">
        <f t="shared" si="20"/>
        <v>0.95833333333333337</v>
      </c>
      <c r="AE87" s="16">
        <f t="shared" si="21"/>
        <v>25.773195876288664</v>
      </c>
      <c r="AF87" s="11">
        <v>1</v>
      </c>
      <c r="AG87" s="11">
        <f t="shared" si="22"/>
        <v>4</v>
      </c>
      <c r="AH87" s="11">
        <v>0</v>
      </c>
      <c r="AI87" s="16">
        <f t="shared" si="23"/>
        <v>0</v>
      </c>
      <c r="AJ87" s="18">
        <v>1</v>
      </c>
      <c r="AK87" s="11">
        <f t="shared" si="24"/>
        <v>4</v>
      </c>
      <c r="AL87" s="11">
        <v>1</v>
      </c>
      <c r="AM87" s="11">
        <v>3</v>
      </c>
      <c r="AN87" s="11">
        <v>2</v>
      </c>
      <c r="AO87" s="11">
        <v>2</v>
      </c>
      <c r="AP87" s="11">
        <v>3</v>
      </c>
      <c r="AQ87" s="11">
        <v>3</v>
      </c>
      <c r="AR87" s="11">
        <v>3</v>
      </c>
      <c r="BH87" t="str">
        <f>CONCATENATE(Tabla1[[#This Row],[MADRE]],"X",Tabla1[[#This Row],[PADRE]])</f>
        <v>S5133XLauranne</v>
      </c>
    </row>
    <row r="88" spans="1:60" s="11" customFormat="1" ht="15.75" hidden="1" x14ac:dyDescent="0.25">
      <c r="A88" s="11" t="str">
        <f t="shared" si="25"/>
        <v>D00_203_2</v>
      </c>
      <c r="B88" s="1" t="s">
        <v>60</v>
      </c>
      <c r="C88" s="2">
        <v>203</v>
      </c>
      <c r="D88" s="16">
        <v>2</v>
      </c>
      <c r="E88" s="11" t="s">
        <v>61</v>
      </c>
      <c r="F88" s="11" t="s">
        <v>110</v>
      </c>
      <c r="G88" s="11" t="s">
        <v>63</v>
      </c>
      <c r="H88" s="16">
        <v>2005</v>
      </c>
      <c r="I88" s="16" t="s">
        <v>70</v>
      </c>
      <c r="J88" s="16">
        <v>78</v>
      </c>
      <c r="K88" s="11">
        <v>82</v>
      </c>
      <c r="L88" s="11">
        <f>K88-30</f>
        <v>52</v>
      </c>
      <c r="M88" s="11">
        <f>K88-60</f>
        <v>22</v>
      </c>
      <c r="N88" s="11">
        <f>K88-76</f>
        <v>6</v>
      </c>
      <c r="O88" s="11">
        <f>K88-80</f>
        <v>2</v>
      </c>
      <c r="P88" s="16">
        <v>3</v>
      </c>
      <c r="T88" s="11" t="s">
        <v>112</v>
      </c>
      <c r="U88" s="11" t="s">
        <v>70</v>
      </c>
      <c r="V88" s="11" t="s">
        <v>68</v>
      </c>
      <c r="W88" s="16">
        <v>4</v>
      </c>
      <c r="X88" s="11">
        <v>205</v>
      </c>
      <c r="Y88" s="11">
        <v>25</v>
      </c>
      <c r="Z88" s="11">
        <v>69</v>
      </c>
      <c r="AA88" s="15">
        <f t="shared" si="19"/>
        <v>2.8330434782608696</v>
      </c>
      <c r="AB88" s="11">
        <v>4</v>
      </c>
      <c r="AC88" s="11">
        <v>21</v>
      </c>
      <c r="AD88" s="15">
        <f t="shared" si="20"/>
        <v>0.91304347826086951</v>
      </c>
      <c r="AE88" s="16">
        <f t="shared" si="21"/>
        <v>32.228360957642728</v>
      </c>
      <c r="AF88" s="11">
        <v>2</v>
      </c>
      <c r="AG88" s="11">
        <f t="shared" si="22"/>
        <v>8</v>
      </c>
      <c r="AH88" s="11">
        <v>0</v>
      </c>
      <c r="AI88" s="16">
        <f t="shared" si="23"/>
        <v>0</v>
      </c>
      <c r="AJ88" s="18">
        <v>0</v>
      </c>
      <c r="AK88" s="11">
        <f t="shared" si="24"/>
        <v>0</v>
      </c>
      <c r="AL88" s="11">
        <v>0</v>
      </c>
      <c r="AM88" s="11">
        <v>3</v>
      </c>
      <c r="AN88" s="11">
        <v>3</v>
      </c>
      <c r="AO88" s="11">
        <v>2</v>
      </c>
      <c r="AP88" s="11">
        <v>2</v>
      </c>
      <c r="AQ88" s="11">
        <v>3</v>
      </c>
      <c r="AR88" s="11">
        <v>3</v>
      </c>
      <c r="BH88" t="str">
        <f>CONCATENATE(Tabla1[[#This Row],[MADRE]],"X",Tabla1[[#This Row],[PADRE]])</f>
        <v>S5133XLauranne</v>
      </c>
    </row>
    <row r="89" spans="1:60" s="11" customFormat="1" ht="15.75" hidden="1" x14ac:dyDescent="0.25">
      <c r="A89" s="11" t="str">
        <f t="shared" si="25"/>
        <v>D00_203_2</v>
      </c>
      <c r="B89" s="1" t="s">
        <v>60</v>
      </c>
      <c r="C89" s="2">
        <v>203</v>
      </c>
      <c r="D89" s="16">
        <v>2</v>
      </c>
      <c r="E89" s="11" t="s">
        <v>61</v>
      </c>
      <c r="F89" s="11" t="s">
        <v>110</v>
      </c>
      <c r="G89" s="11" t="s">
        <v>63</v>
      </c>
      <c r="H89" s="16">
        <v>2006</v>
      </c>
      <c r="I89" s="16" t="s">
        <v>70</v>
      </c>
      <c r="J89" s="16">
        <v>70</v>
      </c>
      <c r="K89" s="11">
        <v>72</v>
      </c>
      <c r="L89" s="11">
        <f>K89-34</f>
        <v>38</v>
      </c>
      <c r="M89" s="11">
        <f>K89-61</f>
        <v>11</v>
      </c>
      <c r="N89" s="11">
        <f>K89-70</f>
        <v>2</v>
      </c>
      <c r="O89" s="11">
        <f>K89-73</f>
        <v>-1</v>
      </c>
      <c r="P89" s="16">
        <v>3</v>
      </c>
      <c r="T89" s="11" t="s">
        <v>113</v>
      </c>
      <c r="U89" s="11" t="s">
        <v>70</v>
      </c>
      <c r="V89" s="11" t="s">
        <v>68</v>
      </c>
      <c r="W89" s="16">
        <v>4</v>
      </c>
      <c r="X89" s="11">
        <v>202</v>
      </c>
      <c r="Y89" s="11">
        <v>25</v>
      </c>
      <c r="Z89" s="11">
        <v>86</v>
      </c>
      <c r="AA89" s="15">
        <f t="shared" si="19"/>
        <v>3.44</v>
      </c>
      <c r="AB89" s="11">
        <v>4</v>
      </c>
      <c r="AC89" s="11">
        <v>23</v>
      </c>
      <c r="AD89" s="15">
        <f t="shared" si="20"/>
        <v>0.92</v>
      </c>
      <c r="AE89" s="16">
        <f t="shared" si="21"/>
        <v>26.744186046511629</v>
      </c>
      <c r="AF89" s="11">
        <v>0</v>
      </c>
      <c r="AG89" s="11">
        <f t="shared" si="22"/>
        <v>0</v>
      </c>
      <c r="AH89" s="11">
        <v>0</v>
      </c>
      <c r="AI89" s="16">
        <f t="shared" si="23"/>
        <v>0</v>
      </c>
      <c r="AJ89" s="18" t="s">
        <v>114</v>
      </c>
      <c r="AK89" s="11" t="e">
        <f t="shared" si="24"/>
        <v>#VALUE!</v>
      </c>
      <c r="AM89" s="11">
        <v>1</v>
      </c>
      <c r="AN89" s="11">
        <v>2</v>
      </c>
      <c r="AO89" s="11">
        <v>1</v>
      </c>
      <c r="AP89" s="11">
        <v>3</v>
      </c>
      <c r="AQ89" s="11">
        <v>3</v>
      </c>
      <c r="AR89" s="11">
        <v>3</v>
      </c>
      <c r="BH89" t="str">
        <f>CONCATENATE(Tabla1[[#This Row],[MADRE]],"X",Tabla1[[#This Row],[PADRE]])</f>
        <v>S5133XLauranne</v>
      </c>
    </row>
    <row r="90" spans="1:60" s="11" customFormat="1" ht="15.75" hidden="1" x14ac:dyDescent="0.25">
      <c r="A90" s="11" t="str">
        <f t="shared" si="25"/>
        <v>D00_203_2</v>
      </c>
      <c r="B90" s="1" t="s">
        <v>60</v>
      </c>
      <c r="C90" s="2">
        <v>203</v>
      </c>
      <c r="D90" s="16">
        <v>2</v>
      </c>
      <c r="E90" s="11" t="s">
        <v>61</v>
      </c>
      <c r="F90" s="11" t="s">
        <v>110</v>
      </c>
      <c r="G90" s="11" t="s">
        <v>63</v>
      </c>
      <c r="H90" s="16">
        <v>2007</v>
      </c>
      <c r="I90" s="16" t="s">
        <v>70</v>
      </c>
      <c r="J90" s="16"/>
      <c r="K90" s="11">
        <v>67</v>
      </c>
      <c r="L90" s="11">
        <f>K90-36</f>
        <v>31</v>
      </c>
      <c r="M90" s="11">
        <f>K90-53</f>
        <v>14</v>
      </c>
      <c r="N90" s="11">
        <f>K90-60</f>
        <v>7</v>
      </c>
      <c r="O90" s="11">
        <f>K90-71</f>
        <v>-4</v>
      </c>
      <c r="P90" s="16">
        <v>4</v>
      </c>
      <c r="T90" s="11" t="s">
        <v>115</v>
      </c>
      <c r="U90" s="11" t="s">
        <v>70</v>
      </c>
      <c r="V90" s="11" t="s">
        <v>68</v>
      </c>
      <c r="W90" s="16">
        <v>3</v>
      </c>
      <c r="X90" s="11">
        <v>209</v>
      </c>
      <c r="Y90" s="11">
        <v>25</v>
      </c>
      <c r="Z90" s="11">
        <v>105</v>
      </c>
      <c r="AA90" s="15">
        <f t="shared" si="19"/>
        <v>4.2</v>
      </c>
      <c r="AB90" s="11">
        <v>4</v>
      </c>
      <c r="AC90" s="11">
        <v>29</v>
      </c>
      <c r="AD90" s="15">
        <f t="shared" si="20"/>
        <v>1.1599999999999999</v>
      </c>
      <c r="AE90" s="16">
        <f t="shared" si="21"/>
        <v>27.619047619047613</v>
      </c>
      <c r="AF90" s="11">
        <v>0</v>
      </c>
      <c r="AG90" s="11">
        <f t="shared" si="22"/>
        <v>0</v>
      </c>
      <c r="AH90" s="11">
        <v>0</v>
      </c>
      <c r="AI90" s="16">
        <f t="shared" si="23"/>
        <v>0</v>
      </c>
      <c r="AJ90" s="18" t="s">
        <v>85</v>
      </c>
      <c r="AM90" s="11">
        <v>3</v>
      </c>
      <c r="AN90" s="11">
        <v>3</v>
      </c>
      <c r="AO90" s="11">
        <v>3</v>
      </c>
      <c r="AP90" s="11">
        <v>2</v>
      </c>
      <c r="AQ90" s="11">
        <v>3</v>
      </c>
      <c r="AR90" s="11">
        <v>3</v>
      </c>
      <c r="AS90" s="11">
        <v>4</v>
      </c>
      <c r="BH90" t="str">
        <f>CONCATENATE(Tabla1[[#This Row],[MADRE]],"X",Tabla1[[#This Row],[PADRE]])</f>
        <v>S5133XLauranne</v>
      </c>
    </row>
    <row r="91" spans="1:60" s="11" customFormat="1" ht="15.75" hidden="1" x14ac:dyDescent="0.25">
      <c r="A91" s="11" t="str">
        <f t="shared" si="25"/>
        <v>D00_203_2</v>
      </c>
      <c r="B91" s="1" t="s">
        <v>60</v>
      </c>
      <c r="C91" s="2">
        <v>203</v>
      </c>
      <c r="D91" s="16">
        <v>2</v>
      </c>
      <c r="E91" s="11" t="s">
        <v>61</v>
      </c>
      <c r="F91" s="11" t="s">
        <v>110</v>
      </c>
      <c r="G91" s="11" t="s">
        <v>63</v>
      </c>
      <c r="H91" s="16">
        <v>2008</v>
      </c>
      <c r="I91" s="16" t="s">
        <v>70</v>
      </c>
      <c r="J91" s="16"/>
      <c r="K91" s="11">
        <v>67</v>
      </c>
      <c r="L91" s="11">
        <f>K91-22</f>
        <v>45</v>
      </c>
      <c r="M91" s="11">
        <f>K91-49</f>
        <v>18</v>
      </c>
      <c r="N91" s="11">
        <f>K91-61</f>
        <v>6</v>
      </c>
      <c r="O91" s="11">
        <f>K91-73</f>
        <v>-6</v>
      </c>
      <c r="P91" s="16">
        <v>4</v>
      </c>
      <c r="T91" s="11" t="s">
        <v>116</v>
      </c>
      <c r="U91" s="11" t="s">
        <v>70</v>
      </c>
      <c r="V91" s="11" t="s">
        <v>68</v>
      </c>
      <c r="W91" s="16">
        <v>4</v>
      </c>
      <c r="X91" s="11">
        <v>207</v>
      </c>
      <c r="Y91" s="11">
        <v>25</v>
      </c>
      <c r="Z91" s="11">
        <v>91</v>
      </c>
      <c r="AA91" s="15">
        <f t="shared" si="19"/>
        <v>3.6783333333333332</v>
      </c>
      <c r="AB91" s="11">
        <v>4</v>
      </c>
      <c r="AC91" s="11">
        <v>23</v>
      </c>
      <c r="AD91" s="15">
        <f t="shared" si="20"/>
        <v>0.95833333333333337</v>
      </c>
      <c r="AE91" s="16">
        <f t="shared" si="21"/>
        <v>26.053466243769826</v>
      </c>
      <c r="AF91" s="11">
        <v>1</v>
      </c>
      <c r="AG91" s="11">
        <f t="shared" si="22"/>
        <v>4</v>
      </c>
      <c r="AH91" s="11">
        <v>1</v>
      </c>
      <c r="AI91" s="16">
        <f t="shared" si="23"/>
        <v>4</v>
      </c>
      <c r="AJ91" s="18" t="s">
        <v>87</v>
      </c>
      <c r="AM91" s="11">
        <v>3</v>
      </c>
      <c r="AN91" s="11">
        <v>2</v>
      </c>
      <c r="AO91" s="11">
        <v>2</v>
      </c>
      <c r="AP91" s="11">
        <v>2</v>
      </c>
      <c r="AQ91" s="11">
        <v>3</v>
      </c>
      <c r="AR91" s="11">
        <v>4</v>
      </c>
      <c r="BH91" t="str">
        <f>CONCATENATE(Tabla1[[#This Row],[MADRE]],"X",Tabla1[[#This Row],[PADRE]])</f>
        <v>S5133XLauranne</v>
      </c>
    </row>
    <row r="92" spans="1:60" s="11" customFormat="1" ht="15.75" hidden="1" x14ac:dyDescent="0.25">
      <c r="A92" s="11" t="str">
        <f t="shared" si="25"/>
        <v>D00_203_2</v>
      </c>
      <c r="B92" s="1" t="s">
        <v>60</v>
      </c>
      <c r="C92" s="2">
        <v>203</v>
      </c>
      <c r="D92" s="16">
        <v>2</v>
      </c>
      <c r="E92" s="11" t="s">
        <v>61</v>
      </c>
      <c r="F92" s="11" t="s">
        <v>110</v>
      </c>
      <c r="G92" s="11" t="s">
        <v>63</v>
      </c>
      <c r="H92" s="16">
        <v>2009</v>
      </c>
      <c r="I92" s="16" t="s">
        <v>70</v>
      </c>
      <c r="J92" s="16"/>
      <c r="K92" s="11">
        <v>66</v>
      </c>
      <c r="L92" s="11">
        <f>K92-26</f>
        <v>40</v>
      </c>
      <c r="M92" s="11">
        <f>K92-50</f>
        <v>16</v>
      </c>
      <c r="N92" s="11">
        <f>K92-62</f>
        <v>4</v>
      </c>
      <c r="O92" s="11">
        <f>K92-68</f>
        <v>-2</v>
      </c>
      <c r="P92" s="16">
        <v>4</v>
      </c>
      <c r="U92" s="11" t="s">
        <v>70</v>
      </c>
      <c r="V92" s="11" t="s">
        <v>68</v>
      </c>
      <c r="W92" s="16">
        <v>4</v>
      </c>
      <c r="X92" s="11">
        <v>208</v>
      </c>
      <c r="Y92" s="11">
        <v>25</v>
      </c>
      <c r="Z92" s="11">
        <v>79</v>
      </c>
      <c r="AA92" s="15">
        <f t="shared" si="19"/>
        <v>3.1983333333333333</v>
      </c>
      <c r="AB92" s="11">
        <v>4</v>
      </c>
      <c r="AC92" s="11">
        <v>23</v>
      </c>
      <c r="AD92" s="15">
        <f t="shared" si="20"/>
        <v>0.95833333333333337</v>
      </c>
      <c r="AE92" s="16">
        <f t="shared" si="21"/>
        <v>29.963522668056282</v>
      </c>
      <c r="AF92" s="11">
        <v>1</v>
      </c>
      <c r="AG92" s="11">
        <f t="shared" si="22"/>
        <v>4</v>
      </c>
      <c r="AH92" s="11">
        <v>0</v>
      </c>
      <c r="AI92" s="16">
        <f t="shared" si="23"/>
        <v>0</v>
      </c>
      <c r="AJ92" s="18">
        <v>0</v>
      </c>
      <c r="AM92" s="11">
        <v>3</v>
      </c>
      <c r="AN92" s="11">
        <v>3</v>
      </c>
      <c r="AO92" s="11">
        <v>1</v>
      </c>
      <c r="AP92" s="11">
        <v>2</v>
      </c>
      <c r="AQ92" s="11">
        <v>3</v>
      </c>
      <c r="AR92" s="11">
        <v>4</v>
      </c>
      <c r="AS92" s="11">
        <v>1</v>
      </c>
      <c r="BH92" t="str">
        <f>CONCATENATE(Tabla1[[#This Row],[MADRE]],"X",Tabla1[[#This Row],[PADRE]])</f>
        <v>S5133XLauranne</v>
      </c>
    </row>
    <row r="93" spans="1:60" s="11" customFormat="1" ht="15.75" hidden="1" x14ac:dyDescent="0.25">
      <c r="A93" s="11" t="str">
        <f t="shared" si="25"/>
        <v>D00_203_2</v>
      </c>
      <c r="B93" s="1" t="s">
        <v>60</v>
      </c>
      <c r="C93" s="2">
        <v>203</v>
      </c>
      <c r="D93" s="16">
        <v>2</v>
      </c>
      <c r="E93" s="11" t="s">
        <v>61</v>
      </c>
      <c r="F93" s="11" t="s">
        <v>110</v>
      </c>
      <c r="G93" s="11" t="s">
        <v>63</v>
      </c>
      <c r="H93" s="16">
        <v>2010</v>
      </c>
      <c r="I93" s="16" t="s">
        <v>70</v>
      </c>
      <c r="J93" s="16"/>
      <c r="K93" s="11">
        <v>82</v>
      </c>
      <c r="L93" s="11">
        <f>K93-40</f>
        <v>42</v>
      </c>
      <c r="M93" s="11">
        <f>K93-60</f>
        <v>22</v>
      </c>
      <c r="N93" s="11">
        <f>K93-81</f>
        <v>1</v>
      </c>
      <c r="O93" s="11">
        <f>K93-85</f>
        <v>-3</v>
      </c>
      <c r="P93" s="16">
        <v>2</v>
      </c>
      <c r="T93" s="11" t="s">
        <v>117</v>
      </c>
      <c r="U93" s="11" t="s">
        <v>70</v>
      </c>
      <c r="V93" s="11" t="s">
        <v>68</v>
      </c>
      <c r="W93" s="16">
        <v>1</v>
      </c>
      <c r="X93" s="11">
        <v>223</v>
      </c>
      <c r="Y93" s="11">
        <v>25</v>
      </c>
      <c r="Z93" s="11">
        <v>112</v>
      </c>
      <c r="AA93" s="15">
        <f t="shared" si="19"/>
        <v>4.7</v>
      </c>
      <c r="AB93" s="11">
        <v>4</v>
      </c>
      <c r="AC93" s="11">
        <v>22</v>
      </c>
      <c r="AD93" s="15">
        <f t="shared" si="20"/>
        <v>1.1000000000000001</v>
      </c>
      <c r="AE93" s="16">
        <f t="shared" si="21"/>
        <v>23.404255319148938</v>
      </c>
      <c r="AF93" s="11">
        <v>5</v>
      </c>
      <c r="AG93" s="11">
        <f t="shared" si="22"/>
        <v>20</v>
      </c>
      <c r="AH93" s="11">
        <v>0</v>
      </c>
      <c r="AI93" s="16">
        <f t="shared" si="23"/>
        <v>0</v>
      </c>
      <c r="AJ93" s="18" t="s">
        <v>83</v>
      </c>
      <c r="AM93" s="11">
        <v>3</v>
      </c>
      <c r="AN93" s="11">
        <v>2</v>
      </c>
      <c r="AO93" s="11">
        <v>2</v>
      </c>
      <c r="AP93" s="11">
        <v>3</v>
      </c>
      <c r="AQ93" s="11">
        <v>3</v>
      </c>
      <c r="AR93" s="11">
        <v>3</v>
      </c>
      <c r="AS93" s="11">
        <v>0</v>
      </c>
      <c r="AT93" s="19" t="s">
        <v>118</v>
      </c>
      <c r="BH93" t="str">
        <f>CONCATENATE(Tabla1[[#This Row],[MADRE]],"X",Tabla1[[#This Row],[PADRE]])</f>
        <v>S5133XLauranne</v>
      </c>
    </row>
    <row r="94" spans="1:60" s="11" customFormat="1" ht="15.75" hidden="1" x14ac:dyDescent="0.25">
      <c r="A94" s="11" t="str">
        <f t="shared" si="25"/>
        <v>D00_203_2</v>
      </c>
      <c r="B94" s="1" t="s">
        <v>60</v>
      </c>
      <c r="C94" s="2">
        <v>203</v>
      </c>
      <c r="D94" s="16">
        <v>2</v>
      </c>
      <c r="E94" s="11" t="s">
        <v>61</v>
      </c>
      <c r="F94" s="11" t="s">
        <v>110</v>
      </c>
      <c r="G94" s="11" t="s">
        <v>63</v>
      </c>
      <c r="H94" s="16">
        <v>2011</v>
      </c>
      <c r="I94" s="16" t="s">
        <v>70</v>
      </c>
      <c r="J94" s="16"/>
      <c r="K94" s="11">
        <v>70</v>
      </c>
      <c r="L94" s="11">
        <f>K94-31</f>
        <v>39</v>
      </c>
      <c r="M94" s="11">
        <f>K94-53</f>
        <v>17</v>
      </c>
      <c r="N94" s="11">
        <f>K94-62</f>
        <v>8</v>
      </c>
      <c r="O94" s="11">
        <f>K94-77</f>
        <v>-7</v>
      </c>
      <c r="P94" s="16">
        <v>4</v>
      </c>
      <c r="T94" s="11" t="s">
        <v>119</v>
      </c>
      <c r="U94" s="11" t="s">
        <v>70</v>
      </c>
      <c r="V94" s="11" t="s">
        <v>68</v>
      </c>
      <c r="W94" s="16">
        <v>4</v>
      </c>
      <c r="X94" s="11">
        <v>225</v>
      </c>
      <c r="Y94" s="11">
        <v>25</v>
      </c>
      <c r="Z94" s="11">
        <v>78</v>
      </c>
      <c r="AA94" s="15">
        <f t="shared" si="19"/>
        <v>3.12</v>
      </c>
      <c r="AB94" s="11">
        <v>4</v>
      </c>
      <c r="AC94" s="11">
        <v>24</v>
      </c>
      <c r="AD94" s="15">
        <f t="shared" si="20"/>
        <v>0.96</v>
      </c>
      <c r="AE94" s="16">
        <f t="shared" si="21"/>
        <v>30.769230769230766</v>
      </c>
      <c r="AF94" s="11">
        <v>0</v>
      </c>
      <c r="AG94" s="11">
        <f t="shared" si="22"/>
        <v>0</v>
      </c>
      <c r="AH94" s="11">
        <v>0</v>
      </c>
      <c r="AI94" s="16">
        <f t="shared" si="23"/>
        <v>0</v>
      </c>
      <c r="AJ94" s="18" t="s">
        <v>120</v>
      </c>
      <c r="AM94" s="11">
        <v>3</v>
      </c>
      <c r="AN94" s="11">
        <v>2</v>
      </c>
      <c r="AO94" s="11">
        <v>2</v>
      </c>
      <c r="AP94" s="11">
        <v>2</v>
      </c>
      <c r="AQ94" s="11">
        <v>3</v>
      </c>
      <c r="AR94" s="11">
        <v>3</v>
      </c>
      <c r="AS94" s="11">
        <v>2</v>
      </c>
      <c r="BH94" t="str">
        <f>CONCATENATE(Tabla1[[#This Row],[MADRE]],"X",Tabla1[[#This Row],[PADRE]])</f>
        <v>S5133XLauranne</v>
      </c>
    </row>
    <row r="95" spans="1:60" s="11" customFormat="1" ht="15.75" hidden="1" x14ac:dyDescent="0.25">
      <c r="A95" s="11" t="str">
        <f t="shared" si="25"/>
        <v>D00_203_2</v>
      </c>
      <c r="B95" s="1" t="s">
        <v>60</v>
      </c>
      <c r="C95" s="2">
        <v>203</v>
      </c>
      <c r="D95" s="16">
        <v>2</v>
      </c>
      <c r="E95" s="11" t="s">
        <v>61</v>
      </c>
      <c r="F95" s="11" t="s">
        <v>110</v>
      </c>
      <c r="G95" s="11" t="s">
        <v>63</v>
      </c>
      <c r="H95" s="16">
        <v>2012</v>
      </c>
      <c r="I95" s="16" t="s">
        <v>70</v>
      </c>
      <c r="J95" s="16"/>
      <c r="K95" s="11">
        <v>78</v>
      </c>
      <c r="L95" s="11">
        <f>K95-30</f>
        <v>48</v>
      </c>
      <c r="M95" s="11">
        <f>K95-67</f>
        <v>11</v>
      </c>
      <c r="N95" s="11">
        <f>K95-78</f>
        <v>0</v>
      </c>
      <c r="O95" s="11">
        <f>K95-84</f>
        <v>-6</v>
      </c>
      <c r="P95" s="16">
        <v>2</v>
      </c>
      <c r="U95" s="11" t="s">
        <v>70</v>
      </c>
      <c r="V95" s="11" t="s">
        <v>68</v>
      </c>
      <c r="W95" s="16">
        <v>3</v>
      </c>
      <c r="X95" s="11">
        <v>218</v>
      </c>
      <c r="AA95" s="15"/>
      <c r="AD95" s="15"/>
      <c r="AE95" s="16"/>
      <c r="AI95" s="16"/>
      <c r="AJ95" s="18"/>
      <c r="BH95" t="str">
        <f>CONCATENATE(Tabla1[[#This Row],[MADRE]],"X",Tabla1[[#This Row],[PADRE]])</f>
        <v>S5133XLauranne</v>
      </c>
    </row>
    <row r="96" spans="1:60" s="11" customFormat="1" ht="15.75" hidden="1" x14ac:dyDescent="0.25">
      <c r="A96" s="11" t="str">
        <f t="shared" si="25"/>
        <v>D00_203_2</v>
      </c>
      <c r="B96" s="1" t="s">
        <v>60</v>
      </c>
      <c r="C96" s="2">
        <v>203</v>
      </c>
      <c r="D96" s="16">
        <v>2</v>
      </c>
      <c r="E96" s="11" t="s">
        <v>61</v>
      </c>
      <c r="F96" s="11" t="s">
        <v>110</v>
      </c>
      <c r="G96" s="11" t="s">
        <v>63</v>
      </c>
      <c r="H96" s="16">
        <v>2013</v>
      </c>
      <c r="I96" s="16" t="s">
        <v>70</v>
      </c>
      <c r="J96" s="16"/>
      <c r="K96" s="11">
        <v>76</v>
      </c>
      <c r="L96" s="11">
        <f>K96-21</f>
        <v>55</v>
      </c>
      <c r="M96" s="11">
        <f>K96-49</f>
        <v>27</v>
      </c>
      <c r="N96" s="11">
        <f>K96-58</f>
        <v>18</v>
      </c>
      <c r="O96" s="11">
        <f>K96-76</f>
        <v>0</v>
      </c>
      <c r="P96" s="16">
        <v>5</v>
      </c>
      <c r="T96" s="11" t="s">
        <v>121</v>
      </c>
      <c r="U96" s="11" t="s">
        <v>70</v>
      </c>
      <c r="V96" s="11" t="s">
        <v>68</v>
      </c>
      <c r="W96" s="16">
        <v>4</v>
      </c>
      <c r="X96" s="11">
        <v>217</v>
      </c>
      <c r="Y96" s="11">
        <v>25</v>
      </c>
      <c r="Z96" s="11">
        <v>76</v>
      </c>
      <c r="AA96" s="15">
        <f>(Z96+(AD96*AF96))/Y96</f>
        <v>3.0733333333333333</v>
      </c>
      <c r="AB96" s="11">
        <v>4</v>
      </c>
      <c r="AC96" s="11">
        <v>20</v>
      </c>
      <c r="AD96" s="15">
        <f>AC96/(Y96-AF96)</f>
        <v>0.83333333333333337</v>
      </c>
      <c r="AE96" s="16">
        <f>AD96*100/AA96</f>
        <v>27.114967462039051</v>
      </c>
      <c r="AF96" s="11">
        <v>1</v>
      </c>
      <c r="AG96" s="11">
        <f>AF96*100/Y96</f>
        <v>4</v>
      </c>
      <c r="AH96" s="11">
        <v>0</v>
      </c>
      <c r="AI96" s="16">
        <f>AH96*100/Y96</f>
        <v>0</v>
      </c>
      <c r="AJ96" s="18" t="s">
        <v>122</v>
      </c>
      <c r="AL96" s="11">
        <v>4</v>
      </c>
      <c r="AM96" s="11">
        <v>1</v>
      </c>
      <c r="AN96" s="11">
        <v>3</v>
      </c>
      <c r="AO96" s="11">
        <v>2</v>
      </c>
      <c r="AP96" s="11">
        <v>1</v>
      </c>
      <c r="AQ96" s="11">
        <v>3</v>
      </c>
      <c r="AR96" s="11">
        <v>4</v>
      </c>
      <c r="BH96" t="str">
        <f>CONCATENATE(Tabla1[[#This Row],[MADRE]],"X",Tabla1[[#This Row],[PADRE]])</f>
        <v>S5133XLauranne</v>
      </c>
    </row>
    <row r="97" spans="1:60" s="11" customFormat="1" ht="15.75" hidden="1" x14ac:dyDescent="0.25">
      <c r="A97" s="11" t="str">
        <f t="shared" si="25"/>
        <v>D00_203_2</v>
      </c>
      <c r="B97" s="1" t="s">
        <v>60</v>
      </c>
      <c r="C97" s="2">
        <v>203</v>
      </c>
      <c r="D97" s="16">
        <v>2</v>
      </c>
      <c r="E97" s="11" t="s">
        <v>61</v>
      </c>
      <c r="F97" s="11" t="s">
        <v>110</v>
      </c>
      <c r="G97" s="11" t="s">
        <v>63</v>
      </c>
      <c r="H97" s="16">
        <v>2015</v>
      </c>
      <c r="I97" s="16" t="s">
        <v>70</v>
      </c>
      <c r="J97" s="16"/>
      <c r="K97" s="11">
        <v>81</v>
      </c>
      <c r="M97" s="11">
        <f>K97-61</f>
        <v>20</v>
      </c>
      <c r="P97" s="16"/>
      <c r="U97" s="11" t="s">
        <v>70</v>
      </c>
      <c r="V97" s="11" t="s">
        <v>68</v>
      </c>
      <c r="W97" s="16">
        <v>4</v>
      </c>
      <c r="X97" s="11">
        <v>217</v>
      </c>
      <c r="AA97" s="15"/>
      <c r="AD97" s="15"/>
      <c r="AE97" s="16"/>
      <c r="AI97" s="16"/>
      <c r="AJ97" s="18"/>
      <c r="BH97" t="str">
        <f>CONCATENATE(Tabla1[[#This Row],[MADRE]],"X",Tabla1[[#This Row],[PADRE]])</f>
        <v>S5133XLauranne</v>
      </c>
    </row>
    <row r="98" spans="1:60" s="11" customFormat="1" ht="15.75" hidden="1" x14ac:dyDescent="0.25">
      <c r="A98" s="11" t="str">
        <f t="shared" si="25"/>
        <v>D00_203_2</v>
      </c>
      <c r="B98" s="1" t="s">
        <v>60</v>
      </c>
      <c r="C98" s="2">
        <v>203</v>
      </c>
      <c r="D98" s="16">
        <v>2</v>
      </c>
      <c r="E98" s="11" t="s">
        <v>61</v>
      </c>
      <c r="F98" s="11" t="s">
        <v>110</v>
      </c>
      <c r="G98" s="11" t="s">
        <v>63</v>
      </c>
      <c r="H98" s="16">
        <v>2016</v>
      </c>
      <c r="I98" s="16" t="s">
        <v>70</v>
      </c>
      <c r="J98" s="16"/>
      <c r="K98" s="11">
        <v>85</v>
      </c>
      <c r="L98" s="11">
        <f>K98-28</f>
        <v>57</v>
      </c>
      <c r="M98" s="11">
        <f>K98-58</f>
        <v>27</v>
      </c>
      <c r="O98" s="11">
        <f>K98-87</f>
        <v>-2</v>
      </c>
      <c r="P98" s="16">
        <v>3</v>
      </c>
      <c r="U98" s="11" t="s">
        <v>70</v>
      </c>
      <c r="V98" s="11" t="s">
        <v>68</v>
      </c>
      <c r="W98" s="16">
        <v>1</v>
      </c>
      <c r="X98" s="11">
        <v>207</v>
      </c>
      <c r="Y98" s="11">
        <v>25</v>
      </c>
      <c r="Z98" s="20">
        <v>124</v>
      </c>
      <c r="AA98" s="15">
        <f t="shared" ref="AA98:AA141" si="32">(Z98+(AD98*AF98))/Y98</f>
        <v>5.0049999999999999</v>
      </c>
      <c r="AB98" s="11">
        <v>4</v>
      </c>
      <c r="AC98" s="11">
        <v>27</v>
      </c>
      <c r="AD98" s="15">
        <f t="shared" ref="AD98:AD141" si="33">AC98/(Y98-AF98)</f>
        <v>1.125</v>
      </c>
      <c r="AE98" s="16">
        <f t="shared" ref="AE98:AE141" si="34">AD98*100/AA98</f>
        <v>22.477522477522477</v>
      </c>
      <c r="AF98" s="11">
        <v>1</v>
      </c>
      <c r="AG98" s="11">
        <f>AF98*100/Y98</f>
        <v>4</v>
      </c>
      <c r="AH98" s="11">
        <v>1</v>
      </c>
      <c r="AI98" s="16">
        <f>AH98*100/Y98</f>
        <v>4</v>
      </c>
      <c r="AJ98" s="18" t="s">
        <v>87</v>
      </c>
      <c r="AM98" s="11">
        <v>3</v>
      </c>
      <c r="AN98" s="11">
        <v>2</v>
      </c>
      <c r="AO98" s="11">
        <v>1</v>
      </c>
      <c r="AP98" s="11">
        <v>1</v>
      </c>
      <c r="AQ98" s="11">
        <v>3</v>
      </c>
      <c r="AR98" s="11">
        <v>4</v>
      </c>
      <c r="AT98" s="20" t="s">
        <v>86</v>
      </c>
      <c r="BH98" t="str">
        <f>CONCATENATE(Tabla1[[#This Row],[MADRE]],"X",Tabla1[[#This Row],[PADRE]])</f>
        <v>S5133XLauranne</v>
      </c>
    </row>
    <row r="99" spans="1:60" s="11" customFormat="1" ht="15.75" hidden="1" x14ac:dyDescent="0.25">
      <c r="A99" s="11" t="str">
        <f t="shared" si="25"/>
        <v>D00_203_2</v>
      </c>
      <c r="B99" s="1" t="s">
        <v>60</v>
      </c>
      <c r="C99" s="2">
        <v>203</v>
      </c>
      <c r="D99" s="16">
        <v>2</v>
      </c>
      <c r="E99" s="11" t="s">
        <v>61</v>
      </c>
      <c r="F99" s="11" t="s">
        <v>110</v>
      </c>
      <c r="G99" s="11" t="s">
        <v>63</v>
      </c>
      <c r="H99" s="16">
        <v>2017</v>
      </c>
      <c r="I99" s="16" t="s">
        <v>70</v>
      </c>
      <c r="J99" s="16"/>
      <c r="K99" s="11">
        <v>71</v>
      </c>
      <c r="L99" s="11">
        <f>K99-30</f>
        <v>41</v>
      </c>
      <c r="M99" s="11">
        <f>K99-53</f>
        <v>18</v>
      </c>
      <c r="O99" s="11">
        <f>K99-71</f>
        <v>0</v>
      </c>
      <c r="P99" s="16">
        <v>5</v>
      </c>
      <c r="U99" s="11" t="s">
        <v>70</v>
      </c>
      <c r="V99" s="11" t="s">
        <v>68</v>
      </c>
      <c r="W99" s="16">
        <v>5</v>
      </c>
      <c r="X99" s="20">
        <v>222</v>
      </c>
      <c r="Y99" s="11">
        <v>25</v>
      </c>
      <c r="Z99" s="11">
        <v>52</v>
      </c>
      <c r="AA99" s="15">
        <f t="shared" si="32"/>
        <v>2.08</v>
      </c>
      <c r="AB99" s="11">
        <v>4</v>
      </c>
      <c r="AC99" s="11">
        <v>20</v>
      </c>
      <c r="AD99" s="21">
        <f t="shared" si="33"/>
        <v>0.8</v>
      </c>
      <c r="AE99" s="22">
        <f t="shared" si="34"/>
        <v>38.46153846153846</v>
      </c>
      <c r="AF99" s="11">
        <v>0</v>
      </c>
      <c r="AG99" s="11">
        <f>AF99*100/Y99</f>
        <v>0</v>
      </c>
      <c r="AH99" s="11">
        <v>0</v>
      </c>
      <c r="AI99" s="16">
        <f>AH99*100/Y99</f>
        <v>0</v>
      </c>
      <c r="AJ99" s="18" t="s">
        <v>123</v>
      </c>
      <c r="AM99" s="11">
        <v>3</v>
      </c>
      <c r="AN99" s="11">
        <v>3</v>
      </c>
      <c r="AO99" s="11">
        <v>2</v>
      </c>
      <c r="AP99" s="11">
        <v>2</v>
      </c>
      <c r="AQ99" s="11">
        <v>3</v>
      </c>
      <c r="AR99" s="11">
        <v>3</v>
      </c>
      <c r="BH99" t="str">
        <f>CONCATENATE(Tabla1[[#This Row],[MADRE]],"X",Tabla1[[#This Row],[PADRE]])</f>
        <v>S5133XLauranne</v>
      </c>
    </row>
    <row r="100" spans="1:60" s="11" customFormat="1" ht="15.75" hidden="1" x14ac:dyDescent="0.25">
      <c r="A100" s="11" t="str">
        <f t="shared" si="25"/>
        <v>D00_203_2</v>
      </c>
      <c r="B100" s="1" t="s">
        <v>60</v>
      </c>
      <c r="C100" s="2">
        <v>203</v>
      </c>
      <c r="D100" s="16">
        <v>2</v>
      </c>
      <c r="E100" s="11" t="s">
        <v>61</v>
      </c>
      <c r="F100" s="11" t="s">
        <v>110</v>
      </c>
      <c r="G100" s="11" t="s">
        <v>63</v>
      </c>
      <c r="H100" s="16">
        <v>2018</v>
      </c>
      <c r="I100" s="16" t="s">
        <v>70</v>
      </c>
      <c r="J100" s="16"/>
      <c r="K100" s="11">
        <v>76</v>
      </c>
      <c r="L100" s="11">
        <f>K100-29</f>
        <v>47</v>
      </c>
      <c r="M100" s="11">
        <f>K100-61</f>
        <v>15</v>
      </c>
      <c r="O100" s="11">
        <f>K100-82</f>
        <v>-6</v>
      </c>
      <c r="P100" s="16">
        <v>1</v>
      </c>
      <c r="U100" s="1"/>
      <c r="W100" s="16">
        <v>1</v>
      </c>
      <c r="X100" s="11">
        <v>209</v>
      </c>
      <c r="Y100" s="11">
        <v>25</v>
      </c>
      <c r="Z100" s="11">
        <v>129</v>
      </c>
      <c r="AA100" s="15">
        <f t="shared" si="32"/>
        <v>5.16</v>
      </c>
      <c r="AB100" s="11">
        <v>4</v>
      </c>
      <c r="AC100" s="11">
        <v>31</v>
      </c>
      <c r="AD100" s="15">
        <f t="shared" si="33"/>
        <v>1.24</v>
      </c>
      <c r="AE100" s="16">
        <f t="shared" si="34"/>
        <v>24.031007751937985</v>
      </c>
      <c r="AF100" s="11">
        <v>0</v>
      </c>
      <c r="AH100" s="11">
        <v>0</v>
      </c>
      <c r="AI100" s="16"/>
      <c r="AJ100" s="18" t="s">
        <v>124</v>
      </c>
      <c r="AM100" s="11">
        <v>3</v>
      </c>
      <c r="AN100" s="11">
        <v>3</v>
      </c>
      <c r="AO100" s="11">
        <v>1</v>
      </c>
      <c r="AP100" s="11">
        <v>3</v>
      </c>
      <c r="AQ100" s="11">
        <v>3</v>
      </c>
      <c r="AR100" s="11">
        <v>4</v>
      </c>
      <c r="BH100" t="str">
        <f>CONCATENATE(Tabla1[[#This Row],[MADRE]],"X",Tabla1[[#This Row],[PADRE]])</f>
        <v>S5133XLauranne</v>
      </c>
    </row>
    <row r="101" spans="1:60" s="11" customFormat="1" ht="15.75" hidden="1" x14ac:dyDescent="0.25">
      <c r="A101" s="11" t="str">
        <f t="shared" si="25"/>
        <v>D00_203_2</v>
      </c>
      <c r="B101" s="1" t="s">
        <v>60</v>
      </c>
      <c r="C101" s="2">
        <v>203</v>
      </c>
      <c r="D101" s="16">
        <v>2</v>
      </c>
      <c r="E101" s="11" t="s">
        <v>61</v>
      </c>
      <c r="F101" s="11" t="s">
        <v>110</v>
      </c>
      <c r="G101" s="11" t="s">
        <v>63</v>
      </c>
      <c r="H101" s="16">
        <v>2019</v>
      </c>
      <c r="I101" s="16" t="s">
        <v>70</v>
      </c>
      <c r="J101" s="16"/>
      <c r="K101" s="11">
        <v>69</v>
      </c>
      <c r="L101" s="11">
        <f>K101-31</f>
        <v>38</v>
      </c>
      <c r="M101" s="11">
        <f>L101-56</f>
        <v>-18</v>
      </c>
      <c r="O101" s="11">
        <f>K101-71</f>
        <v>-2</v>
      </c>
      <c r="P101" s="16">
        <v>5</v>
      </c>
      <c r="U101" s="1"/>
      <c r="W101" s="16"/>
      <c r="AA101" s="15" t="e">
        <f t="shared" si="32"/>
        <v>#DIV/0!</v>
      </c>
      <c r="AD101" s="15" t="e">
        <f t="shared" si="33"/>
        <v>#DIV/0!</v>
      </c>
      <c r="AE101" s="16" t="e">
        <f t="shared" si="34"/>
        <v>#DIV/0!</v>
      </c>
      <c r="AI101" s="16"/>
      <c r="AJ101" s="18"/>
      <c r="BH101" t="str">
        <f>CONCATENATE(Tabla1[[#This Row],[MADRE]],"X",Tabla1[[#This Row],[PADRE]])</f>
        <v>S5133XLauranne</v>
      </c>
    </row>
    <row r="102" spans="1:60" s="14" customFormat="1" ht="15.75" hidden="1" x14ac:dyDescent="0.25">
      <c r="A102" s="11" t="str">
        <f t="shared" si="25"/>
        <v>D00_204_2</v>
      </c>
      <c r="B102" s="12" t="s">
        <v>60</v>
      </c>
      <c r="C102" s="8">
        <v>204</v>
      </c>
      <c r="D102" s="13">
        <v>2</v>
      </c>
      <c r="E102" s="14" t="s">
        <v>61</v>
      </c>
      <c r="F102" s="14" t="s">
        <v>110</v>
      </c>
      <c r="G102" s="14" t="s">
        <v>63</v>
      </c>
      <c r="H102" s="14">
        <v>2003</v>
      </c>
      <c r="I102" s="13" t="s">
        <v>64</v>
      </c>
      <c r="J102" s="13"/>
      <c r="P102" s="13">
        <v>3</v>
      </c>
      <c r="Q102" s="11"/>
      <c r="R102" s="11"/>
      <c r="S102" s="11"/>
      <c r="T102" s="11"/>
      <c r="U102" s="11"/>
      <c r="V102" s="11"/>
      <c r="W102" s="13">
        <v>1</v>
      </c>
      <c r="X102" s="14">
        <v>219</v>
      </c>
      <c r="Y102" s="14">
        <v>25</v>
      </c>
      <c r="Z102" s="14">
        <v>59</v>
      </c>
      <c r="AA102" s="15">
        <f t="shared" si="32"/>
        <v>2.36</v>
      </c>
      <c r="AB102" s="14">
        <v>4</v>
      </c>
      <c r="AC102" s="14">
        <v>21</v>
      </c>
      <c r="AD102" s="15">
        <f t="shared" si="33"/>
        <v>0.84</v>
      </c>
      <c r="AE102" s="16">
        <f t="shared" si="34"/>
        <v>35.593220338983052</v>
      </c>
      <c r="AF102" s="14">
        <v>0</v>
      </c>
      <c r="AG102" s="11">
        <f t="shared" ref="AG102:AG141" si="35">AF102*100/Y102</f>
        <v>0</v>
      </c>
      <c r="AH102" s="14">
        <v>0</v>
      </c>
      <c r="AI102" s="16">
        <f t="shared" ref="AI102:AI141" si="36">AH102*100/Y102</f>
        <v>0</v>
      </c>
      <c r="AJ102" s="14">
        <v>1</v>
      </c>
      <c r="AK102" s="14">
        <f t="shared" ref="AK102:AK128" si="37">AJ102*100/Y102</f>
        <v>4</v>
      </c>
      <c r="AL102" s="14">
        <v>7</v>
      </c>
      <c r="AM102" s="14">
        <v>3</v>
      </c>
      <c r="AN102" s="14">
        <v>2</v>
      </c>
      <c r="AO102" s="14">
        <v>1</v>
      </c>
      <c r="AP102" s="14">
        <v>1</v>
      </c>
      <c r="AQ102" s="14">
        <v>3</v>
      </c>
      <c r="AR102" s="14">
        <v>3</v>
      </c>
      <c r="BH102" t="str">
        <f>CONCATENATE(Tabla1[[#This Row],[MADRE]],"X",Tabla1[[#This Row],[PADRE]])</f>
        <v>S5133XLauranne</v>
      </c>
    </row>
    <row r="103" spans="1:60" s="14" customFormat="1" ht="15.75" hidden="1" x14ac:dyDescent="0.25">
      <c r="A103" s="11" t="str">
        <f t="shared" si="25"/>
        <v>D00_209_2</v>
      </c>
      <c r="B103" s="12" t="s">
        <v>60</v>
      </c>
      <c r="C103" s="8">
        <v>209</v>
      </c>
      <c r="D103" s="13">
        <v>2</v>
      </c>
      <c r="E103" s="14" t="s">
        <v>61</v>
      </c>
      <c r="F103" s="14" t="s">
        <v>110</v>
      </c>
      <c r="G103" s="14" t="s">
        <v>63</v>
      </c>
      <c r="H103" s="14">
        <v>2003</v>
      </c>
      <c r="I103" s="13" t="s">
        <v>64</v>
      </c>
      <c r="J103" s="13"/>
      <c r="P103" s="13"/>
      <c r="Q103" s="11"/>
      <c r="R103" s="11"/>
      <c r="S103" s="11"/>
      <c r="T103" s="11"/>
      <c r="U103" s="11"/>
      <c r="V103" s="11"/>
      <c r="W103" s="13">
        <v>1</v>
      </c>
      <c r="X103" s="14">
        <v>215</v>
      </c>
      <c r="Y103" s="14">
        <v>25</v>
      </c>
      <c r="Z103" s="14">
        <v>87</v>
      </c>
      <c r="AA103" s="15">
        <f t="shared" si="32"/>
        <v>3.48</v>
      </c>
      <c r="AB103" s="14">
        <v>3</v>
      </c>
      <c r="AC103" s="14">
        <v>26</v>
      </c>
      <c r="AD103" s="15">
        <f t="shared" si="33"/>
        <v>1.04</v>
      </c>
      <c r="AE103" s="16">
        <f t="shared" si="34"/>
        <v>29.885057471264368</v>
      </c>
      <c r="AF103" s="14">
        <v>0</v>
      </c>
      <c r="AG103" s="11">
        <f t="shared" si="35"/>
        <v>0</v>
      </c>
      <c r="AH103" s="14">
        <v>0</v>
      </c>
      <c r="AI103" s="16">
        <f t="shared" si="36"/>
        <v>0</v>
      </c>
      <c r="AJ103" s="14">
        <v>0</v>
      </c>
      <c r="AK103" s="14">
        <f t="shared" si="37"/>
        <v>0</v>
      </c>
      <c r="AL103" s="14">
        <v>0</v>
      </c>
      <c r="AM103" s="14">
        <v>10</v>
      </c>
      <c r="AN103" s="14">
        <v>2</v>
      </c>
      <c r="AO103" s="14">
        <v>2</v>
      </c>
      <c r="AP103" s="14">
        <v>1</v>
      </c>
      <c r="AQ103" s="14">
        <v>3</v>
      </c>
      <c r="AR103" s="14">
        <v>3</v>
      </c>
      <c r="BH103" t="str">
        <f>CONCATENATE(Tabla1[[#This Row],[MADRE]],"X",Tabla1[[#This Row],[PADRE]])</f>
        <v>S5133XLauranne</v>
      </c>
    </row>
    <row r="104" spans="1:60" s="14" customFormat="1" ht="15.75" hidden="1" x14ac:dyDescent="0.25">
      <c r="A104" s="11" t="str">
        <f t="shared" si="25"/>
        <v>D00_210_2</v>
      </c>
      <c r="B104" s="12" t="s">
        <v>60</v>
      </c>
      <c r="C104" s="8">
        <v>210</v>
      </c>
      <c r="D104" s="13">
        <v>2</v>
      </c>
      <c r="E104" s="14" t="s">
        <v>61</v>
      </c>
      <c r="F104" s="14" t="s">
        <v>110</v>
      </c>
      <c r="G104" s="14" t="s">
        <v>63</v>
      </c>
      <c r="H104" s="14">
        <v>2003</v>
      </c>
      <c r="I104" s="13" t="s">
        <v>64</v>
      </c>
      <c r="J104" s="13"/>
      <c r="P104" s="13">
        <v>3</v>
      </c>
      <c r="Q104" s="11"/>
      <c r="R104" s="11"/>
      <c r="S104" s="11"/>
      <c r="T104" s="11"/>
      <c r="U104" s="11"/>
      <c r="V104" s="11"/>
      <c r="W104" s="13">
        <v>2</v>
      </c>
      <c r="X104" s="14">
        <v>212</v>
      </c>
      <c r="Y104" s="14">
        <v>25</v>
      </c>
      <c r="Z104" s="14">
        <v>67</v>
      </c>
      <c r="AA104" s="15">
        <f t="shared" si="32"/>
        <v>2.68</v>
      </c>
      <c r="AB104" s="14">
        <v>4</v>
      </c>
      <c r="AC104" s="14">
        <v>23</v>
      </c>
      <c r="AD104" s="15">
        <f t="shared" si="33"/>
        <v>0.92</v>
      </c>
      <c r="AE104" s="16">
        <f t="shared" si="34"/>
        <v>34.328358208955223</v>
      </c>
      <c r="AF104" s="14">
        <v>0</v>
      </c>
      <c r="AG104" s="11">
        <f t="shared" si="35"/>
        <v>0</v>
      </c>
      <c r="AH104" s="14">
        <v>2</v>
      </c>
      <c r="AI104" s="16">
        <f t="shared" si="36"/>
        <v>8</v>
      </c>
      <c r="AJ104" s="14">
        <v>0</v>
      </c>
      <c r="AK104" s="14">
        <f t="shared" si="37"/>
        <v>0</v>
      </c>
      <c r="AL104" s="14">
        <v>0</v>
      </c>
      <c r="AM104" s="14">
        <v>4</v>
      </c>
      <c r="AN104" s="14">
        <v>2</v>
      </c>
      <c r="AO104" s="14">
        <v>2</v>
      </c>
      <c r="AP104" s="14">
        <v>2</v>
      </c>
      <c r="AQ104" s="14">
        <v>3</v>
      </c>
      <c r="AR104" s="14">
        <v>2</v>
      </c>
      <c r="BH104" t="str">
        <f>CONCATENATE(Tabla1[[#This Row],[MADRE]],"X",Tabla1[[#This Row],[PADRE]])</f>
        <v>S5133XLauranne</v>
      </c>
    </row>
    <row r="105" spans="1:60" s="14" customFormat="1" ht="15.75" hidden="1" x14ac:dyDescent="0.25">
      <c r="A105" s="11" t="str">
        <f t="shared" si="25"/>
        <v>D00_213_2</v>
      </c>
      <c r="B105" s="12" t="s">
        <v>60</v>
      </c>
      <c r="C105" s="8">
        <v>213</v>
      </c>
      <c r="D105" s="13">
        <v>2</v>
      </c>
      <c r="E105" s="14" t="s">
        <v>61</v>
      </c>
      <c r="F105" s="14" t="s">
        <v>110</v>
      </c>
      <c r="G105" s="14" t="s">
        <v>63</v>
      </c>
      <c r="H105" s="14">
        <v>2003</v>
      </c>
      <c r="I105" s="13" t="s">
        <v>64</v>
      </c>
      <c r="J105" s="13"/>
      <c r="P105" s="13"/>
      <c r="Q105" s="11"/>
      <c r="R105" s="11"/>
      <c r="S105" s="11"/>
      <c r="T105" s="11"/>
      <c r="U105" s="11"/>
      <c r="V105" s="11"/>
      <c r="W105" s="13">
        <v>2</v>
      </c>
      <c r="X105" s="14">
        <v>214</v>
      </c>
      <c r="Y105" s="14">
        <v>20</v>
      </c>
      <c r="Z105" s="14">
        <v>47</v>
      </c>
      <c r="AA105" s="15">
        <f t="shared" si="32"/>
        <v>2.35</v>
      </c>
      <c r="AB105" s="14">
        <v>3</v>
      </c>
      <c r="AC105" s="14">
        <v>13</v>
      </c>
      <c r="AD105" s="15">
        <f t="shared" si="33"/>
        <v>0.65</v>
      </c>
      <c r="AE105" s="16">
        <f t="shared" si="34"/>
        <v>27.659574468085104</v>
      </c>
      <c r="AF105" s="14">
        <v>0</v>
      </c>
      <c r="AG105" s="11">
        <f t="shared" si="35"/>
        <v>0</v>
      </c>
      <c r="AH105" s="14">
        <v>0</v>
      </c>
      <c r="AI105" s="16">
        <f t="shared" si="36"/>
        <v>0</v>
      </c>
      <c r="AJ105" s="14">
        <v>4</v>
      </c>
      <c r="AK105" s="14">
        <f t="shared" si="37"/>
        <v>20</v>
      </c>
      <c r="AL105" s="14">
        <v>7</v>
      </c>
      <c r="AM105" s="14">
        <v>7</v>
      </c>
      <c r="AN105" s="14">
        <v>2</v>
      </c>
      <c r="AO105" s="14">
        <v>3</v>
      </c>
      <c r="AP105" s="14">
        <v>3</v>
      </c>
      <c r="AQ105" s="14">
        <v>3</v>
      </c>
      <c r="AR105" s="14">
        <v>2</v>
      </c>
      <c r="BH105" t="str">
        <f>CONCATENATE(Tabla1[[#This Row],[MADRE]],"X",Tabla1[[#This Row],[PADRE]])</f>
        <v>S5133XLauranne</v>
      </c>
    </row>
    <row r="106" spans="1:60" s="14" customFormat="1" ht="15.75" hidden="1" x14ac:dyDescent="0.25">
      <c r="A106" s="11" t="str">
        <f t="shared" si="25"/>
        <v>D00_216_2</v>
      </c>
      <c r="B106" s="12" t="s">
        <v>60</v>
      </c>
      <c r="C106" s="8">
        <v>216</v>
      </c>
      <c r="D106" s="13">
        <v>2</v>
      </c>
      <c r="E106" s="14" t="s">
        <v>61</v>
      </c>
      <c r="F106" s="14" t="s">
        <v>110</v>
      </c>
      <c r="G106" s="14" t="s">
        <v>63</v>
      </c>
      <c r="H106" s="14">
        <v>2003</v>
      </c>
      <c r="I106" s="13" t="s">
        <v>64</v>
      </c>
      <c r="J106" s="13"/>
      <c r="P106" s="13">
        <v>2</v>
      </c>
      <c r="Q106" s="11"/>
      <c r="R106" s="11"/>
      <c r="S106" s="11"/>
      <c r="T106" s="11"/>
      <c r="U106" s="11"/>
      <c r="V106" s="11"/>
      <c r="W106" s="13">
        <v>1</v>
      </c>
      <c r="X106" s="14">
        <v>211</v>
      </c>
      <c r="Y106" s="14">
        <v>25</v>
      </c>
      <c r="Z106" s="14">
        <v>129</v>
      </c>
      <c r="AA106" s="15">
        <f t="shared" si="32"/>
        <v>5.3072727272727276</v>
      </c>
      <c r="AB106" s="14">
        <v>4</v>
      </c>
      <c r="AC106" s="14">
        <v>27</v>
      </c>
      <c r="AD106" s="15">
        <f t="shared" si="33"/>
        <v>1.2272727272727273</v>
      </c>
      <c r="AE106" s="16">
        <f t="shared" si="34"/>
        <v>23.124357656731757</v>
      </c>
      <c r="AF106" s="14">
        <v>3</v>
      </c>
      <c r="AG106" s="11">
        <f t="shared" si="35"/>
        <v>12</v>
      </c>
      <c r="AH106" s="14">
        <v>0</v>
      </c>
      <c r="AI106" s="16">
        <f t="shared" si="36"/>
        <v>0</v>
      </c>
      <c r="AJ106" s="14">
        <v>20</v>
      </c>
      <c r="AK106" s="14">
        <f t="shared" si="37"/>
        <v>80</v>
      </c>
      <c r="AL106" s="14">
        <v>1</v>
      </c>
      <c r="AM106" s="14">
        <v>11</v>
      </c>
      <c r="AN106" s="14">
        <v>1</v>
      </c>
      <c r="AO106" s="14">
        <v>3</v>
      </c>
      <c r="AP106" s="14">
        <v>5</v>
      </c>
      <c r="AQ106" s="14">
        <v>3</v>
      </c>
      <c r="AR106" s="14">
        <v>2</v>
      </c>
      <c r="BH106" t="str">
        <f>CONCATENATE(Tabla1[[#This Row],[MADRE]],"X",Tabla1[[#This Row],[PADRE]])</f>
        <v>S5133XLauranne</v>
      </c>
    </row>
    <row r="107" spans="1:60" s="14" customFormat="1" ht="15.75" hidden="1" x14ac:dyDescent="0.25">
      <c r="A107" s="11" t="str">
        <f t="shared" si="25"/>
        <v>D00_219_2</v>
      </c>
      <c r="B107" s="12" t="s">
        <v>60</v>
      </c>
      <c r="C107" s="8">
        <v>219</v>
      </c>
      <c r="D107" s="13">
        <v>2</v>
      </c>
      <c r="E107" s="14" t="s">
        <v>61</v>
      </c>
      <c r="F107" s="14" t="s">
        <v>110</v>
      </c>
      <c r="G107" s="14" t="s">
        <v>63</v>
      </c>
      <c r="H107" s="14">
        <v>2003</v>
      </c>
      <c r="I107" s="13" t="s">
        <v>64</v>
      </c>
      <c r="J107" s="13"/>
      <c r="P107" s="13">
        <v>4</v>
      </c>
      <c r="Q107" s="11"/>
      <c r="R107" s="11"/>
      <c r="S107" s="11"/>
      <c r="T107" s="11"/>
      <c r="U107" s="11"/>
      <c r="V107" s="11">
        <v>2.2999999999999998</v>
      </c>
      <c r="W107" s="13">
        <v>1</v>
      </c>
      <c r="X107" s="14">
        <v>206</v>
      </c>
      <c r="Y107" s="14">
        <v>25</v>
      </c>
      <c r="Z107" s="14">
        <v>66</v>
      </c>
      <c r="AA107" s="15">
        <f t="shared" si="32"/>
        <v>2.746666666666667</v>
      </c>
      <c r="AB107" s="14">
        <v>4</v>
      </c>
      <c r="AC107" s="14">
        <v>14</v>
      </c>
      <c r="AD107" s="15">
        <f t="shared" si="33"/>
        <v>0.66666666666666663</v>
      </c>
      <c r="AE107" s="16">
        <f t="shared" si="34"/>
        <v>24.271844660194169</v>
      </c>
      <c r="AF107" s="14">
        <v>4</v>
      </c>
      <c r="AG107" s="11">
        <f t="shared" si="35"/>
        <v>16</v>
      </c>
      <c r="AH107" s="14">
        <v>0</v>
      </c>
      <c r="AI107" s="16">
        <f t="shared" si="36"/>
        <v>0</v>
      </c>
      <c r="AJ107" s="14">
        <v>15</v>
      </c>
      <c r="AK107" s="14">
        <f t="shared" si="37"/>
        <v>60</v>
      </c>
      <c r="AL107" s="14">
        <v>7</v>
      </c>
      <c r="AM107" s="14">
        <v>4</v>
      </c>
      <c r="AN107" s="14">
        <v>2</v>
      </c>
      <c r="AO107" s="14">
        <v>3</v>
      </c>
      <c r="AP107" s="14">
        <v>2</v>
      </c>
      <c r="AQ107" s="14">
        <v>3</v>
      </c>
      <c r="AR107" s="14">
        <v>1</v>
      </c>
      <c r="BH107" t="str">
        <f>CONCATENATE(Tabla1[[#This Row],[MADRE]],"X",Tabla1[[#This Row],[PADRE]])</f>
        <v>S5133XLauranne</v>
      </c>
    </row>
    <row r="108" spans="1:60" s="14" customFormat="1" ht="15.75" hidden="1" x14ac:dyDescent="0.25">
      <c r="A108" s="11" t="str">
        <f t="shared" si="25"/>
        <v>D00_225_2</v>
      </c>
      <c r="B108" s="12" t="s">
        <v>60</v>
      </c>
      <c r="C108" s="8">
        <v>225</v>
      </c>
      <c r="D108" s="13">
        <v>2</v>
      </c>
      <c r="E108" s="14" t="s">
        <v>61</v>
      </c>
      <c r="F108" s="14" t="s">
        <v>110</v>
      </c>
      <c r="G108" s="14" t="s">
        <v>63</v>
      </c>
      <c r="H108" s="14">
        <v>2003</v>
      </c>
      <c r="I108" s="13" t="s">
        <v>64</v>
      </c>
      <c r="J108" s="13"/>
      <c r="P108" s="13"/>
      <c r="Q108" s="11"/>
      <c r="R108" s="11"/>
      <c r="S108" s="11"/>
      <c r="T108" s="11"/>
      <c r="U108" s="11"/>
      <c r="V108" s="11"/>
      <c r="W108" s="13">
        <v>2</v>
      </c>
      <c r="X108" s="14">
        <v>216</v>
      </c>
      <c r="Y108" s="14">
        <v>25</v>
      </c>
      <c r="Z108" s="14">
        <v>88</v>
      </c>
      <c r="AA108" s="15">
        <f t="shared" si="32"/>
        <v>3.52</v>
      </c>
      <c r="AB108" s="14">
        <v>4</v>
      </c>
      <c r="AC108" s="14">
        <v>22</v>
      </c>
      <c r="AD108" s="15">
        <f t="shared" si="33"/>
        <v>0.88</v>
      </c>
      <c r="AE108" s="16">
        <f t="shared" si="34"/>
        <v>25</v>
      </c>
      <c r="AF108" s="14">
        <v>0</v>
      </c>
      <c r="AG108" s="11">
        <f t="shared" si="35"/>
        <v>0</v>
      </c>
      <c r="AH108" s="14">
        <v>0</v>
      </c>
      <c r="AI108" s="16">
        <f t="shared" si="36"/>
        <v>0</v>
      </c>
      <c r="AJ108" s="14">
        <v>0</v>
      </c>
      <c r="AK108" s="14">
        <f t="shared" si="37"/>
        <v>0</v>
      </c>
      <c r="AL108" s="14">
        <v>0</v>
      </c>
      <c r="AM108" s="14">
        <v>8</v>
      </c>
      <c r="AN108" s="14">
        <v>1</v>
      </c>
      <c r="AO108" s="14">
        <v>3</v>
      </c>
      <c r="AP108" s="14">
        <v>4</v>
      </c>
      <c r="AQ108" s="14">
        <v>3</v>
      </c>
      <c r="AR108" s="14">
        <v>2</v>
      </c>
      <c r="BH108" t="str">
        <f>CONCATENATE(Tabla1[[#This Row],[MADRE]],"X",Tabla1[[#This Row],[PADRE]])</f>
        <v>S5133XLauranne</v>
      </c>
    </row>
    <row r="109" spans="1:60" s="14" customFormat="1" ht="15.75" hidden="1" x14ac:dyDescent="0.25">
      <c r="A109" s="11" t="str">
        <f t="shared" si="25"/>
        <v>D00_226_2</v>
      </c>
      <c r="B109" s="12" t="s">
        <v>60</v>
      </c>
      <c r="C109" s="8">
        <v>226</v>
      </c>
      <c r="D109" s="13">
        <v>2</v>
      </c>
      <c r="E109" s="14" t="s">
        <v>61</v>
      </c>
      <c r="F109" s="14" t="s">
        <v>110</v>
      </c>
      <c r="G109" s="14" t="s">
        <v>63</v>
      </c>
      <c r="H109" s="14">
        <v>2003</v>
      </c>
      <c r="I109" s="13" t="s">
        <v>64</v>
      </c>
      <c r="J109" s="13"/>
      <c r="P109" s="13">
        <v>3</v>
      </c>
      <c r="Q109" s="11"/>
      <c r="R109" s="11"/>
      <c r="S109" s="11"/>
      <c r="T109" s="11"/>
      <c r="U109" s="1"/>
      <c r="V109" s="11"/>
      <c r="W109" s="13">
        <v>2</v>
      </c>
      <c r="X109" s="14">
        <v>212</v>
      </c>
      <c r="Y109" s="14">
        <v>25</v>
      </c>
      <c r="Z109" s="14">
        <v>65</v>
      </c>
      <c r="AA109" s="15">
        <f t="shared" si="32"/>
        <v>2.6</v>
      </c>
      <c r="AB109" s="14">
        <v>4</v>
      </c>
      <c r="AC109" s="14">
        <v>22</v>
      </c>
      <c r="AD109" s="15">
        <f t="shared" si="33"/>
        <v>0.88</v>
      </c>
      <c r="AE109" s="16">
        <f t="shared" si="34"/>
        <v>33.846153846153847</v>
      </c>
      <c r="AF109" s="14">
        <v>0</v>
      </c>
      <c r="AG109" s="11">
        <f t="shared" si="35"/>
        <v>0</v>
      </c>
      <c r="AH109" s="14">
        <v>0</v>
      </c>
      <c r="AI109" s="16">
        <f t="shared" si="36"/>
        <v>0</v>
      </c>
      <c r="AJ109" s="14">
        <v>1</v>
      </c>
      <c r="AK109" s="14">
        <f t="shared" si="37"/>
        <v>4</v>
      </c>
      <c r="AL109" s="14">
        <v>1</v>
      </c>
      <c r="AM109" s="14">
        <v>1</v>
      </c>
      <c r="AN109" s="14">
        <v>2</v>
      </c>
      <c r="AO109" s="14">
        <v>2</v>
      </c>
      <c r="AP109" s="14">
        <v>3</v>
      </c>
      <c r="AQ109" s="14">
        <v>3</v>
      </c>
      <c r="AR109" s="14">
        <v>3</v>
      </c>
      <c r="BH109" t="str">
        <f>CONCATENATE(Tabla1[[#This Row],[MADRE]],"X",Tabla1[[#This Row],[PADRE]])</f>
        <v>S5133XLauranne</v>
      </c>
    </row>
    <row r="110" spans="1:60" s="14" customFormat="1" ht="15.75" hidden="1" x14ac:dyDescent="0.25">
      <c r="A110" s="11" t="str">
        <f t="shared" si="25"/>
        <v>D00_227_2</v>
      </c>
      <c r="B110" s="12" t="s">
        <v>60</v>
      </c>
      <c r="C110" s="8">
        <v>227</v>
      </c>
      <c r="D110" s="13">
        <v>2</v>
      </c>
      <c r="E110" s="14" t="s">
        <v>61</v>
      </c>
      <c r="F110" s="14" t="s">
        <v>110</v>
      </c>
      <c r="G110" s="14" t="s">
        <v>63</v>
      </c>
      <c r="H110" s="14">
        <v>2003</v>
      </c>
      <c r="I110" s="13" t="s">
        <v>64</v>
      </c>
      <c r="J110" s="13"/>
      <c r="P110" s="13">
        <v>3</v>
      </c>
      <c r="Q110" s="11"/>
      <c r="R110" s="11"/>
      <c r="S110" s="11"/>
      <c r="T110" s="11"/>
      <c r="U110" s="11"/>
      <c r="V110" s="11"/>
      <c r="W110" s="13">
        <v>2</v>
      </c>
      <c r="X110" s="14">
        <v>215</v>
      </c>
      <c r="Y110" s="14">
        <v>25</v>
      </c>
      <c r="Z110" s="14">
        <v>91</v>
      </c>
      <c r="AA110" s="15">
        <f t="shared" si="32"/>
        <v>3.64</v>
      </c>
      <c r="AB110" s="14">
        <v>4</v>
      </c>
      <c r="AC110" s="14">
        <v>24</v>
      </c>
      <c r="AD110" s="15">
        <f t="shared" si="33"/>
        <v>0.96</v>
      </c>
      <c r="AE110" s="16">
        <f t="shared" si="34"/>
        <v>26.373626373626372</v>
      </c>
      <c r="AF110" s="14">
        <v>0</v>
      </c>
      <c r="AG110" s="11">
        <f t="shared" si="35"/>
        <v>0</v>
      </c>
      <c r="AH110" s="14">
        <v>0</v>
      </c>
      <c r="AI110" s="16">
        <f t="shared" si="36"/>
        <v>0</v>
      </c>
      <c r="AJ110" s="14">
        <v>0</v>
      </c>
      <c r="AK110" s="14">
        <f t="shared" si="37"/>
        <v>0</v>
      </c>
      <c r="AL110" s="14">
        <v>0</v>
      </c>
      <c r="AM110" s="14">
        <v>11</v>
      </c>
      <c r="AN110" s="14">
        <v>2</v>
      </c>
      <c r="AO110" s="14">
        <v>2</v>
      </c>
      <c r="AP110" s="14">
        <v>2</v>
      </c>
      <c r="AQ110" s="14">
        <v>3</v>
      </c>
      <c r="AR110" s="14">
        <v>3</v>
      </c>
      <c r="BH110" t="str">
        <f>CONCATENATE(Tabla1[[#This Row],[MADRE]],"X",Tabla1[[#This Row],[PADRE]])</f>
        <v>S5133XLauranne</v>
      </c>
    </row>
    <row r="111" spans="1:60" s="14" customFormat="1" ht="15.75" hidden="1" x14ac:dyDescent="0.25">
      <c r="A111" s="11" t="str">
        <f t="shared" si="25"/>
        <v>D00_231_3</v>
      </c>
      <c r="B111" s="12" t="s">
        <v>60</v>
      </c>
      <c r="C111" s="8">
        <v>231</v>
      </c>
      <c r="D111" s="13">
        <v>3</v>
      </c>
      <c r="E111" s="14" t="s">
        <v>61</v>
      </c>
      <c r="F111" s="14" t="s">
        <v>125</v>
      </c>
      <c r="G111" s="14" t="s">
        <v>63</v>
      </c>
      <c r="H111" s="14">
        <v>2003</v>
      </c>
      <c r="I111" s="13" t="s">
        <v>64</v>
      </c>
      <c r="J111" s="13"/>
      <c r="P111" s="13">
        <v>3</v>
      </c>
      <c r="Q111" s="11"/>
      <c r="R111" s="11"/>
      <c r="S111" s="11"/>
      <c r="T111" s="11"/>
      <c r="U111" s="11"/>
      <c r="V111" s="11"/>
      <c r="W111" s="13">
        <v>3</v>
      </c>
      <c r="X111" s="14">
        <v>206</v>
      </c>
      <c r="Y111" s="14">
        <v>25</v>
      </c>
      <c r="Z111" s="14">
        <v>54</v>
      </c>
      <c r="AA111" s="15">
        <f t="shared" si="32"/>
        <v>2.16</v>
      </c>
      <c r="AB111" s="14">
        <v>4</v>
      </c>
      <c r="AC111" s="14">
        <v>19</v>
      </c>
      <c r="AD111" s="15">
        <f t="shared" si="33"/>
        <v>0.76</v>
      </c>
      <c r="AE111" s="16">
        <f t="shared" si="34"/>
        <v>35.185185185185183</v>
      </c>
      <c r="AF111" s="14">
        <v>0</v>
      </c>
      <c r="AG111" s="11">
        <f t="shared" si="35"/>
        <v>0</v>
      </c>
      <c r="AH111" s="14">
        <v>0</v>
      </c>
      <c r="AI111" s="16">
        <f t="shared" si="36"/>
        <v>0</v>
      </c>
      <c r="AJ111" s="14">
        <v>1</v>
      </c>
      <c r="AK111" s="14">
        <f t="shared" si="37"/>
        <v>4</v>
      </c>
      <c r="AL111" s="14">
        <v>2</v>
      </c>
      <c r="AM111" s="14">
        <v>1</v>
      </c>
      <c r="AN111" s="14">
        <v>2</v>
      </c>
      <c r="AO111" s="14">
        <v>2</v>
      </c>
      <c r="AP111" s="14">
        <v>3</v>
      </c>
      <c r="AQ111" s="14">
        <v>2</v>
      </c>
      <c r="AR111" s="14">
        <v>2</v>
      </c>
      <c r="BH111" t="str">
        <f>CONCATENATE(Tabla1[[#This Row],[MADRE]],"X",Tabla1[[#This Row],[PADRE]])</f>
        <v>S5133XMarta</v>
      </c>
    </row>
    <row r="112" spans="1:60" s="14" customFormat="1" ht="15.75" hidden="1" x14ac:dyDescent="0.25">
      <c r="A112" s="11" t="str">
        <f t="shared" si="25"/>
        <v>D00_232_3</v>
      </c>
      <c r="B112" s="12" t="s">
        <v>60</v>
      </c>
      <c r="C112" s="8">
        <v>232</v>
      </c>
      <c r="D112" s="13">
        <v>3</v>
      </c>
      <c r="E112" s="14" t="s">
        <v>61</v>
      </c>
      <c r="F112" s="14" t="s">
        <v>125</v>
      </c>
      <c r="G112" s="14" t="s">
        <v>63</v>
      </c>
      <c r="H112" s="14">
        <v>2003</v>
      </c>
      <c r="I112" s="13" t="s">
        <v>64</v>
      </c>
      <c r="J112" s="13"/>
      <c r="P112" s="13">
        <v>3</v>
      </c>
      <c r="Q112" s="11"/>
      <c r="R112" s="11"/>
      <c r="S112" s="11"/>
      <c r="T112" s="11"/>
      <c r="U112" s="11"/>
      <c r="V112" s="11"/>
      <c r="W112" s="13">
        <v>3</v>
      </c>
      <c r="X112" s="14">
        <v>210</v>
      </c>
      <c r="Y112" s="14">
        <v>25</v>
      </c>
      <c r="Z112" s="14">
        <v>58</v>
      </c>
      <c r="AA112" s="15">
        <f t="shared" si="32"/>
        <v>2.3199999999999998</v>
      </c>
      <c r="AB112" s="14">
        <v>4</v>
      </c>
      <c r="AC112" s="14">
        <v>19</v>
      </c>
      <c r="AD112" s="15">
        <f t="shared" si="33"/>
        <v>0.76</v>
      </c>
      <c r="AE112" s="16">
        <f t="shared" si="34"/>
        <v>32.758620689655174</v>
      </c>
      <c r="AF112" s="14">
        <v>0</v>
      </c>
      <c r="AG112" s="11">
        <f t="shared" si="35"/>
        <v>0</v>
      </c>
      <c r="AH112" s="14">
        <v>0</v>
      </c>
      <c r="AI112" s="16">
        <f t="shared" si="36"/>
        <v>0</v>
      </c>
      <c r="AJ112" s="14">
        <v>0</v>
      </c>
      <c r="AK112" s="14">
        <f t="shared" si="37"/>
        <v>0</v>
      </c>
      <c r="AL112" s="14">
        <v>0</v>
      </c>
      <c r="AM112" s="14">
        <v>4</v>
      </c>
      <c r="AN112" s="14">
        <v>3</v>
      </c>
      <c r="AO112" s="14">
        <v>2</v>
      </c>
      <c r="AP112" s="14">
        <v>2</v>
      </c>
      <c r="AQ112" s="14">
        <v>3</v>
      </c>
      <c r="AR112" s="14">
        <v>2</v>
      </c>
      <c r="BH112" t="str">
        <f>CONCATENATE(Tabla1[[#This Row],[MADRE]],"X",Tabla1[[#This Row],[PADRE]])</f>
        <v>S5133XMarta</v>
      </c>
    </row>
    <row r="113" spans="1:60" s="14" customFormat="1" ht="15.75" hidden="1" x14ac:dyDescent="0.25">
      <c r="A113" s="11" t="str">
        <f t="shared" si="25"/>
        <v>D00_233_3</v>
      </c>
      <c r="B113" s="12" t="s">
        <v>60</v>
      </c>
      <c r="C113" s="8">
        <v>233</v>
      </c>
      <c r="D113" s="13">
        <v>3</v>
      </c>
      <c r="E113" s="14" t="s">
        <v>61</v>
      </c>
      <c r="F113" s="14" t="s">
        <v>125</v>
      </c>
      <c r="G113" s="14" t="s">
        <v>63</v>
      </c>
      <c r="H113" s="14">
        <v>2003</v>
      </c>
      <c r="I113" s="13" t="s">
        <v>64</v>
      </c>
      <c r="J113" s="13"/>
      <c r="P113" s="13">
        <v>3</v>
      </c>
      <c r="Q113" s="11"/>
      <c r="R113" s="11"/>
      <c r="S113" s="11"/>
      <c r="T113" s="11"/>
      <c r="U113" s="11"/>
      <c r="V113" s="11"/>
      <c r="W113" s="13">
        <v>2</v>
      </c>
      <c r="X113" s="14">
        <v>226</v>
      </c>
      <c r="Y113" s="14">
        <v>25</v>
      </c>
      <c r="Z113" s="14">
        <v>68</v>
      </c>
      <c r="AA113" s="15">
        <f t="shared" si="32"/>
        <v>2.72</v>
      </c>
      <c r="AB113" s="14">
        <v>3</v>
      </c>
      <c r="AC113" s="14">
        <v>26</v>
      </c>
      <c r="AD113" s="15">
        <f t="shared" si="33"/>
        <v>1.04</v>
      </c>
      <c r="AE113" s="16">
        <f t="shared" si="34"/>
        <v>38.235294117647058</v>
      </c>
      <c r="AF113" s="14">
        <v>0</v>
      </c>
      <c r="AG113" s="11">
        <f t="shared" si="35"/>
        <v>0</v>
      </c>
      <c r="AH113" s="14">
        <v>0</v>
      </c>
      <c r="AI113" s="16">
        <f t="shared" si="36"/>
        <v>0</v>
      </c>
      <c r="AJ113" s="14">
        <v>2</v>
      </c>
      <c r="AK113" s="14">
        <f t="shared" si="37"/>
        <v>8</v>
      </c>
      <c r="AL113" s="14">
        <v>3</v>
      </c>
      <c r="AM113" s="14">
        <v>8</v>
      </c>
      <c r="AN113" s="14">
        <v>3</v>
      </c>
      <c r="AO113" s="14">
        <v>2</v>
      </c>
      <c r="AP113" s="14">
        <v>2</v>
      </c>
      <c r="AQ113" s="14">
        <v>3</v>
      </c>
      <c r="AR113" s="14">
        <v>3</v>
      </c>
      <c r="BH113" t="str">
        <f>CONCATENATE(Tabla1[[#This Row],[MADRE]],"X",Tabla1[[#This Row],[PADRE]])</f>
        <v>S5133XMarta</v>
      </c>
    </row>
    <row r="114" spans="1:60" s="14" customFormat="1" ht="15.75" hidden="1" x14ac:dyDescent="0.25">
      <c r="A114" s="11" t="str">
        <f t="shared" si="25"/>
        <v>D00_236_3</v>
      </c>
      <c r="B114" s="12" t="s">
        <v>60</v>
      </c>
      <c r="C114" s="8">
        <v>236</v>
      </c>
      <c r="D114" s="13">
        <v>3</v>
      </c>
      <c r="E114" s="14" t="s">
        <v>61</v>
      </c>
      <c r="F114" s="14" t="s">
        <v>125</v>
      </c>
      <c r="G114" s="14" t="s">
        <v>63</v>
      </c>
      <c r="H114" s="14">
        <v>2003</v>
      </c>
      <c r="I114" s="13" t="s">
        <v>64</v>
      </c>
      <c r="J114" s="13"/>
      <c r="P114" s="13">
        <v>3</v>
      </c>
      <c r="Q114" s="11"/>
      <c r="R114" s="11"/>
      <c r="S114" s="11"/>
      <c r="T114" s="11"/>
      <c r="U114" s="11"/>
      <c r="V114" s="11"/>
      <c r="W114" s="13">
        <v>3</v>
      </c>
      <c r="X114" s="14">
        <v>208</v>
      </c>
      <c r="Y114" s="14">
        <v>25</v>
      </c>
      <c r="Z114" s="14">
        <v>62</v>
      </c>
      <c r="AA114" s="15">
        <f t="shared" si="32"/>
        <v>2.48</v>
      </c>
      <c r="AB114" s="14">
        <v>4</v>
      </c>
      <c r="AC114" s="14">
        <v>18</v>
      </c>
      <c r="AD114" s="15">
        <f t="shared" si="33"/>
        <v>0.72</v>
      </c>
      <c r="AE114" s="16">
        <f t="shared" si="34"/>
        <v>29.032258064516128</v>
      </c>
      <c r="AF114" s="14">
        <v>0</v>
      </c>
      <c r="AG114" s="11">
        <f t="shared" si="35"/>
        <v>0</v>
      </c>
      <c r="AH114" s="14">
        <v>1</v>
      </c>
      <c r="AI114" s="16">
        <f t="shared" si="36"/>
        <v>4</v>
      </c>
      <c r="AJ114" s="14">
        <v>0</v>
      </c>
      <c r="AK114" s="14">
        <f t="shared" si="37"/>
        <v>0</v>
      </c>
      <c r="AL114" s="14">
        <v>0</v>
      </c>
      <c r="AM114" s="14">
        <v>4</v>
      </c>
      <c r="AN114" s="14">
        <v>3</v>
      </c>
      <c r="AO114" s="14">
        <v>1</v>
      </c>
      <c r="AP114" s="14">
        <v>1</v>
      </c>
      <c r="AQ114" s="14">
        <v>2</v>
      </c>
      <c r="AR114" s="14">
        <v>2</v>
      </c>
      <c r="BH114" t="str">
        <f>CONCATENATE(Tabla1[[#This Row],[MADRE]],"X",Tabla1[[#This Row],[PADRE]])</f>
        <v>S5133XMarta</v>
      </c>
    </row>
    <row r="115" spans="1:60" s="14" customFormat="1" ht="15.75" hidden="1" x14ac:dyDescent="0.25">
      <c r="A115" s="11" t="str">
        <f t="shared" si="25"/>
        <v>D00_273_3</v>
      </c>
      <c r="B115" s="12" t="s">
        <v>60</v>
      </c>
      <c r="C115" s="8">
        <v>273</v>
      </c>
      <c r="D115" s="13">
        <v>3</v>
      </c>
      <c r="E115" s="14" t="s">
        <v>61</v>
      </c>
      <c r="F115" s="14" t="s">
        <v>125</v>
      </c>
      <c r="G115" s="14" t="s">
        <v>63</v>
      </c>
      <c r="H115" s="14">
        <v>2003</v>
      </c>
      <c r="I115" s="13" t="s">
        <v>64</v>
      </c>
      <c r="J115" s="13"/>
      <c r="P115" s="13">
        <v>2</v>
      </c>
      <c r="Q115" s="11"/>
      <c r="R115" s="11"/>
      <c r="S115" s="11"/>
      <c r="T115" s="11"/>
      <c r="U115" s="11"/>
      <c r="V115" s="11"/>
      <c r="W115" s="13">
        <v>2</v>
      </c>
      <c r="X115" s="14">
        <v>212</v>
      </c>
      <c r="Y115" s="14">
        <v>25</v>
      </c>
      <c r="Z115" s="14">
        <v>84</v>
      </c>
      <c r="AA115" s="15">
        <f t="shared" si="32"/>
        <v>3.36</v>
      </c>
      <c r="AB115" s="14">
        <v>4</v>
      </c>
      <c r="AC115" s="14">
        <v>28</v>
      </c>
      <c r="AD115" s="15">
        <f t="shared" si="33"/>
        <v>1.1200000000000001</v>
      </c>
      <c r="AE115" s="16">
        <f t="shared" si="34"/>
        <v>33.333333333333336</v>
      </c>
      <c r="AF115" s="14">
        <v>0</v>
      </c>
      <c r="AG115" s="11">
        <f t="shared" si="35"/>
        <v>0</v>
      </c>
      <c r="AH115" s="14">
        <v>1</v>
      </c>
      <c r="AI115" s="16">
        <f t="shared" si="36"/>
        <v>4</v>
      </c>
      <c r="AJ115" s="14">
        <v>0</v>
      </c>
      <c r="AK115" s="14">
        <f t="shared" si="37"/>
        <v>0</v>
      </c>
      <c r="AL115" s="14">
        <v>0</v>
      </c>
      <c r="AM115" s="14">
        <v>10</v>
      </c>
      <c r="AN115" s="14">
        <v>3</v>
      </c>
      <c r="AO115" s="14">
        <v>1</v>
      </c>
      <c r="AP115" s="14">
        <v>1</v>
      </c>
      <c r="AQ115" s="14">
        <v>3</v>
      </c>
      <c r="AR115" s="14">
        <v>3</v>
      </c>
      <c r="BH115" t="str">
        <f>CONCATENATE(Tabla1[[#This Row],[MADRE]],"X",Tabla1[[#This Row],[PADRE]])</f>
        <v>S5133XMarta</v>
      </c>
    </row>
    <row r="116" spans="1:60" s="14" customFormat="1" ht="15.75" hidden="1" x14ac:dyDescent="0.25">
      <c r="A116" s="11" t="str">
        <f t="shared" si="25"/>
        <v>D00_300_3</v>
      </c>
      <c r="B116" s="12" t="s">
        <v>60</v>
      </c>
      <c r="C116" s="8">
        <v>300</v>
      </c>
      <c r="D116" s="13">
        <v>3</v>
      </c>
      <c r="E116" s="14" t="s">
        <v>61</v>
      </c>
      <c r="F116" s="14" t="s">
        <v>125</v>
      </c>
      <c r="G116" s="14" t="s">
        <v>63</v>
      </c>
      <c r="H116" s="14">
        <v>2003</v>
      </c>
      <c r="I116" s="13" t="s">
        <v>64</v>
      </c>
      <c r="J116" s="13"/>
      <c r="P116" s="13">
        <v>2</v>
      </c>
      <c r="Q116" s="11"/>
      <c r="R116" s="11"/>
      <c r="S116" s="11"/>
      <c r="T116" s="11"/>
      <c r="U116" s="11"/>
      <c r="V116" s="11"/>
      <c r="W116" s="13">
        <v>1</v>
      </c>
      <c r="X116" s="14">
        <v>212</v>
      </c>
      <c r="Y116" s="14">
        <v>25</v>
      </c>
      <c r="Z116" s="14">
        <v>74</v>
      </c>
      <c r="AA116" s="15">
        <f t="shared" si="32"/>
        <v>2.96</v>
      </c>
      <c r="AB116" s="14">
        <v>4</v>
      </c>
      <c r="AC116" s="14">
        <v>29</v>
      </c>
      <c r="AD116" s="15">
        <f t="shared" si="33"/>
        <v>1.1599999999999999</v>
      </c>
      <c r="AE116" s="16">
        <f t="shared" si="34"/>
        <v>39.189189189189186</v>
      </c>
      <c r="AF116" s="14">
        <v>0</v>
      </c>
      <c r="AG116" s="11">
        <f t="shared" si="35"/>
        <v>0</v>
      </c>
      <c r="AH116" s="14">
        <v>1</v>
      </c>
      <c r="AI116" s="16">
        <f t="shared" si="36"/>
        <v>4</v>
      </c>
      <c r="AJ116" s="14">
        <v>12</v>
      </c>
      <c r="AK116" s="14">
        <f t="shared" si="37"/>
        <v>48</v>
      </c>
      <c r="AL116" s="14">
        <v>1</v>
      </c>
      <c r="AM116" s="14">
        <v>5</v>
      </c>
      <c r="AN116" s="14">
        <v>2</v>
      </c>
      <c r="AO116" s="14">
        <v>2</v>
      </c>
      <c r="AP116" s="14">
        <v>4</v>
      </c>
      <c r="AQ116" s="14">
        <v>3</v>
      </c>
      <c r="AR116" s="14">
        <v>2</v>
      </c>
      <c r="BH116" t="str">
        <f>CONCATENATE(Tabla1[[#This Row],[MADRE]],"X",Tabla1[[#This Row],[PADRE]])</f>
        <v>S5133XMarta</v>
      </c>
    </row>
    <row r="117" spans="1:60" s="14" customFormat="1" ht="15.75" hidden="1" x14ac:dyDescent="0.25">
      <c r="A117" s="11" t="str">
        <f t="shared" si="25"/>
        <v>D00_303_3</v>
      </c>
      <c r="B117" s="12" t="s">
        <v>60</v>
      </c>
      <c r="C117" s="8">
        <v>303</v>
      </c>
      <c r="D117" s="13">
        <v>3</v>
      </c>
      <c r="E117" s="14" t="s">
        <v>61</v>
      </c>
      <c r="F117" s="14" t="s">
        <v>125</v>
      </c>
      <c r="G117" s="14" t="s">
        <v>63</v>
      </c>
      <c r="H117" s="14">
        <v>2003</v>
      </c>
      <c r="I117" s="13" t="s">
        <v>64</v>
      </c>
      <c r="J117" s="13"/>
      <c r="P117" s="13">
        <v>3</v>
      </c>
      <c r="Q117" s="11"/>
      <c r="R117" s="11"/>
      <c r="S117" s="11"/>
      <c r="T117" s="11"/>
      <c r="U117" s="11"/>
      <c r="V117" s="11">
        <v>1.2</v>
      </c>
      <c r="W117" s="13">
        <v>1</v>
      </c>
      <c r="X117" s="14">
        <v>210</v>
      </c>
      <c r="Y117" s="14">
        <v>25</v>
      </c>
      <c r="Z117" s="14">
        <v>90</v>
      </c>
      <c r="AA117" s="15">
        <f t="shared" si="32"/>
        <v>3.6</v>
      </c>
      <c r="AB117" s="14">
        <v>4</v>
      </c>
      <c r="AC117" s="14">
        <v>26</v>
      </c>
      <c r="AD117" s="15">
        <f t="shared" si="33"/>
        <v>1.04</v>
      </c>
      <c r="AE117" s="16">
        <f t="shared" si="34"/>
        <v>28.888888888888889</v>
      </c>
      <c r="AF117" s="14">
        <v>0</v>
      </c>
      <c r="AG117" s="11">
        <f t="shared" si="35"/>
        <v>0</v>
      </c>
      <c r="AH117" s="14">
        <v>0</v>
      </c>
      <c r="AI117" s="16">
        <f t="shared" si="36"/>
        <v>0</v>
      </c>
      <c r="AJ117" s="14">
        <v>0</v>
      </c>
      <c r="AK117" s="14">
        <f t="shared" si="37"/>
        <v>0</v>
      </c>
      <c r="AL117" s="14">
        <v>0</v>
      </c>
      <c r="AM117" s="14">
        <v>8</v>
      </c>
      <c r="AN117" s="14">
        <v>2</v>
      </c>
      <c r="AO117" s="14">
        <v>1</v>
      </c>
      <c r="AP117" s="14">
        <v>2</v>
      </c>
      <c r="AQ117" s="14">
        <v>3</v>
      </c>
      <c r="AR117" s="14">
        <v>4</v>
      </c>
      <c r="BH117" t="str">
        <f>CONCATENATE(Tabla1[[#This Row],[MADRE]],"X",Tabla1[[#This Row],[PADRE]])</f>
        <v>S5133XMarta</v>
      </c>
    </row>
    <row r="118" spans="1:60" s="11" customFormat="1" ht="15.75" hidden="1" x14ac:dyDescent="0.25">
      <c r="A118" s="11" t="str">
        <f t="shared" si="25"/>
        <v>D00_303_3</v>
      </c>
      <c r="B118" s="1" t="s">
        <v>60</v>
      </c>
      <c r="C118" s="2">
        <v>303</v>
      </c>
      <c r="D118" s="16">
        <v>3</v>
      </c>
      <c r="E118" s="11" t="s">
        <v>61</v>
      </c>
      <c r="F118" s="11" t="s">
        <v>125</v>
      </c>
      <c r="G118" s="11" t="s">
        <v>63</v>
      </c>
      <c r="H118" s="11">
        <v>2004</v>
      </c>
      <c r="I118" s="16" t="s">
        <v>64</v>
      </c>
      <c r="J118" s="16"/>
      <c r="P118" s="16">
        <v>3</v>
      </c>
      <c r="T118" s="11">
        <v>6</v>
      </c>
      <c r="V118" s="11">
        <v>1.2</v>
      </c>
      <c r="W118" s="16">
        <v>2</v>
      </c>
      <c r="X118" s="11">
        <v>208</v>
      </c>
      <c r="Y118" s="11">
        <v>25</v>
      </c>
      <c r="Z118" s="11">
        <v>77</v>
      </c>
      <c r="AA118" s="15">
        <f t="shared" si="32"/>
        <v>3.1530434782608694</v>
      </c>
      <c r="AB118" s="11">
        <v>4</v>
      </c>
      <c r="AC118" s="11">
        <v>21</v>
      </c>
      <c r="AD118" s="15">
        <f t="shared" si="33"/>
        <v>0.91304347826086951</v>
      </c>
      <c r="AE118" s="16">
        <f t="shared" si="34"/>
        <v>28.957528957528957</v>
      </c>
      <c r="AF118" s="11">
        <v>2</v>
      </c>
      <c r="AG118" s="11">
        <f t="shared" si="35"/>
        <v>8</v>
      </c>
      <c r="AH118" s="11">
        <v>0</v>
      </c>
      <c r="AI118" s="16">
        <f t="shared" si="36"/>
        <v>0</v>
      </c>
      <c r="AJ118" s="11">
        <v>6</v>
      </c>
      <c r="AK118" s="11">
        <f t="shared" si="37"/>
        <v>24</v>
      </c>
      <c r="AL118" s="11" t="s">
        <v>126</v>
      </c>
      <c r="AM118" s="11">
        <v>2</v>
      </c>
      <c r="AN118" s="11">
        <v>2</v>
      </c>
      <c r="AO118" s="11">
        <v>1</v>
      </c>
      <c r="AP118" s="11">
        <v>2</v>
      </c>
      <c r="AQ118" s="11">
        <v>3</v>
      </c>
      <c r="AR118" s="11">
        <v>2</v>
      </c>
      <c r="BH118" t="str">
        <f>CONCATENATE(Tabla1[[#This Row],[MADRE]],"X",Tabla1[[#This Row],[PADRE]])</f>
        <v>S5133XMarta</v>
      </c>
    </row>
    <row r="119" spans="1:60" s="14" customFormat="1" ht="15.75" hidden="1" x14ac:dyDescent="0.25">
      <c r="A119" s="11" t="str">
        <f t="shared" si="25"/>
        <v>D00_304_3</v>
      </c>
      <c r="B119" s="12" t="s">
        <v>60</v>
      </c>
      <c r="C119" s="8">
        <v>304</v>
      </c>
      <c r="D119" s="13">
        <v>3</v>
      </c>
      <c r="E119" s="14" t="s">
        <v>61</v>
      </c>
      <c r="F119" s="14" t="s">
        <v>125</v>
      </c>
      <c r="G119" s="14" t="s">
        <v>63</v>
      </c>
      <c r="H119" s="14">
        <v>2003</v>
      </c>
      <c r="I119" s="13" t="s">
        <v>64</v>
      </c>
      <c r="J119" s="13"/>
      <c r="P119" s="13">
        <v>2</v>
      </c>
      <c r="Q119" s="11"/>
      <c r="R119" s="11"/>
      <c r="S119" s="11"/>
      <c r="T119" s="11"/>
      <c r="U119" s="11"/>
      <c r="V119" s="11"/>
      <c r="W119" s="13">
        <v>2</v>
      </c>
      <c r="X119" s="14">
        <v>208</v>
      </c>
      <c r="Y119" s="14">
        <v>25</v>
      </c>
      <c r="Z119" s="14">
        <v>60</v>
      </c>
      <c r="AA119" s="15">
        <f t="shared" si="32"/>
        <v>2.4</v>
      </c>
      <c r="AB119" s="14">
        <v>3</v>
      </c>
      <c r="AC119" s="14">
        <v>20</v>
      </c>
      <c r="AD119" s="15">
        <f t="shared" si="33"/>
        <v>0.8</v>
      </c>
      <c r="AE119" s="16">
        <f t="shared" si="34"/>
        <v>33.333333333333336</v>
      </c>
      <c r="AF119" s="14">
        <v>0</v>
      </c>
      <c r="AG119" s="11">
        <f t="shared" si="35"/>
        <v>0</v>
      </c>
      <c r="AH119" s="14">
        <v>1</v>
      </c>
      <c r="AI119" s="16">
        <f t="shared" si="36"/>
        <v>4</v>
      </c>
      <c r="AJ119" s="14">
        <v>2</v>
      </c>
      <c r="AK119" s="14">
        <f t="shared" si="37"/>
        <v>8</v>
      </c>
      <c r="AL119" s="14">
        <v>3</v>
      </c>
      <c r="AM119" s="14">
        <v>4</v>
      </c>
      <c r="AN119" s="14">
        <v>2</v>
      </c>
      <c r="AO119" s="14">
        <v>2</v>
      </c>
      <c r="AP119" s="14">
        <v>4</v>
      </c>
      <c r="AQ119" s="14">
        <v>3</v>
      </c>
      <c r="AR119" s="14">
        <v>3</v>
      </c>
      <c r="BH119" t="str">
        <f>CONCATENATE(Tabla1[[#This Row],[MADRE]],"X",Tabla1[[#This Row],[PADRE]])</f>
        <v>S5133XMarta</v>
      </c>
    </row>
    <row r="120" spans="1:60" s="14" customFormat="1" ht="15.75" hidden="1" x14ac:dyDescent="0.25">
      <c r="A120" s="11" t="str">
        <f t="shared" si="25"/>
        <v>D00_306_3</v>
      </c>
      <c r="B120" s="12" t="s">
        <v>60</v>
      </c>
      <c r="C120" s="8">
        <v>306</v>
      </c>
      <c r="D120" s="13">
        <v>3</v>
      </c>
      <c r="E120" s="14" t="s">
        <v>61</v>
      </c>
      <c r="F120" s="14" t="s">
        <v>125</v>
      </c>
      <c r="G120" s="14" t="s">
        <v>63</v>
      </c>
      <c r="H120" s="14">
        <v>2003</v>
      </c>
      <c r="I120" s="13" t="s">
        <v>64</v>
      </c>
      <c r="J120" s="13"/>
      <c r="P120" s="13">
        <v>3</v>
      </c>
      <c r="Q120" s="11"/>
      <c r="R120" s="11"/>
      <c r="S120" s="11"/>
      <c r="T120" s="11"/>
      <c r="U120" s="11"/>
      <c r="V120" s="11"/>
      <c r="W120" s="13">
        <v>3</v>
      </c>
      <c r="X120" s="14">
        <v>210</v>
      </c>
      <c r="Y120" s="14">
        <v>25</v>
      </c>
      <c r="Z120" s="14">
        <v>38</v>
      </c>
      <c r="AA120" s="15">
        <f t="shared" si="32"/>
        <v>1.5549999999999999</v>
      </c>
      <c r="AB120" s="14">
        <v>2</v>
      </c>
      <c r="AC120" s="14">
        <v>21</v>
      </c>
      <c r="AD120" s="15">
        <f t="shared" si="33"/>
        <v>0.875</v>
      </c>
      <c r="AE120" s="16">
        <f t="shared" si="34"/>
        <v>56.270096463022512</v>
      </c>
      <c r="AF120" s="14">
        <v>1</v>
      </c>
      <c r="AG120" s="11">
        <f t="shared" si="35"/>
        <v>4</v>
      </c>
      <c r="AH120" s="14">
        <v>0</v>
      </c>
      <c r="AI120" s="16">
        <f t="shared" si="36"/>
        <v>0</v>
      </c>
      <c r="AJ120" s="14">
        <v>0</v>
      </c>
      <c r="AK120" s="14">
        <f t="shared" si="37"/>
        <v>0</v>
      </c>
      <c r="AL120" s="14">
        <v>0</v>
      </c>
      <c r="AM120" s="14">
        <v>1</v>
      </c>
      <c r="AN120" s="14">
        <v>3</v>
      </c>
      <c r="AO120" s="14">
        <v>2</v>
      </c>
      <c r="AP120" s="14">
        <v>5</v>
      </c>
      <c r="AQ120" s="14">
        <v>2</v>
      </c>
      <c r="AR120" s="14">
        <v>3</v>
      </c>
      <c r="BH120" t="str">
        <f>CONCATENATE(Tabla1[[#This Row],[MADRE]],"X",Tabla1[[#This Row],[PADRE]])</f>
        <v>S5133XMarta</v>
      </c>
    </row>
    <row r="121" spans="1:60" s="14" customFormat="1" ht="15.75" hidden="1" x14ac:dyDescent="0.25">
      <c r="A121" s="11" t="str">
        <f t="shared" si="25"/>
        <v>D00_307_3</v>
      </c>
      <c r="B121" s="12" t="s">
        <v>60</v>
      </c>
      <c r="C121" s="8">
        <v>307</v>
      </c>
      <c r="D121" s="13">
        <v>3</v>
      </c>
      <c r="E121" s="14" t="s">
        <v>61</v>
      </c>
      <c r="F121" s="14" t="s">
        <v>125</v>
      </c>
      <c r="G121" s="14" t="s">
        <v>63</v>
      </c>
      <c r="H121" s="14">
        <v>2003</v>
      </c>
      <c r="I121" s="13" t="s">
        <v>64</v>
      </c>
      <c r="J121" s="13"/>
      <c r="P121" s="13">
        <v>3</v>
      </c>
      <c r="Q121" s="11"/>
      <c r="R121" s="11"/>
      <c r="S121" s="11"/>
      <c r="T121" s="11"/>
      <c r="U121" s="11"/>
      <c r="V121" s="11"/>
      <c r="W121" s="13">
        <v>2</v>
      </c>
      <c r="X121" s="14">
        <v>210</v>
      </c>
      <c r="Y121" s="14">
        <v>25</v>
      </c>
      <c r="Z121" s="14">
        <v>95</v>
      </c>
      <c r="AA121" s="15">
        <f t="shared" si="32"/>
        <v>3.8</v>
      </c>
      <c r="AB121" s="14">
        <v>4</v>
      </c>
      <c r="AC121" s="14">
        <v>24</v>
      </c>
      <c r="AD121" s="15">
        <f t="shared" si="33"/>
        <v>0.96</v>
      </c>
      <c r="AE121" s="16">
        <f t="shared" si="34"/>
        <v>25.263157894736842</v>
      </c>
      <c r="AF121" s="14">
        <v>0</v>
      </c>
      <c r="AG121" s="11">
        <f t="shared" si="35"/>
        <v>0</v>
      </c>
      <c r="AH121" s="14">
        <v>0</v>
      </c>
      <c r="AI121" s="16">
        <f t="shared" si="36"/>
        <v>0</v>
      </c>
      <c r="AJ121" s="14">
        <v>0</v>
      </c>
      <c r="AK121" s="14">
        <f t="shared" si="37"/>
        <v>0</v>
      </c>
      <c r="AL121" s="14">
        <v>0</v>
      </c>
      <c r="AM121" s="14">
        <v>4</v>
      </c>
      <c r="AN121" s="14">
        <v>2</v>
      </c>
      <c r="AO121" s="14">
        <v>2</v>
      </c>
      <c r="AP121" s="14">
        <v>3</v>
      </c>
      <c r="AQ121" s="14">
        <v>2</v>
      </c>
      <c r="AR121" s="14">
        <v>3</v>
      </c>
      <c r="BH121" t="str">
        <f>CONCATENATE(Tabla1[[#This Row],[MADRE]],"X",Tabla1[[#This Row],[PADRE]])</f>
        <v>S5133XMarta</v>
      </c>
    </row>
    <row r="122" spans="1:60" s="14" customFormat="1" ht="15.75" hidden="1" x14ac:dyDescent="0.25">
      <c r="A122" s="11" t="str">
        <f t="shared" si="25"/>
        <v>D00_312_3</v>
      </c>
      <c r="B122" s="12" t="s">
        <v>60</v>
      </c>
      <c r="C122" s="8">
        <v>312</v>
      </c>
      <c r="D122" s="13">
        <v>3</v>
      </c>
      <c r="E122" s="14" t="s">
        <v>61</v>
      </c>
      <c r="F122" s="14" t="s">
        <v>125</v>
      </c>
      <c r="G122" s="14" t="s">
        <v>63</v>
      </c>
      <c r="H122" s="14">
        <v>2003</v>
      </c>
      <c r="I122" s="13" t="s">
        <v>64</v>
      </c>
      <c r="J122" s="13"/>
      <c r="P122" s="13">
        <v>2</v>
      </c>
      <c r="Q122" s="11"/>
      <c r="R122" s="11"/>
      <c r="S122" s="11"/>
      <c r="T122" s="11"/>
      <c r="U122" s="11"/>
      <c r="V122" s="11"/>
      <c r="W122" s="13">
        <v>1</v>
      </c>
      <c r="X122" s="14">
        <v>208</v>
      </c>
      <c r="Y122" s="14">
        <v>25</v>
      </c>
      <c r="Z122" s="14">
        <v>82</v>
      </c>
      <c r="AA122" s="15">
        <f t="shared" si="32"/>
        <v>3.28</v>
      </c>
      <c r="AB122" s="14">
        <v>4</v>
      </c>
      <c r="AC122" s="14">
        <v>24</v>
      </c>
      <c r="AD122" s="15">
        <f t="shared" si="33"/>
        <v>0.96</v>
      </c>
      <c r="AE122" s="16">
        <f t="shared" si="34"/>
        <v>29.26829268292683</v>
      </c>
      <c r="AF122" s="14">
        <v>0</v>
      </c>
      <c r="AG122" s="11">
        <f t="shared" si="35"/>
        <v>0</v>
      </c>
      <c r="AH122" s="14">
        <v>0</v>
      </c>
      <c r="AI122" s="16">
        <f t="shared" si="36"/>
        <v>0</v>
      </c>
      <c r="AJ122" s="14">
        <v>0</v>
      </c>
      <c r="AK122" s="14">
        <f t="shared" si="37"/>
        <v>0</v>
      </c>
      <c r="AL122" s="14">
        <v>0</v>
      </c>
      <c r="AM122" s="14">
        <v>10</v>
      </c>
      <c r="AN122" s="14">
        <v>3</v>
      </c>
      <c r="AO122" s="14">
        <v>1</v>
      </c>
      <c r="AP122" s="14">
        <v>1</v>
      </c>
      <c r="AQ122" s="14">
        <v>3</v>
      </c>
      <c r="AR122" s="14">
        <v>3</v>
      </c>
      <c r="BH122" t="str">
        <f>CONCATENATE(Tabla1[[#This Row],[MADRE]],"X",Tabla1[[#This Row],[PADRE]])</f>
        <v>S5133XMarta</v>
      </c>
    </row>
    <row r="123" spans="1:60" s="11" customFormat="1" ht="15.75" hidden="1" x14ac:dyDescent="0.25">
      <c r="A123" s="11" t="str">
        <f t="shared" si="25"/>
        <v>D00_312_3</v>
      </c>
      <c r="B123" s="1" t="s">
        <v>60</v>
      </c>
      <c r="C123" s="2">
        <v>312</v>
      </c>
      <c r="D123" s="16">
        <v>3</v>
      </c>
      <c r="E123" s="11" t="s">
        <v>61</v>
      </c>
      <c r="F123" s="11" t="s">
        <v>125</v>
      </c>
      <c r="G123" s="11" t="s">
        <v>63</v>
      </c>
      <c r="H123" s="11">
        <v>2004</v>
      </c>
      <c r="I123" s="16" t="s">
        <v>64</v>
      </c>
      <c r="J123" s="16"/>
      <c r="P123" s="16">
        <v>3</v>
      </c>
      <c r="T123" s="11">
        <v>4</v>
      </c>
      <c r="W123" s="16">
        <v>2</v>
      </c>
      <c r="X123" s="11">
        <v>207</v>
      </c>
      <c r="Y123" s="11">
        <v>25</v>
      </c>
      <c r="Z123" s="11">
        <v>76</v>
      </c>
      <c r="AA123" s="15">
        <f t="shared" si="32"/>
        <v>3.0750000000000002</v>
      </c>
      <c r="AB123" s="11">
        <v>4</v>
      </c>
      <c r="AC123" s="11">
        <v>21</v>
      </c>
      <c r="AD123" s="15">
        <f t="shared" si="33"/>
        <v>0.875</v>
      </c>
      <c r="AE123" s="16">
        <f t="shared" si="34"/>
        <v>28.455284552845526</v>
      </c>
      <c r="AF123" s="11">
        <v>1</v>
      </c>
      <c r="AG123" s="11">
        <f t="shared" si="35"/>
        <v>4</v>
      </c>
      <c r="AH123" s="11">
        <v>0</v>
      </c>
      <c r="AI123" s="16">
        <f t="shared" si="36"/>
        <v>0</v>
      </c>
      <c r="AJ123" s="11">
        <v>3</v>
      </c>
      <c r="AK123" s="11">
        <f t="shared" si="37"/>
        <v>12</v>
      </c>
      <c r="AL123" s="11" t="s">
        <v>65</v>
      </c>
      <c r="AM123" s="11">
        <v>10</v>
      </c>
      <c r="AN123" s="11">
        <v>2</v>
      </c>
      <c r="AO123" s="11">
        <v>1</v>
      </c>
      <c r="AP123" s="11">
        <v>2</v>
      </c>
      <c r="AQ123" s="11">
        <v>3</v>
      </c>
      <c r="AR123" s="11">
        <v>3</v>
      </c>
      <c r="BH123" t="str">
        <f>CONCATENATE(Tabla1[[#This Row],[MADRE]],"X",Tabla1[[#This Row],[PADRE]])</f>
        <v>S5133XMarta</v>
      </c>
    </row>
    <row r="124" spans="1:60" s="14" customFormat="1" ht="15.75" hidden="1" x14ac:dyDescent="0.25">
      <c r="A124" s="11" t="str">
        <f t="shared" si="25"/>
        <v>D00_349_3</v>
      </c>
      <c r="B124" s="12" t="s">
        <v>60</v>
      </c>
      <c r="C124" s="8">
        <v>349</v>
      </c>
      <c r="D124" s="13">
        <v>3</v>
      </c>
      <c r="E124" s="14" t="s">
        <v>61</v>
      </c>
      <c r="F124" s="14" t="s">
        <v>125</v>
      </c>
      <c r="G124" s="14" t="s">
        <v>63</v>
      </c>
      <c r="H124" s="13">
        <v>2003</v>
      </c>
      <c r="I124" s="13" t="s">
        <v>70</v>
      </c>
      <c r="J124" s="13"/>
      <c r="K124" s="14">
        <v>83</v>
      </c>
      <c r="L124" s="14">
        <f>K124-36</f>
        <v>47</v>
      </c>
      <c r="M124" s="14">
        <f>K124-64</f>
        <v>19</v>
      </c>
      <c r="N124" s="14">
        <f>K124-79</f>
        <v>4</v>
      </c>
      <c r="O124" s="14">
        <f>K124-85</f>
        <v>-2</v>
      </c>
      <c r="P124" s="13">
        <v>3</v>
      </c>
      <c r="Q124" s="11"/>
      <c r="R124" s="11"/>
      <c r="S124" s="11"/>
      <c r="T124" s="11"/>
      <c r="U124" s="11"/>
      <c r="V124" s="11" t="s">
        <v>68</v>
      </c>
      <c r="W124" s="13">
        <v>1</v>
      </c>
      <c r="X124" s="14">
        <v>210</v>
      </c>
      <c r="Y124" s="14">
        <v>25</v>
      </c>
      <c r="Z124" s="14">
        <v>64</v>
      </c>
      <c r="AA124" s="15">
        <f t="shared" si="32"/>
        <v>2.6365217391304352</v>
      </c>
      <c r="AB124" s="14">
        <v>4</v>
      </c>
      <c r="AC124" s="14">
        <v>22</v>
      </c>
      <c r="AD124" s="15">
        <f t="shared" si="33"/>
        <v>0.95652173913043481</v>
      </c>
      <c r="AE124" s="16">
        <f t="shared" si="34"/>
        <v>36.2796833773087</v>
      </c>
      <c r="AF124" s="14">
        <v>2</v>
      </c>
      <c r="AG124" s="11">
        <f t="shared" si="35"/>
        <v>8</v>
      </c>
      <c r="AH124" s="14">
        <v>0</v>
      </c>
      <c r="AI124" s="16">
        <f t="shared" si="36"/>
        <v>0</v>
      </c>
      <c r="AJ124" s="17">
        <v>4</v>
      </c>
      <c r="AK124" s="14">
        <f t="shared" si="37"/>
        <v>16</v>
      </c>
      <c r="AL124" s="14">
        <v>4</v>
      </c>
      <c r="AM124" s="14">
        <v>3</v>
      </c>
      <c r="AN124" s="14">
        <v>2</v>
      </c>
      <c r="AO124" s="14">
        <v>2</v>
      </c>
      <c r="AP124" s="14">
        <v>2</v>
      </c>
      <c r="AQ124" s="14">
        <v>3</v>
      </c>
      <c r="AR124" s="14">
        <v>3</v>
      </c>
      <c r="BH124" t="str">
        <f>CONCATENATE(Tabla1[[#This Row],[MADRE]],"X",Tabla1[[#This Row],[PADRE]])</f>
        <v>S5133XMarta</v>
      </c>
    </row>
    <row r="125" spans="1:60" s="11" customFormat="1" ht="15.75" hidden="1" x14ac:dyDescent="0.25">
      <c r="A125" s="11" t="str">
        <f t="shared" si="25"/>
        <v>D00_349_3</v>
      </c>
      <c r="B125" s="1" t="s">
        <v>60</v>
      </c>
      <c r="C125" s="2">
        <v>349</v>
      </c>
      <c r="D125" s="16">
        <v>3</v>
      </c>
      <c r="E125" s="11" t="s">
        <v>61</v>
      </c>
      <c r="F125" s="11" t="s">
        <v>125</v>
      </c>
      <c r="G125" s="11" t="s">
        <v>63</v>
      </c>
      <c r="H125" s="16">
        <v>2004</v>
      </c>
      <c r="I125" s="16" t="s">
        <v>70</v>
      </c>
      <c r="J125" s="16"/>
      <c r="K125" s="23"/>
      <c r="L125" s="11">
        <f>Hoja1!K88-22</f>
        <v>60</v>
      </c>
      <c r="M125" s="11">
        <f>Hoja1!K88-46</f>
        <v>36</v>
      </c>
      <c r="N125" s="11">
        <f>Hoja1!K88-64</f>
        <v>18</v>
      </c>
      <c r="O125" s="11">
        <f>Hoja1!K88-76</f>
        <v>6</v>
      </c>
      <c r="P125" s="16">
        <v>2</v>
      </c>
      <c r="T125" s="11">
        <v>34</v>
      </c>
      <c r="V125" s="11" t="s">
        <v>68</v>
      </c>
      <c r="W125" s="16">
        <v>2</v>
      </c>
      <c r="X125" s="11">
        <v>210</v>
      </c>
      <c r="Y125" s="11">
        <v>25</v>
      </c>
      <c r="Z125" s="11">
        <v>64</v>
      </c>
      <c r="AA125" s="15">
        <f t="shared" si="32"/>
        <v>2.64</v>
      </c>
      <c r="AB125" s="11">
        <v>3</v>
      </c>
      <c r="AC125" s="11">
        <v>23</v>
      </c>
      <c r="AD125" s="15">
        <f t="shared" si="33"/>
        <v>1</v>
      </c>
      <c r="AE125" s="16">
        <f t="shared" si="34"/>
        <v>37.878787878787875</v>
      </c>
      <c r="AF125" s="11">
        <v>2</v>
      </c>
      <c r="AG125" s="11">
        <f t="shared" si="35"/>
        <v>8</v>
      </c>
      <c r="AH125" s="11">
        <v>1</v>
      </c>
      <c r="AI125" s="16">
        <f t="shared" si="36"/>
        <v>4</v>
      </c>
      <c r="AJ125" s="18">
        <v>5</v>
      </c>
      <c r="AK125" s="11">
        <f t="shared" si="37"/>
        <v>20</v>
      </c>
      <c r="AL125" s="11" t="s">
        <v>127</v>
      </c>
      <c r="AM125" s="11">
        <v>3</v>
      </c>
      <c r="AN125" s="11">
        <v>3</v>
      </c>
      <c r="AO125" s="11">
        <v>2</v>
      </c>
      <c r="AP125" s="11">
        <v>3</v>
      </c>
      <c r="AQ125" s="11">
        <v>3</v>
      </c>
      <c r="AR125" s="11">
        <v>3</v>
      </c>
      <c r="BH125" t="str">
        <f>CONCATENATE(Tabla1[[#This Row],[MADRE]],"X",Tabla1[[#This Row],[PADRE]])</f>
        <v>S5133XMarta</v>
      </c>
    </row>
    <row r="126" spans="1:60" s="11" customFormat="1" ht="15.75" hidden="1" x14ac:dyDescent="0.25">
      <c r="A126" s="11" t="str">
        <f t="shared" si="25"/>
        <v>D00_349_3</v>
      </c>
      <c r="B126" s="1" t="s">
        <v>60</v>
      </c>
      <c r="C126" s="2">
        <v>349</v>
      </c>
      <c r="D126" s="16">
        <v>3</v>
      </c>
      <c r="E126" s="11" t="s">
        <v>61</v>
      </c>
      <c r="F126" s="11" t="s">
        <v>125</v>
      </c>
      <c r="G126" s="11" t="s">
        <v>63</v>
      </c>
      <c r="H126" s="16">
        <v>2005</v>
      </c>
      <c r="I126" s="16" t="s">
        <v>70</v>
      </c>
      <c r="J126" s="16"/>
      <c r="K126" s="11">
        <v>79</v>
      </c>
      <c r="L126" s="11">
        <f>K126-30</f>
        <v>49</v>
      </c>
      <c r="M126" s="11">
        <f>K126-60</f>
        <v>19</v>
      </c>
      <c r="N126" s="11">
        <f>K126-76</f>
        <v>3</v>
      </c>
      <c r="O126" s="11">
        <f>K126-80</f>
        <v>-1</v>
      </c>
      <c r="P126" s="16">
        <v>3</v>
      </c>
      <c r="T126" s="11" t="s">
        <v>128</v>
      </c>
      <c r="U126" s="11" t="s">
        <v>70</v>
      </c>
      <c r="V126" s="11" t="s">
        <v>68</v>
      </c>
      <c r="W126" s="16">
        <v>4</v>
      </c>
      <c r="X126" s="11">
        <v>212</v>
      </c>
      <c r="Y126" s="11">
        <v>25</v>
      </c>
      <c r="Z126" s="11">
        <v>63</v>
      </c>
      <c r="AA126" s="15">
        <f t="shared" si="32"/>
        <v>2.52</v>
      </c>
      <c r="AB126" s="11">
        <v>4</v>
      </c>
      <c r="AC126" s="11">
        <v>24</v>
      </c>
      <c r="AD126" s="15">
        <f t="shared" si="33"/>
        <v>0.96</v>
      </c>
      <c r="AE126" s="16">
        <f t="shared" si="34"/>
        <v>38.095238095238095</v>
      </c>
      <c r="AF126" s="11">
        <v>0</v>
      </c>
      <c r="AG126" s="11">
        <f t="shared" si="35"/>
        <v>0</v>
      </c>
      <c r="AH126" s="11">
        <v>0</v>
      </c>
      <c r="AI126" s="16">
        <f t="shared" si="36"/>
        <v>0</v>
      </c>
      <c r="AJ126" s="18">
        <v>1</v>
      </c>
      <c r="AK126" s="11">
        <f t="shared" si="37"/>
        <v>4</v>
      </c>
      <c r="AL126" s="11">
        <v>1</v>
      </c>
      <c r="AM126" s="11">
        <v>4</v>
      </c>
      <c r="AN126" s="11">
        <v>3</v>
      </c>
      <c r="AO126" s="11">
        <v>1</v>
      </c>
      <c r="AP126" s="11">
        <v>2</v>
      </c>
      <c r="AQ126" s="11">
        <v>2</v>
      </c>
      <c r="AR126" s="11">
        <v>3</v>
      </c>
      <c r="BH126" t="str">
        <f>CONCATENATE(Tabla1[[#This Row],[MADRE]],"X",Tabla1[[#This Row],[PADRE]])</f>
        <v>S5133XMarta</v>
      </c>
    </row>
    <row r="127" spans="1:60" s="11" customFormat="1" ht="15.75" hidden="1" x14ac:dyDescent="0.25">
      <c r="A127" s="11" t="str">
        <f t="shared" si="25"/>
        <v>D00_349_3</v>
      </c>
      <c r="B127" s="1" t="s">
        <v>60</v>
      </c>
      <c r="C127" s="2">
        <v>349</v>
      </c>
      <c r="D127" s="16">
        <v>3</v>
      </c>
      <c r="E127" s="11" t="s">
        <v>61</v>
      </c>
      <c r="F127" s="11" t="s">
        <v>125</v>
      </c>
      <c r="G127" s="11" t="s">
        <v>63</v>
      </c>
      <c r="H127" s="16">
        <v>2006</v>
      </c>
      <c r="I127" s="16" t="s">
        <v>70</v>
      </c>
      <c r="J127" s="16">
        <v>70</v>
      </c>
      <c r="K127" s="11">
        <v>73</v>
      </c>
      <c r="L127" s="11">
        <f>K127-34</f>
        <v>39</v>
      </c>
      <c r="M127" s="11">
        <f>K127-61</f>
        <v>12</v>
      </c>
      <c r="N127" s="11">
        <f>K127-70</f>
        <v>3</v>
      </c>
      <c r="O127" s="11">
        <f>K127-73</f>
        <v>0</v>
      </c>
      <c r="P127" s="16">
        <v>2</v>
      </c>
      <c r="T127" s="11" t="s">
        <v>129</v>
      </c>
      <c r="V127" s="11" t="s">
        <v>68</v>
      </c>
      <c r="W127" s="16">
        <v>3</v>
      </c>
      <c r="X127" s="11">
        <v>206</v>
      </c>
      <c r="Y127" s="11">
        <v>25</v>
      </c>
      <c r="Z127" s="11">
        <v>60</v>
      </c>
      <c r="AA127" s="15">
        <f t="shared" si="32"/>
        <v>2.4366666666666665</v>
      </c>
      <c r="AB127" s="11">
        <v>3</v>
      </c>
      <c r="AC127" s="11">
        <v>22</v>
      </c>
      <c r="AD127" s="15">
        <f t="shared" si="33"/>
        <v>0.91666666666666663</v>
      </c>
      <c r="AE127" s="16">
        <f t="shared" si="34"/>
        <v>37.61969904240766</v>
      </c>
      <c r="AF127" s="11">
        <v>1</v>
      </c>
      <c r="AG127" s="11">
        <f t="shared" si="35"/>
        <v>4</v>
      </c>
      <c r="AH127" s="11">
        <v>1</v>
      </c>
      <c r="AI127" s="16">
        <f t="shared" si="36"/>
        <v>4</v>
      </c>
      <c r="AJ127" s="18" t="s">
        <v>75</v>
      </c>
      <c r="AK127" s="11" t="e">
        <f t="shared" si="37"/>
        <v>#VALUE!</v>
      </c>
      <c r="AM127" s="11">
        <v>4</v>
      </c>
      <c r="AN127" s="11">
        <v>2</v>
      </c>
      <c r="AO127" s="11">
        <v>1</v>
      </c>
      <c r="AP127" s="11">
        <v>2</v>
      </c>
      <c r="AQ127" s="11">
        <v>2</v>
      </c>
      <c r="AR127" s="11">
        <v>2</v>
      </c>
      <c r="BH127" t="str">
        <f>CONCATENATE(Tabla1[[#This Row],[MADRE]],"X",Tabla1[[#This Row],[PADRE]])</f>
        <v>S5133XMarta</v>
      </c>
    </row>
    <row r="128" spans="1:60" s="11" customFormat="1" ht="15.75" hidden="1" x14ac:dyDescent="0.25">
      <c r="A128" s="11" t="str">
        <f t="shared" si="25"/>
        <v>D00_349_3</v>
      </c>
      <c r="B128" s="1" t="s">
        <v>60</v>
      </c>
      <c r="C128" s="2">
        <v>349</v>
      </c>
      <c r="D128" s="16">
        <v>3</v>
      </c>
      <c r="E128" s="11" t="s">
        <v>61</v>
      </c>
      <c r="F128" s="11" t="s">
        <v>125</v>
      </c>
      <c r="G128" s="11" t="s">
        <v>63</v>
      </c>
      <c r="H128" s="16">
        <v>2007</v>
      </c>
      <c r="I128" s="16" t="s">
        <v>70</v>
      </c>
      <c r="J128" s="16"/>
      <c r="K128" s="11">
        <v>66</v>
      </c>
      <c r="L128" s="11">
        <f>K128-36</f>
        <v>30</v>
      </c>
      <c r="M128" s="11">
        <f>K128-53</f>
        <v>13</v>
      </c>
      <c r="N128" s="11">
        <f>K128-60</f>
        <v>6</v>
      </c>
      <c r="O128" s="11">
        <f>K128-71</f>
        <v>-5</v>
      </c>
      <c r="P128" s="16">
        <v>3</v>
      </c>
      <c r="T128" s="11" t="s">
        <v>130</v>
      </c>
      <c r="V128" s="11" t="s">
        <v>68</v>
      </c>
      <c r="W128" s="16">
        <v>4</v>
      </c>
      <c r="X128" s="11">
        <v>212</v>
      </c>
      <c r="Y128" s="11">
        <v>25</v>
      </c>
      <c r="Z128" s="11">
        <v>71</v>
      </c>
      <c r="AA128" s="15">
        <f t="shared" si="32"/>
        <v>2.84</v>
      </c>
      <c r="AB128" s="11">
        <v>4</v>
      </c>
      <c r="AC128" s="11">
        <v>27</v>
      </c>
      <c r="AD128" s="15">
        <f t="shared" si="33"/>
        <v>1.08</v>
      </c>
      <c r="AE128" s="16">
        <f t="shared" si="34"/>
        <v>38.028169014084511</v>
      </c>
      <c r="AF128" s="11">
        <v>0</v>
      </c>
      <c r="AG128" s="11">
        <f t="shared" si="35"/>
        <v>0</v>
      </c>
      <c r="AH128" s="11">
        <v>1</v>
      </c>
      <c r="AI128" s="16">
        <f t="shared" si="36"/>
        <v>4</v>
      </c>
      <c r="AJ128" s="18" t="s">
        <v>131</v>
      </c>
      <c r="AK128" s="11" t="e">
        <f t="shared" si="37"/>
        <v>#VALUE!</v>
      </c>
      <c r="AM128" s="11">
        <v>3</v>
      </c>
      <c r="AN128" s="11">
        <v>3</v>
      </c>
      <c r="AO128" s="11">
        <v>3</v>
      </c>
      <c r="AP128" s="11">
        <v>2</v>
      </c>
      <c r="AQ128" s="11">
        <v>2</v>
      </c>
      <c r="AR128" s="11">
        <v>3</v>
      </c>
      <c r="AS128" s="11">
        <v>3</v>
      </c>
      <c r="BH128" t="str">
        <f>CONCATENATE(Tabla1[[#This Row],[MADRE]],"X",Tabla1[[#This Row],[PADRE]])</f>
        <v>S5133XMarta</v>
      </c>
    </row>
    <row r="129" spans="1:60" s="11" customFormat="1" ht="15.75" hidden="1" x14ac:dyDescent="0.25">
      <c r="A129" s="11" t="str">
        <f t="shared" si="25"/>
        <v>D00_349_3</v>
      </c>
      <c r="B129" s="1" t="s">
        <v>60</v>
      </c>
      <c r="C129" s="2">
        <v>349</v>
      </c>
      <c r="D129" s="16">
        <v>3</v>
      </c>
      <c r="E129" s="11" t="s">
        <v>61</v>
      </c>
      <c r="F129" s="11" t="s">
        <v>125</v>
      </c>
      <c r="G129" s="11" t="s">
        <v>63</v>
      </c>
      <c r="H129" s="16">
        <v>2008</v>
      </c>
      <c r="I129" s="16" t="s">
        <v>70</v>
      </c>
      <c r="J129" s="16"/>
      <c r="K129" s="11">
        <v>65</v>
      </c>
      <c r="L129" s="11">
        <f>K129-22</f>
        <v>43</v>
      </c>
      <c r="M129" s="11">
        <f>K129-49</f>
        <v>16</v>
      </c>
      <c r="N129" s="11">
        <f>K129-61</f>
        <v>4</v>
      </c>
      <c r="O129" s="11">
        <f>K129-73</f>
        <v>-8</v>
      </c>
      <c r="P129" s="16">
        <v>3</v>
      </c>
      <c r="T129" s="11" t="s">
        <v>132</v>
      </c>
      <c r="V129" s="11" t="s">
        <v>68</v>
      </c>
      <c r="W129" s="16">
        <v>5</v>
      </c>
      <c r="X129" s="11">
        <v>207</v>
      </c>
      <c r="Y129" s="11">
        <v>25</v>
      </c>
      <c r="Z129" s="11">
        <v>70</v>
      </c>
      <c r="AA129" s="15">
        <f t="shared" si="32"/>
        <v>2.8</v>
      </c>
      <c r="AB129" s="11">
        <v>4</v>
      </c>
      <c r="AC129" s="11">
        <v>25</v>
      </c>
      <c r="AD129" s="15">
        <f t="shared" si="33"/>
        <v>1</v>
      </c>
      <c r="AE129" s="16">
        <f t="shared" si="34"/>
        <v>35.714285714285715</v>
      </c>
      <c r="AF129" s="11">
        <v>0</v>
      </c>
      <c r="AG129" s="11">
        <f t="shared" si="35"/>
        <v>0</v>
      </c>
      <c r="AH129" s="11">
        <v>0</v>
      </c>
      <c r="AI129" s="16">
        <f t="shared" si="36"/>
        <v>0</v>
      </c>
      <c r="AJ129" s="18" t="s">
        <v>133</v>
      </c>
      <c r="AM129" s="11">
        <v>3</v>
      </c>
      <c r="AN129" s="11">
        <v>3</v>
      </c>
      <c r="AO129" s="11">
        <v>1</v>
      </c>
      <c r="AP129" s="11">
        <v>2</v>
      </c>
      <c r="AQ129" s="11">
        <v>3</v>
      </c>
      <c r="AR129" s="11">
        <v>3</v>
      </c>
      <c r="BH129" t="str">
        <f>CONCATENATE(Tabla1[[#This Row],[MADRE]],"X",Tabla1[[#This Row],[PADRE]])</f>
        <v>S5133XMarta</v>
      </c>
    </row>
    <row r="130" spans="1:60" s="11" customFormat="1" ht="15.75" hidden="1" x14ac:dyDescent="0.25">
      <c r="A130" s="11" t="str">
        <f t="shared" ref="A130:A193" si="38">CONCATENATE(B130, "_",C130,"_",D130)</f>
        <v>D00_349_3</v>
      </c>
      <c r="B130" s="1" t="s">
        <v>60</v>
      </c>
      <c r="C130" s="2">
        <v>349</v>
      </c>
      <c r="D130" s="16">
        <v>3</v>
      </c>
      <c r="E130" s="11" t="s">
        <v>61</v>
      </c>
      <c r="F130" s="11" t="s">
        <v>125</v>
      </c>
      <c r="G130" s="11" t="s">
        <v>63</v>
      </c>
      <c r="H130" s="16">
        <v>2009</v>
      </c>
      <c r="I130" s="16" t="s">
        <v>70</v>
      </c>
      <c r="J130" s="16"/>
      <c r="K130" s="11">
        <v>65</v>
      </c>
      <c r="L130" s="11">
        <f>K130-26</f>
        <v>39</v>
      </c>
      <c r="M130" s="11">
        <f>K130-50</f>
        <v>15</v>
      </c>
      <c r="N130" s="11">
        <f>K130-62</f>
        <v>3</v>
      </c>
      <c r="O130" s="11">
        <f>K130-68</f>
        <v>-3</v>
      </c>
      <c r="P130" s="16">
        <v>4</v>
      </c>
      <c r="V130" s="11" t="s">
        <v>68</v>
      </c>
      <c r="W130" s="16">
        <v>4</v>
      </c>
      <c r="X130" s="11">
        <v>209</v>
      </c>
      <c r="Y130" s="11">
        <v>25</v>
      </c>
      <c r="Z130" s="11">
        <v>57</v>
      </c>
      <c r="AA130" s="15">
        <f t="shared" si="32"/>
        <v>2.2799999999999998</v>
      </c>
      <c r="AB130" s="11">
        <v>4</v>
      </c>
      <c r="AC130" s="11">
        <v>22</v>
      </c>
      <c r="AD130" s="15">
        <f t="shared" si="33"/>
        <v>0.88</v>
      </c>
      <c r="AE130" s="16">
        <f t="shared" si="34"/>
        <v>38.596491228070178</v>
      </c>
      <c r="AF130" s="11">
        <v>0</v>
      </c>
      <c r="AG130" s="11">
        <f t="shared" si="35"/>
        <v>0</v>
      </c>
      <c r="AH130" s="11">
        <v>0</v>
      </c>
      <c r="AI130" s="16">
        <f t="shared" si="36"/>
        <v>0</v>
      </c>
      <c r="AJ130" s="18" t="s">
        <v>101</v>
      </c>
      <c r="AM130" s="11">
        <v>3</v>
      </c>
      <c r="AN130" s="11">
        <v>3</v>
      </c>
      <c r="AO130" s="11">
        <v>1</v>
      </c>
      <c r="AP130" s="11">
        <v>2</v>
      </c>
      <c r="AQ130" s="11">
        <v>3</v>
      </c>
      <c r="AR130" s="11">
        <v>3</v>
      </c>
      <c r="AS130" s="11">
        <v>4</v>
      </c>
      <c r="BH130" t="str">
        <f>CONCATENATE(Tabla1[[#This Row],[MADRE]],"X",Tabla1[[#This Row],[PADRE]])</f>
        <v>S5133XMarta</v>
      </c>
    </row>
    <row r="131" spans="1:60" s="14" customFormat="1" ht="15.75" hidden="1" x14ac:dyDescent="0.25">
      <c r="A131" s="11" t="str">
        <f t="shared" si="38"/>
        <v>D00_352_3</v>
      </c>
      <c r="B131" s="12" t="s">
        <v>60</v>
      </c>
      <c r="C131" s="8">
        <v>352</v>
      </c>
      <c r="D131" s="13">
        <v>3</v>
      </c>
      <c r="E131" s="14" t="s">
        <v>61</v>
      </c>
      <c r="F131" s="14" t="s">
        <v>125</v>
      </c>
      <c r="G131" s="14" t="s">
        <v>63</v>
      </c>
      <c r="H131" s="14">
        <v>2003</v>
      </c>
      <c r="I131" s="13" t="s">
        <v>64</v>
      </c>
      <c r="J131" s="13"/>
      <c r="L131" s="14">
        <f>[1]Hoja1!K157-36</f>
        <v>-36</v>
      </c>
      <c r="M131" s="14">
        <f>[1]Hoja1!K157-64</f>
        <v>-64</v>
      </c>
      <c r="N131" s="14">
        <f>[1]Hoja1!K157-79</f>
        <v>-79</v>
      </c>
      <c r="P131" s="13">
        <v>2</v>
      </c>
      <c r="Q131" s="11"/>
      <c r="R131" s="11"/>
      <c r="S131" s="11"/>
      <c r="T131" s="11"/>
      <c r="U131" s="11"/>
      <c r="V131" s="11"/>
      <c r="W131" s="13">
        <v>2</v>
      </c>
      <c r="X131" s="14">
        <v>208</v>
      </c>
      <c r="Y131" s="14">
        <v>25</v>
      </c>
      <c r="Z131" s="14">
        <v>56</v>
      </c>
      <c r="AA131" s="15">
        <f t="shared" si="32"/>
        <v>2.2400000000000002</v>
      </c>
      <c r="AB131" s="14">
        <v>3</v>
      </c>
      <c r="AC131" s="14">
        <v>26</v>
      </c>
      <c r="AD131" s="15">
        <f t="shared" si="33"/>
        <v>1.04</v>
      </c>
      <c r="AE131" s="16">
        <f t="shared" si="34"/>
        <v>46.428571428571423</v>
      </c>
      <c r="AF131" s="14">
        <v>0</v>
      </c>
      <c r="AG131" s="11">
        <f t="shared" si="35"/>
        <v>0</v>
      </c>
      <c r="AH131" s="14">
        <v>0</v>
      </c>
      <c r="AI131" s="16">
        <f t="shared" si="36"/>
        <v>0</v>
      </c>
      <c r="AJ131" s="14">
        <v>2</v>
      </c>
      <c r="AK131" s="14">
        <f t="shared" ref="AK131:AK136" si="39">AJ131*100/Y131</f>
        <v>8</v>
      </c>
      <c r="AL131" s="14">
        <v>7</v>
      </c>
      <c r="AM131" s="14">
        <v>1</v>
      </c>
      <c r="AN131" s="14">
        <v>2</v>
      </c>
      <c r="AO131" s="14">
        <v>2</v>
      </c>
      <c r="AP131" s="14">
        <v>2</v>
      </c>
      <c r="AQ131" s="14">
        <v>2</v>
      </c>
      <c r="AR131" s="14">
        <v>2</v>
      </c>
      <c r="BH131" t="str">
        <f>CONCATENATE(Tabla1[[#This Row],[MADRE]],"X",Tabla1[[#This Row],[PADRE]])</f>
        <v>S5133XMarta</v>
      </c>
    </row>
    <row r="132" spans="1:60" s="11" customFormat="1" ht="15.75" hidden="1" x14ac:dyDescent="0.25">
      <c r="A132" s="11" t="str">
        <f t="shared" si="38"/>
        <v>D00_360_3</v>
      </c>
      <c r="B132" s="1" t="s">
        <v>60</v>
      </c>
      <c r="C132" s="2">
        <v>360</v>
      </c>
      <c r="D132" s="16">
        <v>3</v>
      </c>
      <c r="E132" s="11" t="s">
        <v>61</v>
      </c>
      <c r="F132" s="11" t="s">
        <v>125</v>
      </c>
      <c r="G132" s="11" t="s">
        <v>63</v>
      </c>
      <c r="H132" s="16">
        <v>2003</v>
      </c>
      <c r="I132" s="16" t="s">
        <v>70</v>
      </c>
      <c r="J132" s="16"/>
      <c r="K132" s="11">
        <v>81</v>
      </c>
      <c r="L132" s="11">
        <f>K132-36</f>
        <v>45</v>
      </c>
      <c r="M132" s="11">
        <f>K132-64</f>
        <v>17</v>
      </c>
      <c r="N132" s="11">
        <f>K132-79</f>
        <v>2</v>
      </c>
      <c r="O132" s="11">
        <f>K132-85</f>
        <v>-4</v>
      </c>
      <c r="P132" s="16">
        <v>3</v>
      </c>
      <c r="V132" s="11" t="s">
        <v>68</v>
      </c>
      <c r="W132" s="16">
        <v>2</v>
      </c>
      <c r="X132" s="11">
        <v>216</v>
      </c>
      <c r="Y132" s="11">
        <v>25</v>
      </c>
      <c r="Z132" s="11">
        <v>77</v>
      </c>
      <c r="AA132" s="15">
        <f t="shared" si="32"/>
        <v>3.08</v>
      </c>
      <c r="AB132" s="11">
        <v>3</v>
      </c>
      <c r="AC132" s="11">
        <v>25</v>
      </c>
      <c r="AD132" s="15">
        <f t="shared" si="33"/>
        <v>1</v>
      </c>
      <c r="AE132" s="16">
        <f t="shared" si="34"/>
        <v>32.467532467532465</v>
      </c>
      <c r="AF132" s="11">
        <v>0</v>
      </c>
      <c r="AG132" s="11">
        <f t="shared" si="35"/>
        <v>0</v>
      </c>
      <c r="AH132" s="11">
        <v>0</v>
      </c>
      <c r="AI132" s="16">
        <f t="shared" si="36"/>
        <v>0</v>
      </c>
      <c r="AJ132" s="18">
        <v>3</v>
      </c>
      <c r="AK132" s="11">
        <f t="shared" si="39"/>
        <v>12</v>
      </c>
      <c r="AL132" s="11" t="s">
        <v>71</v>
      </c>
      <c r="AM132" s="11">
        <v>10</v>
      </c>
      <c r="AN132" s="11">
        <v>2</v>
      </c>
      <c r="AO132" s="11">
        <v>2</v>
      </c>
      <c r="AP132" s="11">
        <v>3</v>
      </c>
      <c r="AQ132" s="11">
        <v>3</v>
      </c>
      <c r="AR132" s="11">
        <v>3</v>
      </c>
      <c r="BH132" t="str">
        <f>CONCATENATE(Tabla1[[#This Row],[MADRE]],"X",Tabla1[[#This Row],[PADRE]])</f>
        <v>S5133XMarta</v>
      </c>
    </row>
    <row r="133" spans="1:60" s="11" customFormat="1" ht="15.75" hidden="1" x14ac:dyDescent="0.25">
      <c r="A133" s="11" t="str">
        <f t="shared" si="38"/>
        <v>D00_360_3</v>
      </c>
      <c r="B133" s="1" t="s">
        <v>60</v>
      </c>
      <c r="C133" s="2">
        <v>360</v>
      </c>
      <c r="D133" s="16">
        <v>3</v>
      </c>
      <c r="E133" s="11" t="s">
        <v>61</v>
      </c>
      <c r="F133" s="11" t="s">
        <v>125</v>
      </c>
      <c r="G133" s="11" t="s">
        <v>63</v>
      </c>
      <c r="H133" s="16">
        <v>2004</v>
      </c>
      <c r="I133" s="16" t="s">
        <v>70</v>
      </c>
      <c r="J133" s="16"/>
      <c r="P133" s="16">
        <v>3</v>
      </c>
      <c r="T133" s="11">
        <v>32</v>
      </c>
      <c r="V133" s="11" t="s">
        <v>68</v>
      </c>
      <c r="W133" s="16">
        <v>2</v>
      </c>
      <c r="X133" s="11">
        <v>213</v>
      </c>
      <c r="Y133" s="11">
        <v>25</v>
      </c>
      <c r="Z133" s="11">
        <v>66</v>
      </c>
      <c r="AA133" s="15">
        <f t="shared" si="32"/>
        <v>2.6833333333333331</v>
      </c>
      <c r="AB133" s="11">
        <v>3</v>
      </c>
      <c r="AC133" s="11">
        <v>26</v>
      </c>
      <c r="AD133" s="15">
        <f t="shared" si="33"/>
        <v>1.0833333333333333</v>
      </c>
      <c r="AE133" s="16">
        <f t="shared" si="34"/>
        <v>40.372670807453417</v>
      </c>
      <c r="AF133" s="11">
        <v>1</v>
      </c>
      <c r="AG133" s="11">
        <f t="shared" si="35"/>
        <v>4</v>
      </c>
      <c r="AH133" s="11">
        <v>0</v>
      </c>
      <c r="AI133" s="16">
        <f t="shared" si="36"/>
        <v>0</v>
      </c>
      <c r="AJ133" s="18">
        <v>5</v>
      </c>
      <c r="AK133" s="11">
        <f t="shared" si="39"/>
        <v>20</v>
      </c>
      <c r="AL133" s="11" t="s">
        <v>134</v>
      </c>
      <c r="AM133" s="11">
        <v>11</v>
      </c>
      <c r="AN133" s="11">
        <v>2</v>
      </c>
      <c r="AO133" s="11">
        <v>3</v>
      </c>
      <c r="AP133" s="11">
        <v>3</v>
      </c>
      <c r="AQ133" s="11">
        <v>3</v>
      </c>
      <c r="AR133" s="11">
        <v>3</v>
      </c>
      <c r="BH133" t="str">
        <f>CONCATENATE(Tabla1[[#This Row],[MADRE]],"X",Tabla1[[#This Row],[PADRE]])</f>
        <v>S5133XMarta</v>
      </c>
    </row>
    <row r="134" spans="1:60" s="11" customFormat="1" ht="15.75" hidden="1" x14ac:dyDescent="0.25">
      <c r="A134" s="11" t="str">
        <f t="shared" si="38"/>
        <v>D00_360_3</v>
      </c>
      <c r="B134" s="1" t="s">
        <v>60</v>
      </c>
      <c r="C134" s="2">
        <v>360</v>
      </c>
      <c r="D134" s="16">
        <v>3</v>
      </c>
      <c r="E134" s="11" t="s">
        <v>61</v>
      </c>
      <c r="F134" s="11" t="s">
        <v>125</v>
      </c>
      <c r="G134" s="11" t="s">
        <v>63</v>
      </c>
      <c r="H134" s="16">
        <v>2005</v>
      </c>
      <c r="I134" s="16" t="s">
        <v>70</v>
      </c>
      <c r="J134" s="16"/>
      <c r="K134" s="11">
        <v>79</v>
      </c>
      <c r="L134" s="11">
        <f>K134-30</f>
        <v>49</v>
      </c>
      <c r="M134" s="11">
        <f>K134-60</f>
        <v>19</v>
      </c>
      <c r="N134" s="11">
        <f>K134-76</f>
        <v>3</v>
      </c>
      <c r="O134" s="11">
        <f>K134-80</f>
        <v>-1</v>
      </c>
      <c r="P134" s="16">
        <v>4</v>
      </c>
      <c r="T134" s="11" t="s">
        <v>135</v>
      </c>
      <c r="U134" s="11" t="s">
        <v>70</v>
      </c>
      <c r="V134" s="11" t="s">
        <v>68</v>
      </c>
      <c r="W134" s="16">
        <v>4</v>
      </c>
      <c r="X134" s="11">
        <v>213</v>
      </c>
      <c r="Y134" s="11">
        <v>25</v>
      </c>
      <c r="Z134" s="11">
        <v>63</v>
      </c>
      <c r="AA134" s="15">
        <f t="shared" si="32"/>
        <v>2.52</v>
      </c>
      <c r="AB134" s="11">
        <v>4</v>
      </c>
      <c r="AC134" s="11">
        <v>25</v>
      </c>
      <c r="AD134" s="15">
        <f t="shared" si="33"/>
        <v>1</v>
      </c>
      <c r="AE134" s="16">
        <f t="shared" si="34"/>
        <v>39.682539682539684</v>
      </c>
      <c r="AF134" s="11">
        <v>0</v>
      </c>
      <c r="AG134" s="11">
        <f t="shared" si="35"/>
        <v>0</v>
      </c>
      <c r="AH134" s="11">
        <v>1</v>
      </c>
      <c r="AI134" s="16">
        <f t="shared" si="36"/>
        <v>4</v>
      </c>
      <c r="AJ134" s="18">
        <v>4</v>
      </c>
      <c r="AK134" s="11">
        <f t="shared" si="39"/>
        <v>16</v>
      </c>
      <c r="AL134" s="11">
        <v>1</v>
      </c>
      <c r="AM134" s="11">
        <v>4</v>
      </c>
      <c r="AN134" s="11">
        <v>3</v>
      </c>
      <c r="AO134" s="11">
        <v>1</v>
      </c>
      <c r="AP134" s="11">
        <v>2</v>
      </c>
      <c r="AQ134" s="11">
        <v>3</v>
      </c>
      <c r="AR134" s="11">
        <v>3</v>
      </c>
      <c r="BH134" t="str">
        <f>CONCATENATE(Tabla1[[#This Row],[MADRE]],"X",Tabla1[[#This Row],[PADRE]])</f>
        <v>S5133XMarta</v>
      </c>
    </row>
    <row r="135" spans="1:60" s="11" customFormat="1" ht="15.75" hidden="1" x14ac:dyDescent="0.25">
      <c r="A135" s="11" t="str">
        <f t="shared" si="38"/>
        <v>D00_360_3</v>
      </c>
      <c r="B135" s="1" t="s">
        <v>60</v>
      </c>
      <c r="C135" s="2">
        <v>360</v>
      </c>
      <c r="D135" s="16">
        <v>3</v>
      </c>
      <c r="E135" s="11" t="s">
        <v>61</v>
      </c>
      <c r="F135" s="11" t="s">
        <v>125</v>
      </c>
      <c r="G135" s="11" t="s">
        <v>63</v>
      </c>
      <c r="H135" s="16">
        <v>2006</v>
      </c>
      <c r="I135" s="16" t="s">
        <v>70</v>
      </c>
      <c r="J135" s="16">
        <v>66</v>
      </c>
      <c r="K135" s="11">
        <v>69</v>
      </c>
      <c r="L135" s="11">
        <f>K135-34</f>
        <v>35</v>
      </c>
      <c r="M135" s="11">
        <f>K135-61</f>
        <v>8</v>
      </c>
      <c r="N135" s="11">
        <f>K135-70</f>
        <v>-1</v>
      </c>
      <c r="O135" s="11">
        <f>K135-73</f>
        <v>-4</v>
      </c>
      <c r="P135" s="16">
        <v>4</v>
      </c>
      <c r="T135" s="11" t="s">
        <v>136</v>
      </c>
      <c r="V135" s="11" t="s">
        <v>68</v>
      </c>
      <c r="W135" s="16">
        <v>4</v>
      </c>
      <c r="X135" s="11">
        <v>202</v>
      </c>
      <c r="Y135" s="11">
        <v>25</v>
      </c>
      <c r="Z135" s="11">
        <v>57</v>
      </c>
      <c r="AA135" s="15">
        <f t="shared" si="32"/>
        <v>2.2799999999999998</v>
      </c>
      <c r="AB135" s="11">
        <v>3</v>
      </c>
      <c r="AC135" s="11">
        <v>17</v>
      </c>
      <c r="AD135" s="15">
        <f t="shared" si="33"/>
        <v>0.68</v>
      </c>
      <c r="AE135" s="16">
        <f t="shared" si="34"/>
        <v>29.824561403508774</v>
      </c>
      <c r="AF135" s="11">
        <v>0</v>
      </c>
      <c r="AG135" s="11">
        <f t="shared" si="35"/>
        <v>0</v>
      </c>
      <c r="AH135" s="11">
        <v>1</v>
      </c>
      <c r="AI135" s="16">
        <f t="shared" si="36"/>
        <v>4</v>
      </c>
      <c r="AJ135" s="18" t="s">
        <v>137</v>
      </c>
      <c r="AK135" s="11" t="e">
        <f t="shared" si="39"/>
        <v>#VALUE!</v>
      </c>
      <c r="AM135" s="11">
        <v>4</v>
      </c>
      <c r="AN135" s="11">
        <v>3</v>
      </c>
      <c r="AO135" s="11">
        <v>1</v>
      </c>
      <c r="AP135" s="11">
        <v>3</v>
      </c>
      <c r="AQ135" s="11">
        <v>3</v>
      </c>
      <c r="AR135" s="11">
        <v>2</v>
      </c>
      <c r="BH135" t="str">
        <f>CONCATENATE(Tabla1[[#This Row],[MADRE]],"X",Tabla1[[#This Row],[PADRE]])</f>
        <v>S5133XMarta</v>
      </c>
    </row>
    <row r="136" spans="1:60" s="11" customFormat="1" ht="15.75" hidden="1" x14ac:dyDescent="0.25">
      <c r="A136" s="11" t="str">
        <f t="shared" si="38"/>
        <v>D00_360_3</v>
      </c>
      <c r="B136" s="1" t="s">
        <v>60</v>
      </c>
      <c r="C136" s="2">
        <v>360</v>
      </c>
      <c r="D136" s="16">
        <v>3</v>
      </c>
      <c r="E136" s="11" t="s">
        <v>61</v>
      </c>
      <c r="F136" s="11" t="s">
        <v>125</v>
      </c>
      <c r="G136" s="11" t="s">
        <v>63</v>
      </c>
      <c r="H136" s="16">
        <v>2007</v>
      </c>
      <c r="I136" s="16" t="s">
        <v>70</v>
      </c>
      <c r="J136" s="16"/>
      <c r="K136" s="11">
        <v>62</v>
      </c>
      <c r="L136" s="11">
        <f>K136-36</f>
        <v>26</v>
      </c>
      <c r="M136" s="11">
        <f>K136-53</f>
        <v>9</v>
      </c>
      <c r="N136" s="11">
        <f>K136-60</f>
        <v>2</v>
      </c>
      <c r="O136" s="11">
        <f>K136-71</f>
        <v>-9</v>
      </c>
      <c r="P136" s="16">
        <v>4</v>
      </c>
      <c r="T136" s="11" t="s">
        <v>138</v>
      </c>
      <c r="V136" s="11" t="s">
        <v>68</v>
      </c>
      <c r="W136" s="16">
        <v>4</v>
      </c>
      <c r="X136" s="11">
        <v>209</v>
      </c>
      <c r="Y136" s="11">
        <v>25</v>
      </c>
      <c r="Z136" s="11">
        <v>73</v>
      </c>
      <c r="AA136" s="15">
        <f t="shared" si="32"/>
        <v>2.9633333333333329</v>
      </c>
      <c r="AB136" s="11">
        <v>4</v>
      </c>
      <c r="AC136" s="11">
        <v>26</v>
      </c>
      <c r="AD136" s="15">
        <f t="shared" si="33"/>
        <v>1.0833333333333333</v>
      </c>
      <c r="AE136" s="16">
        <f t="shared" si="34"/>
        <v>36.557930258717661</v>
      </c>
      <c r="AF136" s="11">
        <v>1</v>
      </c>
      <c r="AG136" s="11">
        <f t="shared" si="35"/>
        <v>4</v>
      </c>
      <c r="AH136" s="11">
        <v>0</v>
      </c>
      <c r="AI136" s="16">
        <f t="shared" si="36"/>
        <v>0</v>
      </c>
      <c r="AJ136" s="18" t="s">
        <v>139</v>
      </c>
      <c r="AK136" s="11" t="e">
        <f t="shared" si="39"/>
        <v>#VALUE!</v>
      </c>
      <c r="AM136" s="11">
        <v>7</v>
      </c>
      <c r="AN136" s="11">
        <v>3</v>
      </c>
      <c r="AO136" s="11">
        <v>3</v>
      </c>
      <c r="AP136" s="11">
        <v>3</v>
      </c>
      <c r="AQ136" s="11">
        <v>3</v>
      </c>
      <c r="AR136" s="11">
        <v>3</v>
      </c>
      <c r="AS136" s="11">
        <v>2</v>
      </c>
      <c r="BH136" t="str">
        <f>CONCATENATE(Tabla1[[#This Row],[MADRE]],"X",Tabla1[[#This Row],[PADRE]])</f>
        <v>S5133XMarta</v>
      </c>
    </row>
    <row r="137" spans="1:60" s="11" customFormat="1" ht="15.75" hidden="1" x14ac:dyDescent="0.25">
      <c r="A137" s="11" t="str">
        <f t="shared" si="38"/>
        <v>D00_360_3</v>
      </c>
      <c r="B137" s="1" t="s">
        <v>60</v>
      </c>
      <c r="C137" s="2">
        <v>360</v>
      </c>
      <c r="D137" s="16">
        <v>3</v>
      </c>
      <c r="E137" s="11" t="s">
        <v>61</v>
      </c>
      <c r="F137" s="11" t="s">
        <v>125</v>
      </c>
      <c r="G137" s="11" t="s">
        <v>63</v>
      </c>
      <c r="H137" s="16">
        <v>2008</v>
      </c>
      <c r="I137" s="16" t="s">
        <v>70</v>
      </c>
      <c r="J137" s="16"/>
      <c r="K137" s="11">
        <v>60</v>
      </c>
      <c r="L137" s="11">
        <f>K137-22</f>
        <v>38</v>
      </c>
      <c r="M137" s="11">
        <f>K137-49</f>
        <v>11</v>
      </c>
      <c r="N137" s="11">
        <f>K137-61</f>
        <v>-1</v>
      </c>
      <c r="O137" s="11">
        <f>K137-73</f>
        <v>-13</v>
      </c>
      <c r="P137" s="16">
        <v>4</v>
      </c>
      <c r="T137" s="11" t="s">
        <v>140</v>
      </c>
      <c r="V137" s="11" t="s">
        <v>68</v>
      </c>
      <c r="W137" s="16">
        <v>3</v>
      </c>
      <c r="X137" s="11">
        <v>202</v>
      </c>
      <c r="Y137" s="11">
        <v>25</v>
      </c>
      <c r="Z137" s="11">
        <v>70</v>
      </c>
      <c r="AA137" s="15">
        <f t="shared" si="32"/>
        <v>2.8</v>
      </c>
      <c r="AB137" s="11">
        <v>4</v>
      </c>
      <c r="AC137" s="11">
        <v>25</v>
      </c>
      <c r="AD137" s="15">
        <f t="shared" si="33"/>
        <v>1</v>
      </c>
      <c r="AE137" s="16">
        <f t="shared" si="34"/>
        <v>35.714285714285715</v>
      </c>
      <c r="AF137" s="11">
        <v>0</v>
      </c>
      <c r="AG137" s="11">
        <f t="shared" si="35"/>
        <v>0</v>
      </c>
      <c r="AH137" s="11">
        <v>0</v>
      </c>
      <c r="AI137" s="16">
        <f t="shared" si="36"/>
        <v>0</v>
      </c>
      <c r="AJ137" s="18" t="s">
        <v>141</v>
      </c>
      <c r="AM137" s="11">
        <v>4</v>
      </c>
      <c r="AN137" s="11">
        <v>2</v>
      </c>
      <c r="AO137" s="11">
        <v>2</v>
      </c>
      <c r="AP137" s="11">
        <v>3</v>
      </c>
      <c r="AQ137" s="11">
        <v>3</v>
      </c>
      <c r="AR137" s="11">
        <v>3</v>
      </c>
      <c r="BH137" t="str">
        <f>CONCATENATE(Tabla1[[#This Row],[MADRE]],"X",Tabla1[[#This Row],[PADRE]])</f>
        <v>S5133XMarta</v>
      </c>
    </row>
    <row r="138" spans="1:60" s="11" customFormat="1" ht="15.75" hidden="1" x14ac:dyDescent="0.25">
      <c r="A138" s="11" t="str">
        <f t="shared" si="38"/>
        <v>D00_360_3</v>
      </c>
      <c r="B138" s="1" t="s">
        <v>60</v>
      </c>
      <c r="C138" s="2">
        <v>360</v>
      </c>
      <c r="D138" s="16">
        <v>3</v>
      </c>
      <c r="E138" s="11" t="s">
        <v>61</v>
      </c>
      <c r="F138" s="11" t="s">
        <v>125</v>
      </c>
      <c r="G138" s="11" t="s">
        <v>63</v>
      </c>
      <c r="H138" s="16">
        <v>2009</v>
      </c>
      <c r="I138" s="16" t="s">
        <v>70</v>
      </c>
      <c r="J138" s="16"/>
      <c r="K138" s="11">
        <v>61</v>
      </c>
      <c r="L138" s="11">
        <f>K138-26</f>
        <v>35</v>
      </c>
      <c r="M138" s="11">
        <f>K138-50</f>
        <v>11</v>
      </c>
      <c r="N138" s="11">
        <f>K138-62</f>
        <v>-1</v>
      </c>
      <c r="O138" s="11">
        <f>K138-68</f>
        <v>-7</v>
      </c>
      <c r="P138" s="16">
        <v>5</v>
      </c>
      <c r="V138" s="11" t="s">
        <v>68</v>
      </c>
      <c r="W138" s="16">
        <v>4</v>
      </c>
      <c r="X138" s="11">
        <v>206</v>
      </c>
      <c r="Y138" s="11">
        <v>25</v>
      </c>
      <c r="Z138" s="11">
        <v>74</v>
      </c>
      <c r="AA138" s="15">
        <f t="shared" si="32"/>
        <v>3.01</v>
      </c>
      <c r="AB138" s="11">
        <v>4</v>
      </c>
      <c r="AC138" s="11">
        <v>30</v>
      </c>
      <c r="AD138" s="15">
        <f t="shared" si="33"/>
        <v>1.25</v>
      </c>
      <c r="AE138" s="16">
        <f t="shared" si="34"/>
        <v>41.528239202657808</v>
      </c>
      <c r="AF138" s="11">
        <v>1</v>
      </c>
      <c r="AG138" s="11">
        <f t="shared" si="35"/>
        <v>4</v>
      </c>
      <c r="AH138" s="11">
        <v>7</v>
      </c>
      <c r="AI138" s="16">
        <f t="shared" si="36"/>
        <v>28</v>
      </c>
      <c r="AJ138" s="18" t="s">
        <v>142</v>
      </c>
      <c r="AM138" s="11">
        <v>4</v>
      </c>
      <c r="AN138" s="11">
        <v>2</v>
      </c>
      <c r="AO138" s="11">
        <v>1</v>
      </c>
      <c r="AP138" s="11">
        <v>3</v>
      </c>
      <c r="AQ138" s="11">
        <v>3</v>
      </c>
      <c r="AR138" s="11">
        <v>3</v>
      </c>
      <c r="AS138" s="11">
        <v>2</v>
      </c>
      <c r="BH138" t="str">
        <f>CONCATENATE(Tabla1[[#This Row],[MADRE]],"X",Tabla1[[#This Row],[PADRE]])</f>
        <v>S5133XMarta</v>
      </c>
    </row>
    <row r="139" spans="1:60" s="11" customFormat="1" ht="15.75" hidden="1" x14ac:dyDescent="0.25">
      <c r="A139" s="11" t="str">
        <f t="shared" si="38"/>
        <v>D00_360_3</v>
      </c>
      <c r="B139" s="1" t="s">
        <v>60</v>
      </c>
      <c r="C139" s="2">
        <v>360</v>
      </c>
      <c r="D139" s="16">
        <v>3</v>
      </c>
      <c r="E139" s="11" t="s">
        <v>61</v>
      </c>
      <c r="F139" s="11" t="s">
        <v>125</v>
      </c>
      <c r="G139" s="11" t="s">
        <v>63</v>
      </c>
      <c r="H139" s="16">
        <v>2013</v>
      </c>
      <c r="I139" s="16" t="s">
        <v>70</v>
      </c>
      <c r="J139" s="16"/>
      <c r="P139" s="16"/>
      <c r="V139" s="11" t="s">
        <v>68</v>
      </c>
      <c r="W139" s="16">
        <v>3</v>
      </c>
      <c r="X139" s="11">
        <v>213</v>
      </c>
      <c r="Y139" s="11">
        <v>25</v>
      </c>
      <c r="Z139" s="11">
        <v>68</v>
      </c>
      <c r="AA139" s="15">
        <f t="shared" si="32"/>
        <v>2.72</v>
      </c>
      <c r="AB139" s="11">
        <v>4</v>
      </c>
      <c r="AC139" s="11">
        <v>25</v>
      </c>
      <c r="AD139" s="15">
        <f t="shared" si="33"/>
        <v>1</v>
      </c>
      <c r="AE139" s="16">
        <f t="shared" si="34"/>
        <v>36.764705882352942</v>
      </c>
      <c r="AF139" s="11">
        <v>0</v>
      </c>
      <c r="AG139" s="11">
        <f t="shared" si="35"/>
        <v>0</v>
      </c>
      <c r="AH139" s="11">
        <v>0</v>
      </c>
      <c r="AI139" s="16">
        <f t="shared" si="36"/>
        <v>0</v>
      </c>
      <c r="AJ139" s="18" t="s">
        <v>122</v>
      </c>
      <c r="AL139" s="11">
        <v>6</v>
      </c>
      <c r="AM139" s="11">
        <v>4</v>
      </c>
      <c r="AN139" s="11">
        <v>3</v>
      </c>
      <c r="AO139" s="11">
        <v>2</v>
      </c>
      <c r="AP139" s="11">
        <v>3</v>
      </c>
      <c r="AQ139" s="11">
        <v>3</v>
      </c>
      <c r="AR139" s="11">
        <v>3</v>
      </c>
      <c r="BH139" t="str">
        <f>CONCATENATE(Tabla1[[#This Row],[MADRE]],"X",Tabla1[[#This Row],[PADRE]])</f>
        <v>S5133XMarta</v>
      </c>
    </row>
    <row r="140" spans="1:60" s="11" customFormat="1" ht="15.75" hidden="1" x14ac:dyDescent="0.25">
      <c r="A140" s="11" t="str">
        <f t="shared" si="38"/>
        <v>D00_360_3</v>
      </c>
      <c r="B140" s="1" t="s">
        <v>60</v>
      </c>
      <c r="C140" s="2">
        <v>360</v>
      </c>
      <c r="D140" s="16">
        <v>3</v>
      </c>
      <c r="E140" s="11" t="s">
        <v>61</v>
      </c>
      <c r="F140" s="11" t="s">
        <v>125</v>
      </c>
      <c r="G140" s="11" t="s">
        <v>63</v>
      </c>
      <c r="H140" s="16">
        <v>2016</v>
      </c>
      <c r="I140" s="16" t="s">
        <v>70</v>
      </c>
      <c r="J140" s="16"/>
      <c r="K140" s="11">
        <v>72</v>
      </c>
      <c r="L140" s="11">
        <f>K140-28</f>
        <v>44</v>
      </c>
      <c r="M140" s="11">
        <f>K140-58</f>
        <v>14</v>
      </c>
      <c r="O140" s="11">
        <f>K140-87</f>
        <v>-15</v>
      </c>
      <c r="P140" s="16">
        <v>4</v>
      </c>
      <c r="W140" s="16">
        <v>3</v>
      </c>
      <c r="X140" s="11">
        <v>204</v>
      </c>
      <c r="Y140" s="11">
        <v>25</v>
      </c>
      <c r="Z140" s="11">
        <v>68</v>
      </c>
      <c r="AA140" s="15">
        <f t="shared" si="32"/>
        <v>2.72</v>
      </c>
      <c r="AB140" s="11">
        <v>4</v>
      </c>
      <c r="AC140" s="11">
        <v>26</v>
      </c>
      <c r="AD140" s="15">
        <f t="shared" si="33"/>
        <v>1.04</v>
      </c>
      <c r="AE140" s="16">
        <f t="shared" si="34"/>
        <v>38.235294117647058</v>
      </c>
      <c r="AF140" s="11">
        <v>0</v>
      </c>
      <c r="AG140" s="11">
        <f t="shared" si="35"/>
        <v>0</v>
      </c>
      <c r="AH140" s="11">
        <v>1</v>
      </c>
      <c r="AI140" s="16">
        <f t="shared" si="36"/>
        <v>4</v>
      </c>
      <c r="AJ140" s="18" t="s">
        <v>143</v>
      </c>
      <c r="AM140" s="11">
        <v>4</v>
      </c>
      <c r="AN140" s="11">
        <v>2</v>
      </c>
      <c r="AO140" s="11">
        <v>2</v>
      </c>
      <c r="AP140" s="11">
        <v>2</v>
      </c>
      <c r="AQ140" s="11">
        <v>3</v>
      </c>
      <c r="AR140" s="11">
        <v>2</v>
      </c>
      <c r="AT140" s="11" t="s">
        <v>86</v>
      </c>
      <c r="BH140" t="str">
        <f>CONCATENATE(Tabla1[[#This Row],[MADRE]],"X",Tabla1[[#This Row],[PADRE]])</f>
        <v>S5133XMarta</v>
      </c>
    </row>
    <row r="141" spans="1:60" s="11" customFormat="1" ht="15.75" hidden="1" x14ac:dyDescent="0.25">
      <c r="A141" s="11" t="str">
        <f t="shared" si="38"/>
        <v>D00_360_3</v>
      </c>
      <c r="B141" s="1" t="s">
        <v>60</v>
      </c>
      <c r="C141" s="2">
        <v>360</v>
      </c>
      <c r="D141" s="16">
        <v>3</v>
      </c>
      <c r="E141" s="11" t="s">
        <v>61</v>
      </c>
      <c r="F141" s="11" t="s">
        <v>125</v>
      </c>
      <c r="G141" s="11" t="s">
        <v>63</v>
      </c>
      <c r="H141" s="16">
        <v>2017</v>
      </c>
      <c r="I141" s="16" t="s">
        <v>70</v>
      </c>
      <c r="J141" s="16"/>
      <c r="K141" s="11">
        <v>63</v>
      </c>
      <c r="L141" s="11">
        <f>K141-30</f>
        <v>33</v>
      </c>
      <c r="M141" s="11">
        <f>K141-53</f>
        <v>10</v>
      </c>
      <c r="O141" s="11">
        <f>K141-71</f>
        <v>-8</v>
      </c>
      <c r="P141" s="16">
        <v>4</v>
      </c>
      <c r="W141" s="16">
        <v>4</v>
      </c>
      <c r="X141" s="11">
        <v>204</v>
      </c>
      <c r="Y141" s="11">
        <v>25</v>
      </c>
      <c r="Z141" s="11">
        <v>64</v>
      </c>
      <c r="AA141" s="15">
        <f t="shared" si="32"/>
        <v>2.601666666666667</v>
      </c>
      <c r="AB141" s="11">
        <v>4</v>
      </c>
      <c r="AC141" s="11">
        <v>25</v>
      </c>
      <c r="AD141" s="15">
        <f t="shared" si="33"/>
        <v>1.0416666666666667</v>
      </c>
      <c r="AE141" s="16">
        <f t="shared" si="34"/>
        <v>40.038436899423445</v>
      </c>
      <c r="AF141" s="11">
        <v>1</v>
      </c>
      <c r="AG141" s="11">
        <f t="shared" si="35"/>
        <v>4</v>
      </c>
      <c r="AH141" s="11">
        <v>2</v>
      </c>
      <c r="AI141" s="16">
        <f t="shared" si="36"/>
        <v>8</v>
      </c>
      <c r="AJ141" s="18" t="s">
        <v>133</v>
      </c>
      <c r="AM141" s="11">
        <v>4</v>
      </c>
      <c r="AN141" s="11">
        <v>3</v>
      </c>
      <c r="AO141" s="11">
        <v>1</v>
      </c>
      <c r="AP141" s="11">
        <v>2</v>
      </c>
      <c r="AQ141" s="11">
        <v>3</v>
      </c>
      <c r="AR141" s="11">
        <v>3</v>
      </c>
      <c r="BH141" t="str">
        <f>CONCATENATE(Tabla1[[#This Row],[MADRE]],"X",Tabla1[[#This Row],[PADRE]])</f>
        <v>S5133XMarta</v>
      </c>
    </row>
    <row r="142" spans="1:60" s="11" customFormat="1" ht="15.75" hidden="1" x14ac:dyDescent="0.25">
      <c r="A142" s="11" t="str">
        <f t="shared" si="38"/>
        <v>D00_360_3</v>
      </c>
      <c r="B142" s="1" t="s">
        <v>60</v>
      </c>
      <c r="C142" s="2">
        <v>360</v>
      </c>
      <c r="D142" s="16">
        <v>3</v>
      </c>
      <c r="E142" s="11" t="s">
        <v>61</v>
      </c>
      <c r="F142" s="11" t="s">
        <v>125</v>
      </c>
      <c r="G142" s="11" t="s">
        <v>63</v>
      </c>
      <c r="H142" s="16">
        <v>2018</v>
      </c>
      <c r="I142" s="16" t="s">
        <v>70</v>
      </c>
      <c r="J142" s="16"/>
      <c r="K142" s="11">
        <v>69</v>
      </c>
      <c r="L142" s="11">
        <f>K142-29</f>
        <v>40</v>
      </c>
      <c r="M142" s="11">
        <f>K142-61</f>
        <v>8</v>
      </c>
      <c r="O142" s="11">
        <f>K142-82</f>
        <v>-13</v>
      </c>
      <c r="P142" s="16">
        <v>3</v>
      </c>
      <c r="W142" s="16">
        <v>3</v>
      </c>
      <c r="X142" s="11">
        <v>207</v>
      </c>
      <c r="Y142" s="11">
        <v>25</v>
      </c>
      <c r="Z142" s="11">
        <v>61</v>
      </c>
      <c r="AA142" s="15"/>
      <c r="AB142" s="11">
        <v>3</v>
      </c>
      <c r="AC142" s="11">
        <v>26</v>
      </c>
      <c r="AD142" s="15"/>
      <c r="AE142" s="16"/>
      <c r="AF142" s="11">
        <v>0</v>
      </c>
      <c r="AH142" s="11">
        <v>0</v>
      </c>
      <c r="AI142" s="16"/>
      <c r="AJ142" s="18" t="s">
        <v>87</v>
      </c>
      <c r="AM142" s="11">
        <v>4</v>
      </c>
      <c r="AN142" s="11">
        <v>3</v>
      </c>
      <c r="AO142" s="11">
        <v>1</v>
      </c>
      <c r="AP142" s="11">
        <v>2</v>
      </c>
      <c r="AQ142" s="11">
        <v>3</v>
      </c>
      <c r="AR142" s="11">
        <v>4</v>
      </c>
      <c r="BH142" t="str">
        <f>CONCATENATE(Tabla1[[#This Row],[MADRE]],"X",Tabla1[[#This Row],[PADRE]])</f>
        <v>S5133XMarta</v>
      </c>
    </row>
    <row r="143" spans="1:60" s="14" customFormat="1" ht="15.75" hidden="1" x14ac:dyDescent="0.25">
      <c r="A143" s="11" t="str">
        <f t="shared" si="38"/>
        <v>D00_366_3</v>
      </c>
      <c r="B143" s="12" t="s">
        <v>60</v>
      </c>
      <c r="C143" s="8">
        <v>366</v>
      </c>
      <c r="D143" s="13">
        <v>3</v>
      </c>
      <c r="E143" s="14" t="s">
        <v>61</v>
      </c>
      <c r="F143" s="14" t="s">
        <v>125</v>
      </c>
      <c r="G143" s="14" t="s">
        <v>63</v>
      </c>
      <c r="H143" s="14">
        <v>2003</v>
      </c>
      <c r="I143" s="13" t="s">
        <v>64</v>
      </c>
      <c r="J143" s="13"/>
      <c r="L143" s="14">
        <f>[2]BV_D2000!K1152-36</f>
        <v>45</v>
      </c>
      <c r="M143" s="14">
        <f>[2]BV_D2000!K1152-64</f>
        <v>17</v>
      </c>
      <c r="N143" s="14">
        <f>[2]BV_D2000!K1152-79</f>
        <v>2</v>
      </c>
      <c r="P143" s="13">
        <v>3</v>
      </c>
      <c r="Q143" s="11"/>
      <c r="R143" s="11"/>
      <c r="S143" s="11"/>
      <c r="T143" s="11"/>
      <c r="U143" s="11"/>
      <c r="V143" s="11"/>
      <c r="W143" s="13">
        <v>2</v>
      </c>
      <c r="X143" s="14">
        <v>219</v>
      </c>
      <c r="Y143" s="14">
        <v>25</v>
      </c>
      <c r="Z143" s="14">
        <v>111</v>
      </c>
      <c r="AA143" s="15">
        <f t="shared" ref="AA143:AA174" si="40">(Z143+(AD143*AF143))/Y143</f>
        <v>4.4400000000000004</v>
      </c>
      <c r="AB143" s="14">
        <v>4</v>
      </c>
      <c r="AC143" s="14">
        <v>28</v>
      </c>
      <c r="AD143" s="15">
        <f t="shared" ref="AD143:AD174" si="41">AC143/(Y143-AF143)</f>
        <v>1.1200000000000001</v>
      </c>
      <c r="AE143" s="16">
        <f t="shared" ref="AE143:AE174" si="42">AD143*100/AA143</f>
        <v>25.225225225225227</v>
      </c>
      <c r="AF143" s="14">
        <v>0</v>
      </c>
      <c r="AG143" s="11">
        <f t="shared" ref="AG143:AG174" si="43">AF143*100/Y143</f>
        <v>0</v>
      </c>
      <c r="AH143" s="14">
        <v>0</v>
      </c>
      <c r="AI143" s="16">
        <f t="shared" ref="AI143:AI174" si="44">AH143*100/Y143</f>
        <v>0</v>
      </c>
      <c r="AJ143" s="14">
        <v>2</v>
      </c>
      <c r="AK143" s="14">
        <f t="shared" ref="AK143:AK170" si="45">AJ143*100/Y143</f>
        <v>8</v>
      </c>
      <c r="AL143" s="14">
        <v>3</v>
      </c>
      <c r="AM143" s="14">
        <v>5</v>
      </c>
      <c r="AN143" s="14">
        <v>2</v>
      </c>
      <c r="AO143" s="14">
        <v>2</v>
      </c>
      <c r="AP143" s="14">
        <v>3</v>
      </c>
      <c r="AQ143" s="14">
        <v>3</v>
      </c>
      <c r="AR143" s="14">
        <v>3</v>
      </c>
      <c r="BH143" t="str">
        <f>CONCATENATE(Tabla1[[#This Row],[MADRE]],"X",Tabla1[[#This Row],[PADRE]])</f>
        <v>S5133XMarta</v>
      </c>
    </row>
    <row r="144" spans="1:60" s="14" customFormat="1" ht="15.75" hidden="1" x14ac:dyDescent="0.25">
      <c r="A144" s="11" t="str">
        <f t="shared" si="38"/>
        <v>D00_371_3</v>
      </c>
      <c r="B144" s="12" t="s">
        <v>60</v>
      </c>
      <c r="C144" s="8">
        <v>371</v>
      </c>
      <c r="D144" s="13">
        <v>3</v>
      </c>
      <c r="E144" s="14" t="s">
        <v>61</v>
      </c>
      <c r="F144" s="14" t="s">
        <v>125</v>
      </c>
      <c r="G144" s="14" t="s">
        <v>63</v>
      </c>
      <c r="H144" s="14">
        <v>2003</v>
      </c>
      <c r="I144" s="13" t="s">
        <v>64</v>
      </c>
      <c r="J144" s="13"/>
      <c r="L144" s="14">
        <f>[1]Hoja1!K175-36</f>
        <v>-36</v>
      </c>
      <c r="M144" s="14">
        <f>[1]Hoja1!K175-64</f>
        <v>-64</v>
      </c>
      <c r="N144" s="14">
        <f>[1]Hoja1!K175-79</f>
        <v>-79</v>
      </c>
      <c r="P144" s="13">
        <v>3</v>
      </c>
      <c r="Q144" s="11"/>
      <c r="R144" s="11"/>
      <c r="S144" s="11"/>
      <c r="T144" s="11"/>
      <c r="U144" s="11"/>
      <c r="V144" s="11"/>
      <c r="W144" s="13">
        <v>2</v>
      </c>
      <c r="X144" s="14">
        <v>210</v>
      </c>
      <c r="Y144" s="14">
        <v>25</v>
      </c>
      <c r="Z144" s="14">
        <v>98</v>
      </c>
      <c r="AA144" s="15">
        <f t="shared" si="40"/>
        <v>3.92</v>
      </c>
      <c r="AB144" s="14">
        <v>4</v>
      </c>
      <c r="AC144" s="14">
        <v>28</v>
      </c>
      <c r="AD144" s="15">
        <f t="shared" si="41"/>
        <v>1.1200000000000001</v>
      </c>
      <c r="AE144" s="16">
        <f t="shared" si="42"/>
        <v>28.571428571428577</v>
      </c>
      <c r="AF144" s="14">
        <v>0</v>
      </c>
      <c r="AG144" s="11">
        <f t="shared" si="43"/>
        <v>0</v>
      </c>
      <c r="AH144" s="14">
        <v>4</v>
      </c>
      <c r="AI144" s="16">
        <f t="shared" si="44"/>
        <v>16</v>
      </c>
      <c r="AJ144" s="14">
        <v>1</v>
      </c>
      <c r="AK144" s="14">
        <f t="shared" si="45"/>
        <v>4</v>
      </c>
      <c r="AL144" s="14">
        <v>2</v>
      </c>
      <c r="AM144" s="14">
        <v>5</v>
      </c>
      <c r="AN144" s="14">
        <v>2</v>
      </c>
      <c r="AO144" s="14">
        <v>2</v>
      </c>
      <c r="AP144" s="14">
        <v>3</v>
      </c>
      <c r="AQ144" s="14">
        <v>3</v>
      </c>
      <c r="AR144" s="14">
        <v>2</v>
      </c>
      <c r="BH144" t="str">
        <f>CONCATENATE(Tabla1[[#This Row],[MADRE]],"X",Tabla1[[#This Row],[PADRE]])</f>
        <v>S5133XMarta</v>
      </c>
    </row>
    <row r="145" spans="1:60" s="14" customFormat="1" ht="15.75" hidden="1" x14ac:dyDescent="0.25">
      <c r="A145" s="11" t="str">
        <f t="shared" si="38"/>
        <v>D00_373_3</v>
      </c>
      <c r="B145" s="12" t="s">
        <v>60</v>
      </c>
      <c r="C145" s="8">
        <v>373</v>
      </c>
      <c r="D145" s="13">
        <v>3</v>
      </c>
      <c r="E145" s="14" t="s">
        <v>61</v>
      </c>
      <c r="F145" s="14" t="s">
        <v>125</v>
      </c>
      <c r="G145" s="14" t="s">
        <v>63</v>
      </c>
      <c r="H145" s="14">
        <v>2003</v>
      </c>
      <c r="I145" s="13" t="s">
        <v>64</v>
      </c>
      <c r="J145" s="13"/>
      <c r="L145" s="14">
        <f>[1]Hoja1!K178-36</f>
        <v>-36</v>
      </c>
      <c r="M145" s="14">
        <f>[1]Hoja1!K178-64</f>
        <v>-64</v>
      </c>
      <c r="N145" s="14">
        <f>[1]Hoja1!K178-79</f>
        <v>-79</v>
      </c>
      <c r="P145" s="13">
        <v>2</v>
      </c>
      <c r="Q145" s="11"/>
      <c r="R145" s="11"/>
      <c r="S145" s="11"/>
      <c r="T145" s="11"/>
      <c r="U145" s="11"/>
      <c r="V145" s="11"/>
      <c r="W145" s="13">
        <v>3</v>
      </c>
      <c r="X145" s="14">
        <v>209</v>
      </c>
      <c r="Y145" s="14">
        <v>25</v>
      </c>
      <c r="Z145" s="14">
        <v>74</v>
      </c>
      <c r="AA145" s="15">
        <f t="shared" si="40"/>
        <v>2.96</v>
      </c>
      <c r="AB145" s="14">
        <v>3</v>
      </c>
      <c r="AC145" s="14">
        <v>23</v>
      </c>
      <c r="AD145" s="15">
        <f t="shared" si="41"/>
        <v>0.92</v>
      </c>
      <c r="AE145" s="16">
        <f t="shared" si="42"/>
        <v>31.081081081081081</v>
      </c>
      <c r="AF145" s="14">
        <v>0</v>
      </c>
      <c r="AG145" s="11">
        <f t="shared" si="43"/>
        <v>0</v>
      </c>
      <c r="AH145" s="14">
        <v>0</v>
      </c>
      <c r="AI145" s="16">
        <f t="shared" si="44"/>
        <v>0</v>
      </c>
      <c r="AJ145" s="14">
        <v>3</v>
      </c>
      <c r="AK145" s="14">
        <f t="shared" si="45"/>
        <v>12</v>
      </c>
      <c r="AL145" s="14">
        <v>3</v>
      </c>
      <c r="AM145" s="14">
        <v>4</v>
      </c>
      <c r="AN145" s="14">
        <v>2</v>
      </c>
      <c r="AO145" s="14">
        <v>2</v>
      </c>
      <c r="AP145" s="14">
        <v>4</v>
      </c>
      <c r="AQ145" s="14">
        <v>3</v>
      </c>
      <c r="AR145" s="14">
        <v>3</v>
      </c>
      <c r="BH145" t="str">
        <f>CONCATENATE(Tabla1[[#This Row],[MADRE]],"X",Tabla1[[#This Row],[PADRE]])</f>
        <v>S5133XMarta</v>
      </c>
    </row>
    <row r="146" spans="1:60" s="14" customFormat="1" ht="15.75" hidden="1" x14ac:dyDescent="0.25">
      <c r="A146" s="11" t="str">
        <f t="shared" si="38"/>
        <v>D00_376_3</v>
      </c>
      <c r="B146" s="12" t="s">
        <v>60</v>
      </c>
      <c r="C146" s="8">
        <v>376</v>
      </c>
      <c r="D146" s="13">
        <v>3</v>
      </c>
      <c r="E146" s="14" t="s">
        <v>61</v>
      </c>
      <c r="F146" s="14" t="s">
        <v>125</v>
      </c>
      <c r="G146" s="14" t="s">
        <v>63</v>
      </c>
      <c r="H146" s="14">
        <v>2003</v>
      </c>
      <c r="I146" s="13" t="s">
        <v>64</v>
      </c>
      <c r="J146" s="13"/>
      <c r="L146" s="14">
        <f>[1]Hoja1!K179-36</f>
        <v>-36</v>
      </c>
      <c r="M146" s="14">
        <f>[1]Hoja1!K179-64</f>
        <v>-64</v>
      </c>
      <c r="N146" s="14">
        <f>[1]Hoja1!K179-79</f>
        <v>-79</v>
      </c>
      <c r="P146" s="13">
        <v>3</v>
      </c>
      <c r="Q146" s="11"/>
      <c r="R146" s="11"/>
      <c r="S146" s="11"/>
      <c r="T146" s="11"/>
      <c r="U146" s="11"/>
      <c r="V146" s="11"/>
      <c r="W146" s="13">
        <v>3</v>
      </c>
      <c r="X146" s="14">
        <v>212</v>
      </c>
      <c r="Y146" s="14">
        <v>25</v>
      </c>
      <c r="Z146" s="14">
        <v>102</v>
      </c>
      <c r="AA146" s="15">
        <f t="shared" si="40"/>
        <v>4.08</v>
      </c>
      <c r="AB146" s="14">
        <v>5</v>
      </c>
      <c r="AC146" s="14">
        <v>31</v>
      </c>
      <c r="AD146" s="15">
        <f t="shared" si="41"/>
        <v>1.24</v>
      </c>
      <c r="AE146" s="16">
        <f t="shared" si="42"/>
        <v>30.392156862745097</v>
      </c>
      <c r="AF146" s="14">
        <v>0</v>
      </c>
      <c r="AG146" s="11">
        <f t="shared" si="43"/>
        <v>0</v>
      </c>
      <c r="AH146" s="14">
        <v>4</v>
      </c>
      <c r="AI146" s="16">
        <f t="shared" si="44"/>
        <v>16</v>
      </c>
      <c r="AJ146" s="14">
        <v>0</v>
      </c>
      <c r="AK146" s="14">
        <f t="shared" si="45"/>
        <v>0</v>
      </c>
      <c r="AL146" s="14">
        <v>0</v>
      </c>
      <c r="AM146" s="14">
        <v>4</v>
      </c>
      <c r="AN146" s="14">
        <v>3</v>
      </c>
      <c r="AO146" s="14">
        <v>2</v>
      </c>
      <c r="AP146" s="14">
        <v>3</v>
      </c>
      <c r="AQ146" s="14">
        <v>1</v>
      </c>
      <c r="AR146" s="14">
        <v>1</v>
      </c>
      <c r="BH146" t="str">
        <f>CONCATENATE(Tabla1[[#This Row],[MADRE]],"X",Tabla1[[#This Row],[PADRE]])</f>
        <v>S5133XMarta</v>
      </c>
    </row>
    <row r="147" spans="1:60" s="14" customFormat="1" ht="15.75" hidden="1" x14ac:dyDescent="0.25">
      <c r="A147" s="11" t="str">
        <f t="shared" si="38"/>
        <v>D00_405_4</v>
      </c>
      <c r="B147" s="12" t="s">
        <v>60</v>
      </c>
      <c r="C147" s="8">
        <v>405</v>
      </c>
      <c r="D147" s="13">
        <v>4</v>
      </c>
      <c r="E147" s="14" t="s">
        <v>61</v>
      </c>
      <c r="F147" s="11" t="s">
        <v>144</v>
      </c>
      <c r="G147" s="14" t="s">
        <v>145</v>
      </c>
      <c r="H147" s="14">
        <v>2003</v>
      </c>
      <c r="I147" s="13" t="s">
        <v>64</v>
      </c>
      <c r="J147" s="13"/>
      <c r="L147" s="14">
        <f>[1]Hoja1!K184-36</f>
        <v>-36</v>
      </c>
      <c r="M147" s="14">
        <f>[1]Hoja1!K184-64</f>
        <v>-64</v>
      </c>
      <c r="N147" s="14">
        <f>[1]Hoja1!K184-79</f>
        <v>-79</v>
      </c>
      <c r="P147" s="13">
        <v>3</v>
      </c>
      <c r="Q147" s="11"/>
      <c r="R147" s="11"/>
      <c r="S147" s="11"/>
      <c r="T147" s="11"/>
      <c r="U147" s="11"/>
      <c r="V147" s="11"/>
      <c r="W147" s="13">
        <v>3</v>
      </c>
      <c r="X147" s="14">
        <v>206</v>
      </c>
      <c r="Y147" s="14">
        <v>25</v>
      </c>
      <c r="Z147" s="14">
        <v>65</v>
      </c>
      <c r="AA147" s="15">
        <f t="shared" si="40"/>
        <v>2.6</v>
      </c>
      <c r="AB147" s="14">
        <v>3</v>
      </c>
      <c r="AC147" s="14">
        <v>25</v>
      </c>
      <c r="AD147" s="15">
        <f t="shared" si="41"/>
        <v>1</v>
      </c>
      <c r="AE147" s="16">
        <f t="shared" si="42"/>
        <v>38.46153846153846</v>
      </c>
      <c r="AF147" s="14">
        <v>0</v>
      </c>
      <c r="AG147" s="11">
        <f t="shared" si="43"/>
        <v>0</v>
      </c>
      <c r="AH147" s="14">
        <v>0</v>
      </c>
      <c r="AI147" s="16">
        <f t="shared" si="44"/>
        <v>0</v>
      </c>
      <c r="AJ147" s="14">
        <v>15</v>
      </c>
      <c r="AK147" s="14">
        <f t="shared" si="45"/>
        <v>60</v>
      </c>
      <c r="AL147" s="14">
        <v>1</v>
      </c>
      <c r="AM147" s="14">
        <v>4</v>
      </c>
      <c r="AN147" s="14">
        <v>2</v>
      </c>
      <c r="AO147" s="14">
        <v>2</v>
      </c>
      <c r="AP147" s="14">
        <v>4</v>
      </c>
      <c r="AQ147" s="14">
        <v>3</v>
      </c>
      <c r="AR147" s="14">
        <v>2</v>
      </c>
      <c r="BH147" t="str">
        <f>CONCATENATE(Tabla1[[#This Row],[MADRE]],"X",Tabla1[[#This Row],[PADRE]])</f>
        <v>S5133XAntoneta</v>
      </c>
    </row>
    <row r="148" spans="1:60" s="14" customFormat="1" ht="15.75" hidden="1" x14ac:dyDescent="0.25">
      <c r="A148" s="11" t="str">
        <f t="shared" si="38"/>
        <v>D00_415_4</v>
      </c>
      <c r="B148" s="12" t="s">
        <v>60</v>
      </c>
      <c r="C148" s="8">
        <v>415</v>
      </c>
      <c r="D148" s="13">
        <v>4</v>
      </c>
      <c r="E148" s="14" t="s">
        <v>61</v>
      </c>
      <c r="F148" s="11" t="s">
        <v>144</v>
      </c>
      <c r="G148" s="14" t="s">
        <v>145</v>
      </c>
      <c r="H148" s="14">
        <v>2003</v>
      </c>
      <c r="I148" s="13" t="s">
        <v>64</v>
      </c>
      <c r="J148" s="13"/>
      <c r="L148" s="14">
        <f>[2]BV_D2000!K1397-36</f>
        <v>44</v>
      </c>
      <c r="M148" s="14">
        <f>[2]BV_D2000!K1397-64</f>
        <v>16</v>
      </c>
      <c r="N148" s="14">
        <f>[2]BV_D2000!K1397-79</f>
        <v>1</v>
      </c>
      <c r="P148" s="13">
        <v>3</v>
      </c>
      <c r="Q148" s="11"/>
      <c r="R148" s="11"/>
      <c r="S148" s="11"/>
      <c r="T148" s="11"/>
      <c r="U148" s="11"/>
      <c r="V148" s="11"/>
      <c r="W148" s="13">
        <v>3</v>
      </c>
      <c r="X148" s="14">
        <v>203</v>
      </c>
      <c r="Y148" s="14">
        <v>25</v>
      </c>
      <c r="Z148" s="14">
        <v>67</v>
      </c>
      <c r="AA148" s="15">
        <f t="shared" si="40"/>
        <v>2.68</v>
      </c>
      <c r="AB148" s="14">
        <v>4</v>
      </c>
      <c r="AC148" s="14">
        <v>22</v>
      </c>
      <c r="AD148" s="15">
        <f t="shared" si="41"/>
        <v>0.88</v>
      </c>
      <c r="AE148" s="16">
        <f t="shared" si="42"/>
        <v>32.835820895522389</v>
      </c>
      <c r="AF148" s="14">
        <v>0</v>
      </c>
      <c r="AG148" s="11">
        <f t="shared" si="43"/>
        <v>0</v>
      </c>
      <c r="AH148" s="14">
        <v>0</v>
      </c>
      <c r="AI148" s="16">
        <f t="shared" si="44"/>
        <v>0</v>
      </c>
      <c r="AJ148" s="14">
        <v>3</v>
      </c>
      <c r="AK148" s="14">
        <f t="shared" si="45"/>
        <v>12</v>
      </c>
      <c r="AL148" s="14">
        <v>1</v>
      </c>
      <c r="AM148" s="14">
        <v>5</v>
      </c>
      <c r="AN148" s="14">
        <v>2</v>
      </c>
      <c r="AO148" s="14">
        <v>2</v>
      </c>
      <c r="AP148" s="14">
        <v>3</v>
      </c>
      <c r="AQ148" s="14">
        <v>3</v>
      </c>
      <c r="AR148" s="14">
        <v>3</v>
      </c>
      <c r="BH148" t="str">
        <f>CONCATENATE(Tabla1[[#This Row],[MADRE]],"X",Tabla1[[#This Row],[PADRE]])</f>
        <v>S5133XAntoneta</v>
      </c>
    </row>
    <row r="149" spans="1:60" s="14" customFormat="1" ht="15.75" hidden="1" x14ac:dyDescent="0.25">
      <c r="A149" s="11" t="str">
        <f t="shared" si="38"/>
        <v>D00_429_4</v>
      </c>
      <c r="B149" s="12" t="s">
        <v>60</v>
      </c>
      <c r="C149" s="8">
        <v>429</v>
      </c>
      <c r="D149" s="13">
        <v>4</v>
      </c>
      <c r="E149" s="14" t="s">
        <v>61</v>
      </c>
      <c r="F149" s="11" t="s">
        <v>144</v>
      </c>
      <c r="G149" s="14" t="s">
        <v>145</v>
      </c>
      <c r="H149" s="14">
        <v>2003</v>
      </c>
      <c r="I149" s="13" t="s">
        <v>64</v>
      </c>
      <c r="J149" s="13"/>
      <c r="L149" s="14">
        <f>[1]Hoja1!K186-36</f>
        <v>-36</v>
      </c>
      <c r="M149" s="14">
        <f>[1]Hoja1!K186-64</f>
        <v>-64</v>
      </c>
      <c r="N149" s="14">
        <f>[1]Hoja1!K186-79</f>
        <v>-79</v>
      </c>
      <c r="P149" s="13">
        <v>3</v>
      </c>
      <c r="Q149" s="11"/>
      <c r="R149" s="11"/>
      <c r="S149" s="11"/>
      <c r="T149" s="11"/>
      <c r="U149" s="11"/>
      <c r="V149" s="11"/>
      <c r="W149" s="13">
        <v>3</v>
      </c>
      <c r="X149" s="14">
        <v>206</v>
      </c>
      <c r="Y149" s="14">
        <v>25</v>
      </c>
      <c r="Z149" s="14">
        <v>59</v>
      </c>
      <c r="AA149" s="15">
        <f t="shared" si="40"/>
        <v>2.36</v>
      </c>
      <c r="AB149" s="14">
        <v>4</v>
      </c>
      <c r="AC149" s="14">
        <v>22</v>
      </c>
      <c r="AD149" s="15">
        <f t="shared" si="41"/>
        <v>0.88</v>
      </c>
      <c r="AE149" s="16">
        <f t="shared" si="42"/>
        <v>37.288135593220339</v>
      </c>
      <c r="AF149" s="14">
        <v>0</v>
      </c>
      <c r="AG149" s="11">
        <f t="shared" si="43"/>
        <v>0</v>
      </c>
      <c r="AH149" s="14">
        <v>0</v>
      </c>
      <c r="AI149" s="16">
        <f t="shared" si="44"/>
        <v>0</v>
      </c>
      <c r="AJ149" s="14">
        <v>1</v>
      </c>
      <c r="AK149" s="14">
        <f t="shared" si="45"/>
        <v>4</v>
      </c>
      <c r="AL149" s="14">
        <v>3</v>
      </c>
      <c r="AM149" s="14">
        <v>4</v>
      </c>
      <c r="AN149" s="14">
        <v>3</v>
      </c>
      <c r="AO149" s="14">
        <v>1</v>
      </c>
      <c r="AP149" s="14">
        <v>1</v>
      </c>
      <c r="AQ149" s="14">
        <v>3</v>
      </c>
      <c r="AR149" s="14">
        <v>3</v>
      </c>
      <c r="BH149" t="str">
        <f>CONCATENATE(Tabla1[[#This Row],[MADRE]],"X",Tabla1[[#This Row],[PADRE]])</f>
        <v>S5133XAntoneta</v>
      </c>
    </row>
    <row r="150" spans="1:60" s="14" customFormat="1" ht="15.75" hidden="1" x14ac:dyDescent="0.25">
      <c r="A150" s="11" t="str">
        <f t="shared" si="38"/>
        <v>D00_444_4</v>
      </c>
      <c r="B150" s="12" t="s">
        <v>60</v>
      </c>
      <c r="C150" s="8">
        <v>444</v>
      </c>
      <c r="D150" s="13">
        <v>4</v>
      </c>
      <c r="E150" s="14" t="s">
        <v>61</v>
      </c>
      <c r="F150" s="11" t="s">
        <v>144</v>
      </c>
      <c r="G150" s="14" t="s">
        <v>145</v>
      </c>
      <c r="H150" s="14">
        <v>2003</v>
      </c>
      <c r="I150" s="13" t="s">
        <v>64</v>
      </c>
      <c r="J150" s="13"/>
      <c r="L150" s="14">
        <f>[1]Hoja1!K187-36</f>
        <v>-36</v>
      </c>
      <c r="M150" s="14">
        <f>[1]Hoja1!K187-64</f>
        <v>-64</v>
      </c>
      <c r="N150" s="14">
        <f>[1]Hoja1!K187-79</f>
        <v>-79</v>
      </c>
      <c r="P150" s="13">
        <v>3</v>
      </c>
      <c r="Q150" s="11"/>
      <c r="R150" s="11"/>
      <c r="S150" s="11"/>
      <c r="T150" s="11"/>
      <c r="U150" s="11"/>
      <c r="V150" s="11"/>
      <c r="W150" s="13">
        <v>4</v>
      </c>
      <c r="X150" s="14">
        <v>208</v>
      </c>
      <c r="Y150" s="14">
        <v>25</v>
      </c>
      <c r="Z150" s="14">
        <v>38</v>
      </c>
      <c r="AA150" s="15">
        <f t="shared" si="40"/>
        <v>1.6236363636363638</v>
      </c>
      <c r="AB150" s="14">
        <v>3</v>
      </c>
      <c r="AC150" s="14">
        <v>19</v>
      </c>
      <c r="AD150" s="15">
        <f t="shared" si="41"/>
        <v>0.86363636363636365</v>
      </c>
      <c r="AE150" s="16">
        <f t="shared" si="42"/>
        <v>53.191489361702118</v>
      </c>
      <c r="AF150" s="14">
        <v>3</v>
      </c>
      <c r="AG150" s="11">
        <f t="shared" si="43"/>
        <v>12</v>
      </c>
      <c r="AH150" s="14">
        <v>5</v>
      </c>
      <c r="AI150" s="16">
        <f t="shared" si="44"/>
        <v>20</v>
      </c>
      <c r="AJ150" s="14">
        <v>0</v>
      </c>
      <c r="AK150" s="14">
        <f t="shared" si="45"/>
        <v>0</v>
      </c>
      <c r="AL150" s="14">
        <v>0</v>
      </c>
      <c r="AM150" s="14">
        <v>4</v>
      </c>
      <c r="AN150" s="14">
        <v>3</v>
      </c>
      <c r="AO150" s="14">
        <v>2</v>
      </c>
      <c r="AP150" s="14">
        <v>1</v>
      </c>
      <c r="AQ150" s="14">
        <v>3</v>
      </c>
      <c r="AR150" s="14">
        <v>2</v>
      </c>
      <c r="BH150" t="str">
        <f>CONCATENATE(Tabla1[[#This Row],[MADRE]],"X",Tabla1[[#This Row],[PADRE]])</f>
        <v>S5133XAntoneta</v>
      </c>
    </row>
    <row r="151" spans="1:60" s="14" customFormat="1" ht="15.75" hidden="1" x14ac:dyDescent="0.25">
      <c r="A151" s="11" t="str">
        <f t="shared" si="38"/>
        <v>D00_447_4</v>
      </c>
      <c r="B151" s="12" t="s">
        <v>60</v>
      </c>
      <c r="C151" s="8">
        <v>447</v>
      </c>
      <c r="D151" s="13">
        <v>4</v>
      </c>
      <c r="E151" s="14" t="s">
        <v>61</v>
      </c>
      <c r="F151" s="11" t="s">
        <v>144</v>
      </c>
      <c r="G151" s="14" t="s">
        <v>145</v>
      </c>
      <c r="H151" s="14">
        <v>2003</v>
      </c>
      <c r="I151" s="13" t="s">
        <v>64</v>
      </c>
      <c r="J151" s="13"/>
      <c r="L151" s="14">
        <f>[1]Hoja1!K189-36</f>
        <v>-36</v>
      </c>
      <c r="M151" s="14">
        <f>[1]Hoja1!K189-64</f>
        <v>-64</v>
      </c>
      <c r="N151" s="14">
        <f>[1]Hoja1!K189-79</f>
        <v>-79</v>
      </c>
      <c r="P151" s="13">
        <v>3</v>
      </c>
      <c r="Q151" s="11"/>
      <c r="R151" s="11"/>
      <c r="S151" s="11"/>
      <c r="T151" s="11"/>
      <c r="U151" s="11"/>
      <c r="V151" s="11"/>
      <c r="W151" s="13">
        <v>2</v>
      </c>
      <c r="X151" s="14">
        <v>208</v>
      </c>
      <c r="Y151" s="14">
        <v>25</v>
      </c>
      <c r="Z151" s="14">
        <v>89</v>
      </c>
      <c r="AA151" s="15">
        <f t="shared" si="40"/>
        <v>3.56</v>
      </c>
      <c r="AB151" s="14">
        <v>4</v>
      </c>
      <c r="AC151" s="14">
        <v>26</v>
      </c>
      <c r="AD151" s="15">
        <f t="shared" si="41"/>
        <v>1.04</v>
      </c>
      <c r="AE151" s="16">
        <f t="shared" si="42"/>
        <v>29.213483146067414</v>
      </c>
      <c r="AF151" s="14">
        <v>0</v>
      </c>
      <c r="AG151" s="11">
        <f t="shared" si="43"/>
        <v>0</v>
      </c>
      <c r="AH151" s="14">
        <v>0</v>
      </c>
      <c r="AI151" s="16">
        <f t="shared" si="44"/>
        <v>0</v>
      </c>
      <c r="AJ151" s="14">
        <v>0</v>
      </c>
      <c r="AK151" s="14">
        <f t="shared" si="45"/>
        <v>0</v>
      </c>
      <c r="AL151" s="14">
        <v>0</v>
      </c>
      <c r="AM151" s="14">
        <v>4</v>
      </c>
      <c r="AN151" s="14">
        <v>2</v>
      </c>
      <c r="AO151" s="14">
        <v>2</v>
      </c>
      <c r="AP151" s="14">
        <v>5</v>
      </c>
      <c r="AQ151" s="14">
        <v>3</v>
      </c>
      <c r="AR151" s="14">
        <v>3</v>
      </c>
      <c r="BH151" t="str">
        <f>CONCATENATE(Tabla1[[#This Row],[MADRE]],"X",Tabla1[[#This Row],[PADRE]])</f>
        <v>S5133XAntoneta</v>
      </c>
    </row>
    <row r="152" spans="1:60" s="14" customFormat="1" ht="15.75" hidden="1" x14ac:dyDescent="0.25">
      <c r="A152" s="11" t="str">
        <f t="shared" si="38"/>
        <v>D00_449_4</v>
      </c>
      <c r="B152" s="12" t="s">
        <v>60</v>
      </c>
      <c r="C152" s="8">
        <v>449</v>
      </c>
      <c r="D152" s="13">
        <v>4</v>
      </c>
      <c r="E152" s="14" t="s">
        <v>61</v>
      </c>
      <c r="F152" s="11" t="s">
        <v>144</v>
      </c>
      <c r="G152" s="14" t="s">
        <v>145</v>
      </c>
      <c r="H152" s="14">
        <v>2003</v>
      </c>
      <c r="I152" s="13" t="s">
        <v>64</v>
      </c>
      <c r="J152" s="13"/>
      <c r="L152" s="14">
        <f>[1]Hoja1!K193-36</f>
        <v>-36</v>
      </c>
      <c r="M152" s="14">
        <f>[1]Hoja1!K193-64</f>
        <v>-64</v>
      </c>
      <c r="N152" s="14">
        <f>[1]Hoja1!K193-79</f>
        <v>-79</v>
      </c>
      <c r="P152" s="13">
        <v>2</v>
      </c>
      <c r="Q152" s="11"/>
      <c r="R152" s="11"/>
      <c r="S152" s="11"/>
      <c r="T152" s="11"/>
      <c r="U152" s="11"/>
      <c r="V152" s="11"/>
      <c r="W152" s="13">
        <v>1</v>
      </c>
      <c r="X152" s="14">
        <v>212</v>
      </c>
      <c r="Y152" s="14">
        <v>25</v>
      </c>
      <c r="Z152" s="14">
        <v>73</v>
      </c>
      <c r="AA152" s="15">
        <f t="shared" si="40"/>
        <v>2.92</v>
      </c>
      <c r="AB152" s="14">
        <v>4</v>
      </c>
      <c r="AC152" s="14">
        <v>28</v>
      </c>
      <c r="AD152" s="15">
        <f t="shared" si="41"/>
        <v>1.1200000000000001</v>
      </c>
      <c r="AE152" s="16">
        <f t="shared" si="42"/>
        <v>38.356164383561648</v>
      </c>
      <c r="AF152" s="14">
        <v>0</v>
      </c>
      <c r="AG152" s="11">
        <f t="shared" si="43"/>
        <v>0</v>
      </c>
      <c r="AH152" s="14">
        <v>0</v>
      </c>
      <c r="AI152" s="16">
        <f t="shared" si="44"/>
        <v>0</v>
      </c>
      <c r="AJ152" s="14">
        <v>2</v>
      </c>
      <c r="AK152" s="14">
        <f t="shared" si="45"/>
        <v>8</v>
      </c>
      <c r="AL152" s="14">
        <v>6</v>
      </c>
      <c r="AM152" s="14">
        <v>5</v>
      </c>
      <c r="AN152" s="14">
        <v>2</v>
      </c>
      <c r="AO152" s="14">
        <v>2</v>
      </c>
      <c r="AP152" s="14">
        <v>2</v>
      </c>
      <c r="AQ152" s="14">
        <v>3</v>
      </c>
      <c r="AR152" s="14">
        <v>3</v>
      </c>
      <c r="BH152" t="str">
        <f>CONCATENATE(Tabla1[[#This Row],[MADRE]],"X",Tabla1[[#This Row],[PADRE]])</f>
        <v>S5133XAntoneta</v>
      </c>
    </row>
    <row r="153" spans="1:60" s="14" customFormat="1" ht="15.75" hidden="1" x14ac:dyDescent="0.25">
      <c r="A153" s="11" t="str">
        <f t="shared" si="38"/>
        <v>D00_451_4</v>
      </c>
      <c r="B153" s="12" t="s">
        <v>60</v>
      </c>
      <c r="C153" s="8">
        <v>451</v>
      </c>
      <c r="D153" s="13">
        <v>4</v>
      </c>
      <c r="E153" s="14" t="s">
        <v>61</v>
      </c>
      <c r="F153" s="11" t="s">
        <v>144</v>
      </c>
      <c r="G153" s="14" t="s">
        <v>145</v>
      </c>
      <c r="H153" s="14">
        <v>2003</v>
      </c>
      <c r="I153" s="13" t="s">
        <v>64</v>
      </c>
      <c r="J153" s="13"/>
      <c r="L153" s="14">
        <f>[1]Hoja1!K196-36</f>
        <v>-36</v>
      </c>
      <c r="M153" s="14">
        <f>[1]Hoja1!K196-64</f>
        <v>-64</v>
      </c>
      <c r="N153" s="14">
        <f>[1]Hoja1!K196-79</f>
        <v>-79</v>
      </c>
      <c r="P153" s="13">
        <v>3</v>
      </c>
      <c r="Q153" s="11"/>
      <c r="R153" s="11"/>
      <c r="S153" s="11"/>
      <c r="T153" s="11"/>
      <c r="U153" s="11"/>
      <c r="V153" s="11"/>
      <c r="W153" s="13">
        <v>3</v>
      </c>
      <c r="X153" s="14">
        <v>208</v>
      </c>
      <c r="Y153" s="14">
        <v>25</v>
      </c>
      <c r="Z153" s="14">
        <v>62</v>
      </c>
      <c r="AA153" s="15">
        <f t="shared" si="40"/>
        <v>2.48</v>
      </c>
      <c r="AB153" s="14">
        <v>2</v>
      </c>
      <c r="AC153" s="14">
        <v>32</v>
      </c>
      <c r="AD153" s="15">
        <f t="shared" si="41"/>
        <v>1.28</v>
      </c>
      <c r="AE153" s="16">
        <f t="shared" si="42"/>
        <v>51.612903225806456</v>
      </c>
      <c r="AF153" s="14">
        <v>0</v>
      </c>
      <c r="AG153" s="11">
        <f t="shared" si="43"/>
        <v>0</v>
      </c>
      <c r="AH153" s="14">
        <v>0</v>
      </c>
      <c r="AI153" s="16">
        <f t="shared" si="44"/>
        <v>0</v>
      </c>
      <c r="AJ153" s="14">
        <v>4</v>
      </c>
      <c r="AK153" s="14">
        <f t="shared" si="45"/>
        <v>16</v>
      </c>
      <c r="AL153" s="14">
        <v>3</v>
      </c>
      <c r="AM153" s="14">
        <v>4</v>
      </c>
      <c r="AN153" s="14">
        <v>3</v>
      </c>
      <c r="AO153" s="14">
        <v>2</v>
      </c>
      <c r="AP153" s="14">
        <v>4</v>
      </c>
      <c r="AQ153" s="14">
        <v>3</v>
      </c>
      <c r="AR153" s="14">
        <v>3</v>
      </c>
      <c r="BH153" t="str">
        <f>CONCATENATE(Tabla1[[#This Row],[MADRE]],"X",Tabla1[[#This Row],[PADRE]])</f>
        <v>S5133XAntoneta</v>
      </c>
    </row>
    <row r="154" spans="1:60" s="14" customFormat="1" ht="15.75" hidden="1" x14ac:dyDescent="0.25">
      <c r="A154" s="11" t="str">
        <f t="shared" si="38"/>
        <v>D00_456_4</v>
      </c>
      <c r="B154" s="12" t="s">
        <v>60</v>
      </c>
      <c r="C154" s="8">
        <v>456</v>
      </c>
      <c r="D154" s="13">
        <v>4</v>
      </c>
      <c r="E154" s="14" t="s">
        <v>61</v>
      </c>
      <c r="F154" s="11" t="s">
        <v>144</v>
      </c>
      <c r="G154" s="14" t="s">
        <v>145</v>
      </c>
      <c r="H154" s="14">
        <v>2003</v>
      </c>
      <c r="I154" s="13" t="s">
        <v>64</v>
      </c>
      <c r="J154" s="13"/>
      <c r="L154" s="14">
        <f>[1]Hoja1!K199-36</f>
        <v>-36</v>
      </c>
      <c r="M154" s="14">
        <f>[1]Hoja1!K199-64</f>
        <v>-64</v>
      </c>
      <c r="N154" s="14">
        <f>[1]Hoja1!K199-79</f>
        <v>-79</v>
      </c>
      <c r="P154" s="13">
        <v>2</v>
      </c>
      <c r="Q154" s="11"/>
      <c r="R154" s="11"/>
      <c r="S154" s="11"/>
      <c r="T154" s="11"/>
      <c r="U154" s="11"/>
      <c r="V154" s="11"/>
      <c r="W154" s="13">
        <v>2</v>
      </c>
      <c r="X154" s="14">
        <v>206</v>
      </c>
      <c r="Y154" s="14">
        <v>25</v>
      </c>
      <c r="Z154" s="14">
        <v>93</v>
      </c>
      <c r="AA154" s="15">
        <f t="shared" si="40"/>
        <v>3.72</v>
      </c>
      <c r="AB154" s="14">
        <v>4</v>
      </c>
      <c r="AC154" s="14">
        <v>24</v>
      </c>
      <c r="AD154" s="15">
        <f t="shared" si="41"/>
        <v>0.96</v>
      </c>
      <c r="AE154" s="16">
        <f t="shared" si="42"/>
        <v>25.806451612903224</v>
      </c>
      <c r="AF154" s="14">
        <v>0</v>
      </c>
      <c r="AG154" s="11">
        <f t="shared" si="43"/>
        <v>0</v>
      </c>
      <c r="AH154" s="14">
        <v>0</v>
      </c>
      <c r="AI154" s="16">
        <f t="shared" si="44"/>
        <v>0</v>
      </c>
      <c r="AJ154" s="14">
        <v>0</v>
      </c>
      <c r="AK154" s="14">
        <f t="shared" si="45"/>
        <v>0</v>
      </c>
      <c r="AL154" s="14">
        <v>0</v>
      </c>
      <c r="AM154" s="14">
        <v>7</v>
      </c>
      <c r="AN154" s="14">
        <v>2</v>
      </c>
      <c r="AO154" s="14">
        <v>2</v>
      </c>
      <c r="AP154" s="14">
        <v>3</v>
      </c>
      <c r="AQ154" s="14">
        <v>3</v>
      </c>
      <c r="AR154" s="14">
        <v>3</v>
      </c>
      <c r="BH154" t="str">
        <f>CONCATENATE(Tabla1[[#This Row],[MADRE]],"X",Tabla1[[#This Row],[PADRE]])</f>
        <v>S5133XAntoneta</v>
      </c>
    </row>
    <row r="155" spans="1:60" s="14" customFormat="1" ht="15.75" hidden="1" x14ac:dyDescent="0.25">
      <c r="A155" s="11" t="str">
        <f t="shared" si="38"/>
        <v>D00_474_4</v>
      </c>
      <c r="B155" s="12" t="s">
        <v>60</v>
      </c>
      <c r="C155" s="8">
        <v>474</v>
      </c>
      <c r="D155" s="13">
        <v>4</v>
      </c>
      <c r="E155" s="14" t="s">
        <v>61</v>
      </c>
      <c r="F155" s="11" t="s">
        <v>144</v>
      </c>
      <c r="G155" s="14" t="s">
        <v>145</v>
      </c>
      <c r="H155" s="14">
        <v>2003</v>
      </c>
      <c r="I155" s="13" t="s">
        <v>64</v>
      </c>
      <c r="J155" s="13"/>
      <c r="L155" s="14">
        <f>[1]Hoja1!K202-36</f>
        <v>-36</v>
      </c>
      <c r="M155" s="14">
        <f>[1]Hoja1!K202-64</f>
        <v>-64</v>
      </c>
      <c r="N155" s="14">
        <f>[1]Hoja1!K202-79</f>
        <v>-79</v>
      </c>
      <c r="P155" s="13">
        <v>3</v>
      </c>
      <c r="Q155" s="11"/>
      <c r="R155" s="11"/>
      <c r="S155" s="11"/>
      <c r="T155" s="11"/>
      <c r="U155" s="11"/>
      <c r="V155" s="11"/>
      <c r="W155" s="13">
        <v>2</v>
      </c>
      <c r="X155" s="14">
        <v>210</v>
      </c>
      <c r="Y155" s="14">
        <v>25</v>
      </c>
      <c r="Z155" s="14">
        <v>76</v>
      </c>
      <c r="AA155" s="15">
        <f t="shared" si="40"/>
        <v>3.04</v>
      </c>
      <c r="AB155" s="14">
        <v>3</v>
      </c>
      <c r="AC155" s="14">
        <v>31</v>
      </c>
      <c r="AD155" s="15">
        <f t="shared" si="41"/>
        <v>1.24</v>
      </c>
      <c r="AE155" s="16">
        <f t="shared" si="42"/>
        <v>40.789473684210527</v>
      </c>
      <c r="AF155" s="14">
        <v>0</v>
      </c>
      <c r="AG155" s="11">
        <f t="shared" si="43"/>
        <v>0</v>
      </c>
      <c r="AH155" s="14">
        <v>0</v>
      </c>
      <c r="AI155" s="16">
        <f t="shared" si="44"/>
        <v>0</v>
      </c>
      <c r="AJ155" s="14">
        <v>8</v>
      </c>
      <c r="AK155" s="14">
        <f t="shared" si="45"/>
        <v>32</v>
      </c>
      <c r="AL155" s="14">
        <v>1</v>
      </c>
      <c r="AM155" s="14">
        <v>2</v>
      </c>
      <c r="AN155" s="14">
        <v>2</v>
      </c>
      <c r="AO155" s="14">
        <v>3</v>
      </c>
      <c r="AP155" s="14">
        <v>4</v>
      </c>
      <c r="AQ155" s="14">
        <v>3</v>
      </c>
      <c r="AR155" s="14">
        <v>2</v>
      </c>
      <c r="BH155" t="str">
        <f>CONCATENATE(Tabla1[[#This Row],[MADRE]],"X",Tabla1[[#This Row],[PADRE]])</f>
        <v>S5133XAntoneta</v>
      </c>
    </row>
    <row r="156" spans="1:60" s="14" customFormat="1" ht="15.75" hidden="1" x14ac:dyDescent="0.25">
      <c r="A156" s="11" t="str">
        <f t="shared" si="38"/>
        <v>D00_479_4</v>
      </c>
      <c r="B156" s="12" t="s">
        <v>60</v>
      </c>
      <c r="C156" s="8">
        <v>479</v>
      </c>
      <c r="D156" s="13">
        <v>4</v>
      </c>
      <c r="E156" s="14" t="s">
        <v>61</v>
      </c>
      <c r="F156" s="11" t="s">
        <v>144</v>
      </c>
      <c r="G156" s="14" t="s">
        <v>145</v>
      </c>
      <c r="H156" s="14">
        <v>2003</v>
      </c>
      <c r="I156" s="13" t="s">
        <v>64</v>
      </c>
      <c r="J156" s="13"/>
      <c r="L156" s="14">
        <f>[1]Hoja1!K203-36</f>
        <v>-36</v>
      </c>
      <c r="M156" s="14">
        <f>[1]Hoja1!K203-64</f>
        <v>-64</v>
      </c>
      <c r="N156" s="14">
        <f>[1]Hoja1!K203-79</f>
        <v>-79</v>
      </c>
      <c r="P156" s="13">
        <v>3</v>
      </c>
      <c r="Q156" s="11"/>
      <c r="R156" s="11"/>
      <c r="S156" s="11"/>
      <c r="T156" s="11"/>
      <c r="U156" s="11"/>
      <c r="V156" s="11"/>
      <c r="W156" s="13">
        <v>2</v>
      </c>
      <c r="X156" s="14">
        <v>211</v>
      </c>
      <c r="Y156" s="14">
        <v>25</v>
      </c>
      <c r="Z156" s="14">
        <v>59</v>
      </c>
      <c r="AA156" s="15">
        <f t="shared" si="40"/>
        <v>2.36</v>
      </c>
      <c r="AB156" s="14">
        <v>4</v>
      </c>
      <c r="AC156" s="14">
        <v>21</v>
      </c>
      <c r="AD156" s="15">
        <f t="shared" si="41"/>
        <v>0.84</v>
      </c>
      <c r="AE156" s="16">
        <f t="shared" si="42"/>
        <v>35.593220338983052</v>
      </c>
      <c r="AF156" s="14">
        <v>0</v>
      </c>
      <c r="AG156" s="11">
        <f t="shared" si="43"/>
        <v>0</v>
      </c>
      <c r="AH156" s="14">
        <v>0</v>
      </c>
      <c r="AI156" s="16">
        <f t="shared" si="44"/>
        <v>0</v>
      </c>
      <c r="AJ156" s="14">
        <v>1</v>
      </c>
      <c r="AK156" s="14">
        <f t="shared" si="45"/>
        <v>4</v>
      </c>
      <c r="AL156" s="14">
        <v>1</v>
      </c>
      <c r="AM156" s="14">
        <v>6</v>
      </c>
      <c r="AN156" s="14">
        <v>1</v>
      </c>
      <c r="AO156" s="14">
        <v>2</v>
      </c>
      <c r="AP156" s="14">
        <v>5</v>
      </c>
      <c r="AQ156" s="14">
        <v>3</v>
      </c>
      <c r="AR156" s="14">
        <v>2</v>
      </c>
      <c r="BH156" t="str">
        <f>CONCATENATE(Tabla1[[#This Row],[MADRE]],"X",Tabla1[[#This Row],[PADRE]])</f>
        <v>S5133XAntoneta</v>
      </c>
    </row>
    <row r="157" spans="1:60" s="14" customFormat="1" ht="15.75" hidden="1" x14ac:dyDescent="0.25">
      <c r="A157" s="11" t="str">
        <f t="shared" si="38"/>
        <v>D00_483_4</v>
      </c>
      <c r="B157" s="12" t="s">
        <v>60</v>
      </c>
      <c r="C157" s="8">
        <v>483</v>
      </c>
      <c r="D157" s="13">
        <v>4</v>
      </c>
      <c r="E157" s="14" t="s">
        <v>61</v>
      </c>
      <c r="F157" s="11" t="s">
        <v>144</v>
      </c>
      <c r="G157" s="14" t="s">
        <v>145</v>
      </c>
      <c r="H157" s="14">
        <v>2003</v>
      </c>
      <c r="I157" s="13" t="s">
        <v>64</v>
      </c>
      <c r="J157" s="13"/>
      <c r="L157" s="14">
        <f>[1]Hoja1!K204-36</f>
        <v>-36</v>
      </c>
      <c r="M157" s="14">
        <f>[1]Hoja1!K204-64</f>
        <v>-64</v>
      </c>
      <c r="N157" s="14">
        <f>[1]Hoja1!K204-79</f>
        <v>-79</v>
      </c>
      <c r="P157" s="13">
        <v>2</v>
      </c>
      <c r="Q157" s="11"/>
      <c r="R157" s="11"/>
      <c r="S157" s="11"/>
      <c r="T157" s="11"/>
      <c r="U157" s="11"/>
      <c r="V157" s="11"/>
      <c r="W157" s="13">
        <v>2</v>
      </c>
      <c r="X157" s="14">
        <v>207</v>
      </c>
      <c r="Y157" s="14">
        <v>25</v>
      </c>
      <c r="Z157" s="14">
        <v>70</v>
      </c>
      <c r="AA157" s="15">
        <f t="shared" si="40"/>
        <v>2.8</v>
      </c>
      <c r="AB157" s="14">
        <v>4</v>
      </c>
      <c r="AC157" s="14">
        <v>27</v>
      </c>
      <c r="AD157" s="15">
        <f t="shared" si="41"/>
        <v>1.08</v>
      </c>
      <c r="AE157" s="16">
        <f t="shared" si="42"/>
        <v>38.571428571428577</v>
      </c>
      <c r="AF157" s="14">
        <v>0</v>
      </c>
      <c r="AG157" s="11">
        <f t="shared" si="43"/>
        <v>0</v>
      </c>
      <c r="AH157" s="14">
        <v>0</v>
      </c>
      <c r="AI157" s="16">
        <f t="shared" si="44"/>
        <v>0</v>
      </c>
      <c r="AJ157" s="14">
        <v>2</v>
      </c>
      <c r="AK157" s="14">
        <f t="shared" si="45"/>
        <v>8</v>
      </c>
      <c r="AL157" s="14">
        <v>1</v>
      </c>
      <c r="AM157" s="14">
        <v>8</v>
      </c>
      <c r="AN157" s="14">
        <v>2</v>
      </c>
      <c r="AO157" s="14">
        <v>3</v>
      </c>
      <c r="AP157" s="14">
        <v>5</v>
      </c>
      <c r="AQ157" s="14">
        <v>3</v>
      </c>
      <c r="AR157" s="14">
        <v>2</v>
      </c>
      <c r="BH157" t="str">
        <f>CONCATENATE(Tabla1[[#This Row],[MADRE]],"X",Tabla1[[#This Row],[PADRE]])</f>
        <v>S5133XAntoneta</v>
      </c>
    </row>
    <row r="158" spans="1:60" s="14" customFormat="1" ht="15.75" hidden="1" x14ac:dyDescent="0.25">
      <c r="A158" s="11" t="str">
        <f t="shared" si="38"/>
        <v>D00_484_4</v>
      </c>
      <c r="B158" s="12" t="s">
        <v>60</v>
      </c>
      <c r="C158" s="8">
        <v>484</v>
      </c>
      <c r="D158" s="13">
        <v>4</v>
      </c>
      <c r="E158" s="14" t="s">
        <v>61</v>
      </c>
      <c r="F158" s="11" t="s">
        <v>144</v>
      </c>
      <c r="G158" s="14" t="s">
        <v>145</v>
      </c>
      <c r="H158" s="14">
        <v>2003</v>
      </c>
      <c r="I158" s="13" t="s">
        <v>64</v>
      </c>
      <c r="J158" s="13"/>
      <c r="L158" s="14">
        <f>[1]Hoja1!K205-36</f>
        <v>-36</v>
      </c>
      <c r="M158" s="14">
        <f>[1]Hoja1!K205-64</f>
        <v>-64</v>
      </c>
      <c r="N158" s="14">
        <f>[1]Hoja1!K205-79</f>
        <v>-79</v>
      </c>
      <c r="P158" s="13">
        <v>3</v>
      </c>
      <c r="Q158" s="11"/>
      <c r="R158" s="11"/>
      <c r="S158" s="11"/>
      <c r="T158" s="11"/>
      <c r="U158" s="11"/>
      <c r="V158" s="11"/>
      <c r="W158" s="13">
        <v>4</v>
      </c>
      <c r="X158" s="14">
        <v>214</v>
      </c>
      <c r="Y158" s="14">
        <v>25</v>
      </c>
      <c r="Z158" s="14">
        <v>75</v>
      </c>
      <c r="AA158" s="15">
        <f t="shared" si="40"/>
        <v>3</v>
      </c>
      <c r="AB158" s="14">
        <v>4</v>
      </c>
      <c r="AC158" s="14">
        <v>18</v>
      </c>
      <c r="AD158" s="15">
        <f t="shared" si="41"/>
        <v>0.72</v>
      </c>
      <c r="AE158" s="16">
        <f t="shared" si="42"/>
        <v>24</v>
      </c>
      <c r="AF158" s="14">
        <v>0</v>
      </c>
      <c r="AG158" s="11">
        <f t="shared" si="43"/>
        <v>0</v>
      </c>
      <c r="AH158" s="14">
        <v>0</v>
      </c>
      <c r="AI158" s="16">
        <f t="shared" si="44"/>
        <v>0</v>
      </c>
      <c r="AJ158" s="14">
        <v>3</v>
      </c>
      <c r="AK158" s="14">
        <f t="shared" si="45"/>
        <v>12</v>
      </c>
      <c r="AL158" s="14">
        <v>3</v>
      </c>
      <c r="AM158" s="14">
        <v>4</v>
      </c>
      <c r="AN158" s="14">
        <v>2</v>
      </c>
      <c r="AO158" s="14">
        <v>2</v>
      </c>
      <c r="AP158" s="14">
        <v>3</v>
      </c>
      <c r="AQ158" s="14">
        <v>3</v>
      </c>
      <c r="AR158" s="14">
        <v>2</v>
      </c>
      <c r="BH158" t="str">
        <f>CONCATENATE(Tabla1[[#This Row],[MADRE]],"X",Tabla1[[#This Row],[PADRE]])</f>
        <v>S5133XAntoneta</v>
      </c>
    </row>
    <row r="159" spans="1:60" s="14" customFormat="1" ht="15.75" hidden="1" x14ac:dyDescent="0.25">
      <c r="A159" s="11" t="str">
        <f t="shared" si="38"/>
        <v>D00_486_4</v>
      </c>
      <c r="B159" s="12" t="s">
        <v>60</v>
      </c>
      <c r="C159" s="8">
        <v>486</v>
      </c>
      <c r="D159" s="13">
        <v>4</v>
      </c>
      <c r="E159" s="14" t="s">
        <v>61</v>
      </c>
      <c r="F159" s="11" t="s">
        <v>144</v>
      </c>
      <c r="G159" s="14" t="s">
        <v>145</v>
      </c>
      <c r="H159" s="14">
        <v>2003</v>
      </c>
      <c r="I159" s="13" t="s">
        <v>64</v>
      </c>
      <c r="J159" s="13"/>
      <c r="L159" s="14">
        <f>[1]Hoja1!K206-36</f>
        <v>-36</v>
      </c>
      <c r="M159" s="14">
        <f>[1]Hoja1!K206-64</f>
        <v>-64</v>
      </c>
      <c r="N159" s="14">
        <f>[1]Hoja1!K206-79</f>
        <v>-79</v>
      </c>
      <c r="P159" s="13">
        <v>3</v>
      </c>
      <c r="Q159" s="11"/>
      <c r="R159" s="11"/>
      <c r="S159" s="11"/>
      <c r="T159" s="11"/>
      <c r="U159" s="11"/>
      <c r="V159" s="11"/>
      <c r="W159" s="13">
        <v>3</v>
      </c>
      <c r="X159" s="14">
        <v>203</v>
      </c>
      <c r="Y159" s="14">
        <v>25</v>
      </c>
      <c r="Z159" s="14">
        <v>56</v>
      </c>
      <c r="AA159" s="15">
        <f t="shared" si="40"/>
        <v>2.2733333333333334</v>
      </c>
      <c r="AB159" s="14">
        <v>3</v>
      </c>
      <c r="AC159" s="14">
        <v>20</v>
      </c>
      <c r="AD159" s="15">
        <f t="shared" si="41"/>
        <v>0.83333333333333337</v>
      </c>
      <c r="AE159" s="16">
        <f t="shared" si="42"/>
        <v>36.656891495601172</v>
      </c>
      <c r="AF159" s="14">
        <v>1</v>
      </c>
      <c r="AG159" s="11">
        <f t="shared" si="43"/>
        <v>4</v>
      </c>
      <c r="AH159" s="14">
        <v>1</v>
      </c>
      <c r="AI159" s="16">
        <f t="shared" si="44"/>
        <v>4</v>
      </c>
      <c r="AJ159" s="14">
        <v>2</v>
      </c>
      <c r="AK159" s="14">
        <f t="shared" si="45"/>
        <v>8</v>
      </c>
      <c r="AL159" s="14">
        <v>7</v>
      </c>
      <c r="AM159" s="14">
        <v>4</v>
      </c>
      <c r="AN159" s="14">
        <v>2</v>
      </c>
      <c r="AO159" s="14">
        <v>3</v>
      </c>
      <c r="AP159" s="14">
        <v>4</v>
      </c>
      <c r="AQ159" s="14">
        <v>3</v>
      </c>
      <c r="AR159" s="14">
        <v>2</v>
      </c>
      <c r="BH159" t="str">
        <f>CONCATENATE(Tabla1[[#This Row],[MADRE]],"X",Tabla1[[#This Row],[PADRE]])</f>
        <v>S5133XAntoneta</v>
      </c>
    </row>
    <row r="160" spans="1:60" s="14" customFormat="1" ht="15.75" hidden="1" x14ac:dyDescent="0.25">
      <c r="A160" s="11" t="str">
        <f t="shared" si="38"/>
        <v>D00_489_4</v>
      </c>
      <c r="B160" s="12" t="s">
        <v>60</v>
      </c>
      <c r="C160" s="8">
        <v>489</v>
      </c>
      <c r="D160" s="13">
        <v>4</v>
      </c>
      <c r="E160" s="14" t="s">
        <v>61</v>
      </c>
      <c r="F160" s="11" t="s">
        <v>144</v>
      </c>
      <c r="G160" s="14" t="s">
        <v>145</v>
      </c>
      <c r="H160" s="14">
        <v>2003</v>
      </c>
      <c r="I160" s="13" t="s">
        <v>64</v>
      </c>
      <c r="J160" s="13"/>
      <c r="L160" s="14">
        <f>[1]Hoja1!K207-36</f>
        <v>-36</v>
      </c>
      <c r="M160" s="14">
        <f>[1]Hoja1!K207-64</f>
        <v>-64</v>
      </c>
      <c r="N160" s="14">
        <f>[1]Hoja1!K207-79</f>
        <v>-79</v>
      </c>
      <c r="P160" s="13">
        <v>3</v>
      </c>
      <c r="Q160" s="11"/>
      <c r="R160" s="11"/>
      <c r="S160" s="11"/>
      <c r="T160" s="11"/>
      <c r="U160" s="11"/>
      <c r="V160" s="11"/>
      <c r="W160" s="13">
        <v>3</v>
      </c>
      <c r="X160" s="14">
        <v>214</v>
      </c>
      <c r="Y160" s="14">
        <v>25</v>
      </c>
      <c r="Z160" s="14">
        <v>48</v>
      </c>
      <c r="AA160" s="15">
        <f t="shared" si="40"/>
        <v>1.92</v>
      </c>
      <c r="AB160" s="14">
        <v>3</v>
      </c>
      <c r="AC160" s="14">
        <v>24</v>
      </c>
      <c r="AD160" s="15">
        <f t="shared" si="41"/>
        <v>0.96</v>
      </c>
      <c r="AE160" s="16">
        <f t="shared" si="42"/>
        <v>50</v>
      </c>
      <c r="AF160" s="14">
        <v>0</v>
      </c>
      <c r="AG160" s="11">
        <f t="shared" si="43"/>
        <v>0</v>
      </c>
      <c r="AH160" s="14">
        <v>0</v>
      </c>
      <c r="AI160" s="16">
        <f t="shared" si="44"/>
        <v>0</v>
      </c>
      <c r="AJ160" s="14">
        <v>0</v>
      </c>
      <c r="AK160" s="14">
        <f t="shared" si="45"/>
        <v>0</v>
      </c>
      <c r="AL160" s="14">
        <v>0</v>
      </c>
      <c r="AM160" s="14">
        <v>7</v>
      </c>
      <c r="AN160" s="14">
        <v>3</v>
      </c>
      <c r="AO160" s="14">
        <v>3</v>
      </c>
      <c r="AP160" s="14">
        <v>2</v>
      </c>
      <c r="AQ160" s="14">
        <v>3</v>
      </c>
      <c r="AR160" s="14">
        <v>3</v>
      </c>
      <c r="BH160" t="str">
        <f>CONCATENATE(Tabla1[[#This Row],[MADRE]],"X",Tabla1[[#This Row],[PADRE]])</f>
        <v>S5133XAntoneta</v>
      </c>
    </row>
    <row r="161" spans="1:60" s="14" customFormat="1" ht="15.75" hidden="1" x14ac:dyDescent="0.25">
      <c r="A161" s="11" t="str">
        <f t="shared" si="38"/>
        <v>D00_490_4</v>
      </c>
      <c r="B161" s="12" t="s">
        <v>60</v>
      </c>
      <c r="C161" s="8">
        <v>490</v>
      </c>
      <c r="D161" s="13">
        <v>4</v>
      </c>
      <c r="E161" s="14" t="s">
        <v>61</v>
      </c>
      <c r="F161" s="11" t="s">
        <v>144</v>
      </c>
      <c r="G161" s="14" t="s">
        <v>145</v>
      </c>
      <c r="H161" s="14">
        <v>2003</v>
      </c>
      <c r="I161" s="13" t="s">
        <v>64</v>
      </c>
      <c r="J161" s="13"/>
      <c r="L161" s="14">
        <f>[1]Hoja1!K208-36</f>
        <v>-36</v>
      </c>
      <c r="M161" s="14">
        <f>[1]Hoja1!K208-64</f>
        <v>-64</v>
      </c>
      <c r="N161" s="14">
        <f>[1]Hoja1!K208-79</f>
        <v>-79</v>
      </c>
      <c r="P161" s="13">
        <v>5</v>
      </c>
      <c r="Q161" s="11"/>
      <c r="R161" s="11"/>
      <c r="S161" s="11"/>
      <c r="T161" s="11"/>
      <c r="U161" s="11"/>
      <c r="V161" s="11">
        <v>1.2</v>
      </c>
      <c r="W161" s="13">
        <v>4</v>
      </c>
      <c r="X161" s="14">
        <v>201</v>
      </c>
      <c r="Y161" s="14">
        <v>25</v>
      </c>
      <c r="Z161" s="14">
        <v>59</v>
      </c>
      <c r="AA161" s="15">
        <f t="shared" si="40"/>
        <v>2.36</v>
      </c>
      <c r="AB161" s="14">
        <v>4</v>
      </c>
      <c r="AC161" s="14">
        <v>19</v>
      </c>
      <c r="AD161" s="15">
        <f t="shared" si="41"/>
        <v>0.76</v>
      </c>
      <c r="AE161" s="16">
        <f t="shared" si="42"/>
        <v>32.203389830508478</v>
      </c>
      <c r="AF161" s="14">
        <v>0</v>
      </c>
      <c r="AG161" s="11">
        <f t="shared" si="43"/>
        <v>0</v>
      </c>
      <c r="AH161" s="14">
        <v>0</v>
      </c>
      <c r="AI161" s="16">
        <f t="shared" si="44"/>
        <v>0</v>
      </c>
      <c r="AJ161" s="14">
        <v>1</v>
      </c>
      <c r="AK161" s="14">
        <f t="shared" si="45"/>
        <v>4</v>
      </c>
      <c r="AL161" s="14">
        <v>3</v>
      </c>
      <c r="AM161" s="14">
        <v>4</v>
      </c>
      <c r="AN161" s="14">
        <v>3</v>
      </c>
      <c r="AO161" s="14">
        <v>2</v>
      </c>
      <c r="AP161" s="14">
        <v>3</v>
      </c>
      <c r="AQ161" s="14">
        <v>3</v>
      </c>
      <c r="AR161" s="14">
        <v>2</v>
      </c>
      <c r="BH161" t="str">
        <f>CONCATENATE(Tabla1[[#This Row],[MADRE]],"X",Tabla1[[#This Row],[PADRE]])</f>
        <v>S5133XAntoneta</v>
      </c>
    </row>
    <row r="162" spans="1:60" s="14" customFormat="1" ht="15.75" hidden="1" x14ac:dyDescent="0.25">
      <c r="A162" s="11" t="str">
        <f t="shared" si="38"/>
        <v>D00_494_4</v>
      </c>
      <c r="B162" s="12" t="s">
        <v>60</v>
      </c>
      <c r="C162" s="8">
        <v>494</v>
      </c>
      <c r="D162" s="13">
        <v>4</v>
      </c>
      <c r="E162" s="14" t="s">
        <v>61</v>
      </c>
      <c r="F162" s="11" t="s">
        <v>144</v>
      </c>
      <c r="G162" s="14" t="s">
        <v>145</v>
      </c>
      <c r="H162" s="14">
        <v>2003</v>
      </c>
      <c r="I162" s="13" t="s">
        <v>64</v>
      </c>
      <c r="J162" s="13"/>
      <c r="L162" s="14">
        <f>[1]Hoja1!K209-36</f>
        <v>-36</v>
      </c>
      <c r="M162" s="14">
        <f>[1]Hoja1!K209-64</f>
        <v>-64</v>
      </c>
      <c r="N162" s="14">
        <f>[1]Hoja1!K209-79</f>
        <v>-79</v>
      </c>
      <c r="P162" s="13">
        <v>3</v>
      </c>
      <c r="Q162" s="11"/>
      <c r="R162" s="11"/>
      <c r="S162" s="11"/>
      <c r="T162" s="11"/>
      <c r="U162" s="11"/>
      <c r="V162" s="11"/>
      <c r="W162" s="13">
        <v>2</v>
      </c>
      <c r="X162" s="14">
        <v>201</v>
      </c>
      <c r="Y162" s="14">
        <v>25</v>
      </c>
      <c r="Z162" s="14">
        <v>62</v>
      </c>
      <c r="AA162" s="15">
        <f t="shared" si="40"/>
        <v>2.5066666666666664</v>
      </c>
      <c r="AB162" s="14">
        <v>4</v>
      </c>
      <c r="AC162" s="14">
        <v>16</v>
      </c>
      <c r="AD162" s="15">
        <f t="shared" si="41"/>
        <v>0.66666666666666663</v>
      </c>
      <c r="AE162" s="16">
        <f t="shared" si="42"/>
        <v>26.595744680851062</v>
      </c>
      <c r="AF162" s="14">
        <v>1</v>
      </c>
      <c r="AG162" s="11">
        <f t="shared" si="43"/>
        <v>4</v>
      </c>
      <c r="AH162" s="14">
        <v>1</v>
      </c>
      <c r="AI162" s="16">
        <f t="shared" si="44"/>
        <v>4</v>
      </c>
      <c r="AJ162" s="14">
        <v>0</v>
      </c>
      <c r="AK162" s="14">
        <f t="shared" si="45"/>
        <v>0</v>
      </c>
      <c r="AL162" s="14">
        <v>0</v>
      </c>
      <c r="AM162" s="14">
        <v>4</v>
      </c>
      <c r="AN162" s="14">
        <v>2</v>
      </c>
      <c r="AO162" s="14">
        <v>2</v>
      </c>
      <c r="AP162" s="14">
        <v>1</v>
      </c>
      <c r="AQ162" s="14">
        <v>3</v>
      </c>
      <c r="AR162" s="14">
        <v>2</v>
      </c>
      <c r="BH162" t="str">
        <f>CONCATENATE(Tabla1[[#This Row],[MADRE]],"X",Tabla1[[#This Row],[PADRE]])</f>
        <v>S5133XAntoneta</v>
      </c>
    </row>
    <row r="163" spans="1:60" s="14" customFormat="1" ht="15.75" hidden="1" x14ac:dyDescent="0.25">
      <c r="A163" s="11" t="str">
        <f t="shared" si="38"/>
        <v>D00_496_4</v>
      </c>
      <c r="B163" s="12" t="s">
        <v>60</v>
      </c>
      <c r="C163" s="8">
        <v>496</v>
      </c>
      <c r="D163" s="13">
        <v>4</v>
      </c>
      <c r="E163" s="14" t="s">
        <v>61</v>
      </c>
      <c r="F163" s="11" t="s">
        <v>144</v>
      </c>
      <c r="G163" s="14" t="s">
        <v>145</v>
      </c>
      <c r="H163" s="14">
        <v>2003</v>
      </c>
      <c r="I163" s="13" t="s">
        <v>64</v>
      </c>
      <c r="J163" s="13"/>
      <c r="L163" s="14">
        <f>[1]Hoja1!K218-36</f>
        <v>-36</v>
      </c>
      <c r="M163" s="14">
        <f>[1]Hoja1!K218-64</f>
        <v>-64</v>
      </c>
      <c r="N163" s="14">
        <f>[1]Hoja1!K218-79</f>
        <v>-79</v>
      </c>
      <c r="P163" s="13">
        <v>4</v>
      </c>
      <c r="Q163" s="11"/>
      <c r="R163" s="11"/>
      <c r="S163" s="11"/>
      <c r="T163" s="11"/>
      <c r="U163" s="11"/>
      <c r="V163" s="11">
        <v>1.5</v>
      </c>
      <c r="W163" s="13">
        <v>3</v>
      </c>
      <c r="X163" s="14">
        <v>210</v>
      </c>
      <c r="Y163" s="14">
        <v>25</v>
      </c>
      <c r="Z163" s="14">
        <v>57</v>
      </c>
      <c r="AA163" s="15">
        <f t="shared" si="40"/>
        <v>2.2799999999999998</v>
      </c>
      <c r="AB163" s="14">
        <v>3</v>
      </c>
      <c r="AC163" s="14">
        <v>24</v>
      </c>
      <c r="AD163" s="15">
        <f t="shared" si="41"/>
        <v>0.96</v>
      </c>
      <c r="AE163" s="16">
        <f t="shared" si="42"/>
        <v>42.10526315789474</v>
      </c>
      <c r="AF163" s="14">
        <v>0</v>
      </c>
      <c r="AG163" s="11">
        <f t="shared" si="43"/>
        <v>0</v>
      </c>
      <c r="AH163" s="14">
        <v>0</v>
      </c>
      <c r="AI163" s="16">
        <f t="shared" si="44"/>
        <v>0</v>
      </c>
      <c r="AJ163" s="14">
        <v>7</v>
      </c>
      <c r="AK163" s="14">
        <f t="shared" si="45"/>
        <v>28</v>
      </c>
      <c r="AL163" s="14">
        <v>3</v>
      </c>
      <c r="AM163" s="14">
        <v>5</v>
      </c>
      <c r="AN163" s="14">
        <v>3</v>
      </c>
      <c r="AO163" s="14">
        <v>3</v>
      </c>
      <c r="AP163" s="14">
        <v>4</v>
      </c>
      <c r="AQ163" s="14">
        <v>3</v>
      </c>
      <c r="AR163" s="14">
        <v>2</v>
      </c>
      <c r="BH163" t="str">
        <f>CONCATENATE(Tabla1[[#This Row],[MADRE]],"X",Tabla1[[#This Row],[PADRE]])</f>
        <v>S5133XAntoneta</v>
      </c>
    </row>
    <row r="164" spans="1:60" s="14" customFormat="1" ht="15.75" hidden="1" x14ac:dyDescent="0.25">
      <c r="A164" s="11" t="str">
        <f t="shared" si="38"/>
        <v>D00_501_4</v>
      </c>
      <c r="B164" s="12" t="s">
        <v>60</v>
      </c>
      <c r="C164" s="8">
        <v>501</v>
      </c>
      <c r="D164" s="13">
        <v>4</v>
      </c>
      <c r="E164" s="14" t="s">
        <v>61</v>
      </c>
      <c r="F164" s="11" t="s">
        <v>144</v>
      </c>
      <c r="G164" s="14" t="s">
        <v>145</v>
      </c>
      <c r="H164" s="14">
        <v>2003</v>
      </c>
      <c r="I164" s="13" t="s">
        <v>64</v>
      </c>
      <c r="J164" s="13"/>
      <c r="L164" s="14">
        <f>[1]Hoja1!K220-36</f>
        <v>-36</v>
      </c>
      <c r="M164" s="14">
        <f>[1]Hoja1!K220-64</f>
        <v>-64</v>
      </c>
      <c r="N164" s="14">
        <f>[1]Hoja1!K220-79</f>
        <v>-79</v>
      </c>
      <c r="P164" s="13">
        <v>2</v>
      </c>
      <c r="Q164" s="11"/>
      <c r="R164" s="11"/>
      <c r="S164" s="11"/>
      <c r="T164" s="11"/>
      <c r="U164" s="11"/>
      <c r="V164" s="11"/>
      <c r="W164" s="13">
        <v>0</v>
      </c>
      <c r="AA164" s="15" t="e">
        <f t="shared" si="40"/>
        <v>#DIV/0!</v>
      </c>
      <c r="AD164" s="15" t="e">
        <f t="shared" si="41"/>
        <v>#DIV/0!</v>
      </c>
      <c r="AE164" s="16" t="e">
        <f t="shared" si="42"/>
        <v>#DIV/0!</v>
      </c>
      <c r="AG164" s="11" t="e">
        <f t="shared" si="43"/>
        <v>#DIV/0!</v>
      </c>
      <c r="AI164" s="16" t="e">
        <f t="shared" si="44"/>
        <v>#DIV/0!</v>
      </c>
      <c r="AK164" s="14" t="e">
        <f t="shared" si="45"/>
        <v>#DIV/0!</v>
      </c>
      <c r="BH164" t="str">
        <f>CONCATENATE(Tabla1[[#This Row],[MADRE]],"X",Tabla1[[#This Row],[PADRE]])</f>
        <v>S5133XAntoneta</v>
      </c>
    </row>
    <row r="165" spans="1:60" s="14" customFormat="1" ht="15.75" hidden="1" x14ac:dyDescent="0.25">
      <c r="A165" s="11" t="str">
        <f t="shared" si="38"/>
        <v>D00_502_4</v>
      </c>
      <c r="B165" s="12" t="s">
        <v>60</v>
      </c>
      <c r="C165" s="8">
        <v>502</v>
      </c>
      <c r="D165" s="13">
        <v>4</v>
      </c>
      <c r="E165" s="14" t="s">
        <v>61</v>
      </c>
      <c r="F165" s="11" t="s">
        <v>144</v>
      </c>
      <c r="G165" s="14" t="s">
        <v>145</v>
      </c>
      <c r="H165" s="14">
        <v>2003</v>
      </c>
      <c r="I165" s="13" t="s">
        <v>64</v>
      </c>
      <c r="J165" s="13"/>
      <c r="L165" s="14">
        <f>[1]Hoja1!K221-36</f>
        <v>-36</v>
      </c>
      <c r="M165" s="14">
        <f>[1]Hoja1!K221-64</f>
        <v>-64</v>
      </c>
      <c r="N165" s="14">
        <f>[1]Hoja1!K221-79</f>
        <v>-79</v>
      </c>
      <c r="P165" s="13">
        <v>2</v>
      </c>
      <c r="Q165" s="11"/>
      <c r="R165" s="11"/>
      <c r="S165" s="11"/>
      <c r="T165" s="11"/>
      <c r="U165" s="11"/>
      <c r="V165" s="11"/>
      <c r="W165" s="13">
        <v>1</v>
      </c>
      <c r="X165" s="14">
        <v>212</v>
      </c>
      <c r="Y165" s="14">
        <v>25</v>
      </c>
      <c r="Z165" s="14">
        <v>85</v>
      </c>
      <c r="AA165" s="15">
        <f t="shared" si="40"/>
        <v>3.4</v>
      </c>
      <c r="AB165" s="14">
        <v>4</v>
      </c>
      <c r="AC165" s="14">
        <v>21</v>
      </c>
      <c r="AD165" s="15">
        <f t="shared" si="41"/>
        <v>0.84</v>
      </c>
      <c r="AE165" s="16">
        <f t="shared" si="42"/>
        <v>24.705882352941178</v>
      </c>
      <c r="AF165" s="14">
        <v>0</v>
      </c>
      <c r="AG165" s="11">
        <f t="shared" si="43"/>
        <v>0</v>
      </c>
      <c r="AH165" s="14">
        <v>0</v>
      </c>
      <c r="AI165" s="16">
        <f t="shared" si="44"/>
        <v>0</v>
      </c>
      <c r="AJ165" s="14">
        <v>0</v>
      </c>
      <c r="AK165" s="14">
        <f t="shared" si="45"/>
        <v>0</v>
      </c>
      <c r="AL165" s="14">
        <v>0</v>
      </c>
      <c r="AM165" s="14">
        <v>11</v>
      </c>
      <c r="AN165" s="14">
        <v>1</v>
      </c>
      <c r="AO165" s="14">
        <v>3</v>
      </c>
      <c r="AP165" s="14">
        <v>4</v>
      </c>
      <c r="AQ165" s="14">
        <v>3</v>
      </c>
      <c r="AR165" s="14">
        <v>3</v>
      </c>
      <c r="BH165" t="str">
        <f>CONCATENATE(Tabla1[[#This Row],[MADRE]],"X",Tabla1[[#This Row],[PADRE]])</f>
        <v>S5133XAntoneta</v>
      </c>
    </row>
    <row r="166" spans="1:60" s="14" customFormat="1" ht="15.75" hidden="1" x14ac:dyDescent="0.25">
      <c r="A166" s="11" t="str">
        <f t="shared" si="38"/>
        <v>D00_503_4</v>
      </c>
      <c r="B166" s="12" t="s">
        <v>60</v>
      </c>
      <c r="C166" s="8">
        <v>503</v>
      </c>
      <c r="D166" s="13">
        <v>4</v>
      </c>
      <c r="E166" s="14" t="s">
        <v>61</v>
      </c>
      <c r="F166" s="11" t="s">
        <v>144</v>
      </c>
      <c r="G166" s="14" t="s">
        <v>145</v>
      </c>
      <c r="H166" s="14">
        <v>2003</v>
      </c>
      <c r="I166" s="13" t="s">
        <v>64</v>
      </c>
      <c r="J166" s="13"/>
      <c r="L166" s="14">
        <f>[1]Hoja1!K222-36</f>
        <v>-36</v>
      </c>
      <c r="M166" s="14">
        <f>[1]Hoja1!K222-64</f>
        <v>-64</v>
      </c>
      <c r="N166" s="14">
        <f>[1]Hoja1!K222-79</f>
        <v>-79</v>
      </c>
      <c r="P166" s="13">
        <v>3</v>
      </c>
      <c r="Q166" s="11"/>
      <c r="R166" s="11"/>
      <c r="S166" s="11"/>
      <c r="T166" s="11"/>
      <c r="U166" s="11"/>
      <c r="V166" s="11"/>
      <c r="W166" s="13">
        <v>1</v>
      </c>
      <c r="X166" s="14">
        <v>208</v>
      </c>
      <c r="Y166" s="14">
        <v>25</v>
      </c>
      <c r="Z166" s="14">
        <v>100</v>
      </c>
      <c r="AA166" s="15">
        <f t="shared" si="40"/>
        <v>4.1447619047619044</v>
      </c>
      <c r="AB166" s="14">
        <v>4</v>
      </c>
      <c r="AC166" s="14">
        <v>19</v>
      </c>
      <c r="AD166" s="15">
        <f t="shared" si="41"/>
        <v>0.90476190476190477</v>
      </c>
      <c r="AE166" s="16">
        <f t="shared" si="42"/>
        <v>21.829044117647062</v>
      </c>
      <c r="AF166" s="14">
        <v>4</v>
      </c>
      <c r="AG166" s="11">
        <f t="shared" si="43"/>
        <v>16</v>
      </c>
      <c r="AH166" s="14">
        <v>0</v>
      </c>
      <c r="AI166" s="16">
        <f t="shared" si="44"/>
        <v>0</v>
      </c>
      <c r="AJ166" s="14">
        <v>5</v>
      </c>
      <c r="AK166" s="14">
        <f t="shared" si="45"/>
        <v>20</v>
      </c>
      <c r="AL166" s="14">
        <v>3</v>
      </c>
      <c r="AM166" s="14">
        <v>4</v>
      </c>
      <c r="AN166" s="14">
        <v>2</v>
      </c>
      <c r="AO166" s="14">
        <v>2</v>
      </c>
      <c r="AP166" s="14">
        <v>2</v>
      </c>
      <c r="AQ166" s="14">
        <v>3</v>
      </c>
      <c r="AR166" s="14">
        <v>2</v>
      </c>
      <c r="BH166" t="str">
        <f>CONCATENATE(Tabla1[[#This Row],[MADRE]],"X",Tabla1[[#This Row],[PADRE]])</f>
        <v>S5133XAntoneta</v>
      </c>
    </row>
    <row r="167" spans="1:60" s="11" customFormat="1" ht="15.75" hidden="1" x14ac:dyDescent="0.25">
      <c r="A167" s="11" t="str">
        <f t="shared" si="38"/>
        <v>D00_506_4</v>
      </c>
      <c r="B167" s="1" t="s">
        <v>60</v>
      </c>
      <c r="C167" s="2">
        <v>506</v>
      </c>
      <c r="D167" s="16">
        <v>4</v>
      </c>
      <c r="E167" s="11" t="s">
        <v>61</v>
      </c>
      <c r="F167" s="11" t="s">
        <v>144</v>
      </c>
      <c r="G167" s="11" t="s">
        <v>145</v>
      </c>
      <c r="H167" s="11">
        <v>2004</v>
      </c>
      <c r="I167" s="16" t="s">
        <v>64</v>
      </c>
      <c r="J167" s="16"/>
      <c r="P167" s="16"/>
      <c r="W167" s="16">
        <v>3</v>
      </c>
      <c r="X167" s="11">
        <v>201</v>
      </c>
      <c r="Y167" s="11">
        <v>25</v>
      </c>
      <c r="Z167" s="11">
        <v>66</v>
      </c>
      <c r="AA167" s="15">
        <f t="shared" si="40"/>
        <v>2.64</v>
      </c>
      <c r="AB167" s="11">
        <v>2</v>
      </c>
      <c r="AC167" s="11">
        <v>29</v>
      </c>
      <c r="AD167" s="15">
        <f t="shared" si="41"/>
        <v>1.1599999999999999</v>
      </c>
      <c r="AE167" s="16">
        <f t="shared" si="42"/>
        <v>43.939393939393931</v>
      </c>
      <c r="AF167" s="11">
        <v>0</v>
      </c>
      <c r="AG167" s="11">
        <f t="shared" si="43"/>
        <v>0</v>
      </c>
      <c r="AH167" s="11">
        <v>3</v>
      </c>
      <c r="AI167" s="16">
        <f t="shared" si="44"/>
        <v>12</v>
      </c>
      <c r="AJ167" s="11">
        <v>2</v>
      </c>
      <c r="AK167" s="11">
        <f t="shared" si="45"/>
        <v>8</v>
      </c>
      <c r="AL167" s="11">
        <v>3</v>
      </c>
      <c r="AM167" s="11">
        <v>8</v>
      </c>
      <c r="AN167" s="11">
        <v>2</v>
      </c>
      <c r="AO167" s="11">
        <v>2</v>
      </c>
      <c r="AP167" s="11">
        <v>2</v>
      </c>
      <c r="AQ167" s="11">
        <v>3</v>
      </c>
      <c r="AR167" s="11">
        <v>4</v>
      </c>
      <c r="BH167" t="str">
        <f>CONCATENATE(Tabla1[[#This Row],[MADRE]],"X",Tabla1[[#This Row],[PADRE]])</f>
        <v>S5133XAntoneta</v>
      </c>
    </row>
    <row r="168" spans="1:60" s="14" customFormat="1" ht="15.75" hidden="1" x14ac:dyDescent="0.25">
      <c r="A168" s="11" t="str">
        <f t="shared" si="38"/>
        <v>D00_508_4</v>
      </c>
      <c r="B168" s="12" t="s">
        <v>60</v>
      </c>
      <c r="C168" s="8">
        <v>508</v>
      </c>
      <c r="D168" s="13">
        <v>4</v>
      </c>
      <c r="E168" s="14" t="s">
        <v>61</v>
      </c>
      <c r="F168" s="11" t="s">
        <v>144</v>
      </c>
      <c r="G168" s="14" t="s">
        <v>145</v>
      </c>
      <c r="H168" s="14">
        <v>2003</v>
      </c>
      <c r="I168" s="13" t="s">
        <v>64</v>
      </c>
      <c r="J168" s="13"/>
      <c r="L168" s="14">
        <f>[1]Hoja1!K235-36</f>
        <v>-36</v>
      </c>
      <c r="M168" s="14">
        <f>[1]Hoja1!K235-64</f>
        <v>-64</v>
      </c>
      <c r="N168" s="14">
        <f>[1]Hoja1!K235-79</f>
        <v>-79</v>
      </c>
      <c r="P168" s="13">
        <v>4</v>
      </c>
      <c r="Q168" s="11"/>
      <c r="R168" s="11"/>
      <c r="S168" s="11"/>
      <c r="T168" s="11"/>
      <c r="U168" s="11"/>
      <c r="V168" s="11">
        <v>1.5</v>
      </c>
      <c r="W168" s="13">
        <v>3</v>
      </c>
      <c r="X168" s="14">
        <v>208</v>
      </c>
      <c r="Y168" s="14">
        <v>25</v>
      </c>
      <c r="Z168" s="14">
        <v>70</v>
      </c>
      <c r="AA168" s="15">
        <f t="shared" si="40"/>
        <v>2.833333333333333</v>
      </c>
      <c r="AB168" s="14">
        <v>4</v>
      </c>
      <c r="AC168" s="14">
        <v>20</v>
      </c>
      <c r="AD168" s="15">
        <f t="shared" si="41"/>
        <v>0.83333333333333337</v>
      </c>
      <c r="AE168" s="16">
        <f t="shared" si="42"/>
        <v>29.411764705882359</v>
      </c>
      <c r="AF168" s="14">
        <v>1</v>
      </c>
      <c r="AG168" s="11">
        <f t="shared" si="43"/>
        <v>4</v>
      </c>
      <c r="AH168" s="14">
        <v>0</v>
      </c>
      <c r="AI168" s="16">
        <f t="shared" si="44"/>
        <v>0</v>
      </c>
      <c r="AJ168" s="14">
        <v>11</v>
      </c>
      <c r="AK168" s="14">
        <f t="shared" si="45"/>
        <v>44</v>
      </c>
      <c r="AL168" s="14" t="s">
        <v>146</v>
      </c>
      <c r="AM168" s="14">
        <v>7</v>
      </c>
      <c r="AN168" s="14">
        <v>3</v>
      </c>
      <c r="AO168" s="14">
        <v>2</v>
      </c>
      <c r="AP168" s="14">
        <v>1</v>
      </c>
      <c r="AQ168" s="14">
        <v>2</v>
      </c>
      <c r="AR168" s="14">
        <v>1</v>
      </c>
      <c r="BH168" t="str">
        <f>CONCATENATE(Tabla1[[#This Row],[MADRE]],"X",Tabla1[[#This Row],[PADRE]])</f>
        <v>S5133XAntoneta</v>
      </c>
    </row>
    <row r="169" spans="1:60" s="14" customFormat="1" ht="15.75" hidden="1" x14ac:dyDescent="0.25">
      <c r="A169" s="11" t="str">
        <f t="shared" si="38"/>
        <v>D00_522_5</v>
      </c>
      <c r="B169" s="12" t="s">
        <v>60</v>
      </c>
      <c r="C169" s="8">
        <v>522</v>
      </c>
      <c r="D169" s="13">
        <v>5</v>
      </c>
      <c r="E169" s="14" t="s">
        <v>147</v>
      </c>
      <c r="F169" s="14" t="s">
        <v>110</v>
      </c>
      <c r="G169" s="14" t="s">
        <v>63</v>
      </c>
      <c r="H169" s="14">
        <v>2003</v>
      </c>
      <c r="I169" s="13" t="s">
        <v>64</v>
      </c>
      <c r="J169" s="13"/>
      <c r="L169" s="14">
        <f>[1]Hoja1!K240-36</f>
        <v>-36</v>
      </c>
      <c r="M169" s="14">
        <f>[1]Hoja1!K240-64</f>
        <v>-64</v>
      </c>
      <c r="N169" s="14">
        <f>[1]Hoja1!K240-79</f>
        <v>-79</v>
      </c>
      <c r="P169" s="13">
        <v>2</v>
      </c>
      <c r="Q169" s="11"/>
      <c r="R169" s="11"/>
      <c r="S169" s="11"/>
      <c r="T169" s="11"/>
      <c r="U169" s="11"/>
      <c r="V169" s="11"/>
      <c r="W169" s="13">
        <v>2</v>
      </c>
      <c r="X169" s="14">
        <v>214</v>
      </c>
      <c r="Y169" s="14">
        <v>25</v>
      </c>
      <c r="Z169" s="14">
        <v>97</v>
      </c>
      <c r="AA169" s="15">
        <f t="shared" si="40"/>
        <v>3.9249999999999998</v>
      </c>
      <c r="AB169" s="14">
        <v>4</v>
      </c>
      <c r="AC169" s="14">
        <v>27</v>
      </c>
      <c r="AD169" s="15">
        <f t="shared" si="41"/>
        <v>1.125</v>
      </c>
      <c r="AE169" s="16">
        <f t="shared" si="42"/>
        <v>28.662420382165607</v>
      </c>
      <c r="AF169" s="14">
        <v>1</v>
      </c>
      <c r="AG169" s="11">
        <f t="shared" si="43"/>
        <v>4</v>
      </c>
      <c r="AH169" s="14">
        <v>0</v>
      </c>
      <c r="AI169" s="16">
        <f t="shared" si="44"/>
        <v>0</v>
      </c>
      <c r="AJ169" s="14">
        <v>0</v>
      </c>
      <c r="AK169" s="14">
        <f t="shared" si="45"/>
        <v>0</v>
      </c>
      <c r="AL169" s="14">
        <v>0</v>
      </c>
      <c r="AM169" s="14">
        <v>11</v>
      </c>
      <c r="AN169" s="14">
        <v>1</v>
      </c>
      <c r="AO169" s="14">
        <v>2</v>
      </c>
      <c r="AP169" s="14">
        <v>3</v>
      </c>
      <c r="AQ169" s="14">
        <v>3</v>
      </c>
      <c r="AR169" s="14">
        <v>3</v>
      </c>
      <c r="BH169" t="str">
        <f>CONCATENATE(Tabla1[[#This Row],[MADRE]],"X",Tabla1[[#This Row],[PADRE]])</f>
        <v>C3091XLauranne</v>
      </c>
    </row>
    <row r="170" spans="1:60" s="14" customFormat="1" ht="15.75" hidden="1" x14ac:dyDescent="0.25">
      <c r="A170" s="11" t="str">
        <f t="shared" si="38"/>
        <v>D00_529_5</v>
      </c>
      <c r="B170" s="12" t="s">
        <v>60</v>
      </c>
      <c r="C170" s="8">
        <v>529</v>
      </c>
      <c r="D170" s="13">
        <v>5</v>
      </c>
      <c r="E170" s="14" t="s">
        <v>147</v>
      </c>
      <c r="F170" s="14" t="s">
        <v>110</v>
      </c>
      <c r="G170" s="14" t="s">
        <v>63</v>
      </c>
      <c r="H170" s="14">
        <v>2003</v>
      </c>
      <c r="I170" s="13" t="s">
        <v>64</v>
      </c>
      <c r="J170" s="13"/>
      <c r="L170" s="14">
        <f>[1]Hoja1!K242-36</f>
        <v>-36</v>
      </c>
      <c r="M170" s="14">
        <f>[1]Hoja1!K242-64</f>
        <v>-64</v>
      </c>
      <c r="N170" s="14">
        <f>[1]Hoja1!K242-79</f>
        <v>-79</v>
      </c>
      <c r="P170" s="13">
        <v>2</v>
      </c>
      <c r="Q170" s="11"/>
      <c r="R170" s="11"/>
      <c r="S170" s="11"/>
      <c r="T170" s="11"/>
      <c r="U170" s="11"/>
      <c r="V170" s="11"/>
      <c r="W170" s="13">
        <v>1</v>
      </c>
      <c r="X170" s="14">
        <v>223</v>
      </c>
      <c r="Y170" s="14">
        <v>25</v>
      </c>
      <c r="Z170" s="14">
        <v>140</v>
      </c>
      <c r="AA170" s="15">
        <f t="shared" si="40"/>
        <v>5.6</v>
      </c>
      <c r="AB170" s="14">
        <v>4</v>
      </c>
      <c r="AC170" s="14">
        <v>27</v>
      </c>
      <c r="AD170" s="15">
        <f t="shared" si="41"/>
        <v>1.08</v>
      </c>
      <c r="AE170" s="16">
        <f t="shared" si="42"/>
        <v>19.285714285714288</v>
      </c>
      <c r="AF170" s="14">
        <v>0</v>
      </c>
      <c r="AG170" s="11">
        <f t="shared" si="43"/>
        <v>0</v>
      </c>
      <c r="AH170" s="14">
        <v>0</v>
      </c>
      <c r="AI170" s="16">
        <f t="shared" si="44"/>
        <v>0</v>
      </c>
      <c r="AJ170" s="14">
        <v>7</v>
      </c>
      <c r="AK170" s="14">
        <f t="shared" si="45"/>
        <v>28</v>
      </c>
      <c r="AL170" s="14">
        <v>1</v>
      </c>
      <c r="AM170" s="14">
        <v>11</v>
      </c>
      <c r="AN170" s="14">
        <v>1</v>
      </c>
      <c r="AO170" s="14">
        <v>2</v>
      </c>
      <c r="AP170" s="14">
        <v>2</v>
      </c>
      <c r="AQ170" s="14">
        <v>3</v>
      </c>
      <c r="AR170" s="14">
        <v>2</v>
      </c>
      <c r="BH170" t="str">
        <f>CONCATENATE(Tabla1[[#This Row],[MADRE]],"X",Tabla1[[#This Row],[PADRE]])</f>
        <v>C3091XLauranne</v>
      </c>
    </row>
    <row r="171" spans="1:60" s="11" customFormat="1" ht="15.75" hidden="1" x14ac:dyDescent="0.25">
      <c r="A171" s="11" t="str">
        <f t="shared" si="38"/>
        <v>D00_587_8</v>
      </c>
      <c r="B171" s="1" t="s">
        <v>60</v>
      </c>
      <c r="C171" s="2">
        <v>587</v>
      </c>
      <c r="D171" s="16">
        <v>8</v>
      </c>
      <c r="E171" s="11" t="s">
        <v>125</v>
      </c>
      <c r="F171" s="11" t="s">
        <v>125</v>
      </c>
      <c r="G171" s="11" t="s">
        <v>148</v>
      </c>
      <c r="H171" s="16">
        <v>2005</v>
      </c>
      <c r="I171" s="13" t="s">
        <v>64</v>
      </c>
      <c r="J171" s="16">
        <v>55</v>
      </c>
      <c r="K171" s="11">
        <v>65</v>
      </c>
      <c r="P171" s="16">
        <v>3</v>
      </c>
      <c r="Q171" s="11">
        <v>68</v>
      </c>
      <c r="R171" s="11">
        <v>40</v>
      </c>
      <c r="S171" s="11">
        <v>45</v>
      </c>
      <c r="W171" s="16">
        <v>1</v>
      </c>
      <c r="X171" s="11">
        <v>201</v>
      </c>
      <c r="Y171" s="11">
        <v>25</v>
      </c>
      <c r="Z171" s="11">
        <v>46</v>
      </c>
      <c r="AA171" s="15">
        <f t="shared" si="40"/>
        <v>1.84</v>
      </c>
      <c r="AB171" s="11">
        <v>2</v>
      </c>
      <c r="AC171" s="11">
        <v>22</v>
      </c>
      <c r="AD171" s="15">
        <f t="shared" si="41"/>
        <v>0.88</v>
      </c>
      <c r="AE171" s="16">
        <f t="shared" si="42"/>
        <v>47.826086956521735</v>
      </c>
      <c r="AF171" s="11">
        <v>0</v>
      </c>
      <c r="AG171" s="11">
        <f t="shared" si="43"/>
        <v>0</v>
      </c>
      <c r="AH171" s="11">
        <v>0</v>
      </c>
      <c r="AI171" s="16">
        <f t="shared" si="44"/>
        <v>0</v>
      </c>
      <c r="AJ171" s="11" t="s">
        <v>149</v>
      </c>
      <c r="AM171" s="11">
        <v>2</v>
      </c>
      <c r="AN171" s="11">
        <v>2</v>
      </c>
      <c r="AO171" s="11">
        <v>2</v>
      </c>
      <c r="AP171" s="11">
        <v>2</v>
      </c>
      <c r="AQ171" s="11">
        <v>1</v>
      </c>
      <c r="AR171" s="11">
        <v>2</v>
      </c>
      <c r="BH171" t="str">
        <f>CONCATENATE(Tabla1[[#This Row],[MADRE]],"X",Tabla1[[#This Row],[PADRE]])</f>
        <v>MartaXMarta</v>
      </c>
    </row>
    <row r="172" spans="1:60" s="11" customFormat="1" ht="15.75" hidden="1" x14ac:dyDescent="0.25">
      <c r="A172" s="11" t="str">
        <f t="shared" si="38"/>
        <v>D00_588_8</v>
      </c>
      <c r="B172" s="1" t="s">
        <v>60</v>
      </c>
      <c r="C172" s="2">
        <v>588</v>
      </c>
      <c r="D172" s="16">
        <v>8</v>
      </c>
      <c r="E172" s="11" t="s">
        <v>125</v>
      </c>
      <c r="F172" s="11" t="s">
        <v>125</v>
      </c>
      <c r="G172" s="11" t="s">
        <v>148</v>
      </c>
      <c r="H172" s="16">
        <v>2005</v>
      </c>
      <c r="I172" s="13" t="s">
        <v>64</v>
      </c>
      <c r="J172" s="16">
        <v>55</v>
      </c>
      <c r="K172" s="11">
        <v>62</v>
      </c>
      <c r="P172" s="16">
        <v>2</v>
      </c>
      <c r="Q172" s="11">
        <v>67</v>
      </c>
      <c r="R172" s="11">
        <v>40</v>
      </c>
      <c r="S172" s="11">
        <v>45</v>
      </c>
      <c r="W172" s="16">
        <v>0</v>
      </c>
      <c r="X172" s="11">
        <v>210</v>
      </c>
      <c r="Y172" s="11">
        <v>5</v>
      </c>
      <c r="Z172" s="11">
        <v>17</v>
      </c>
      <c r="AA172" s="15">
        <f t="shared" si="40"/>
        <v>3.4</v>
      </c>
      <c r="AB172" s="11">
        <v>4</v>
      </c>
      <c r="AC172" s="11">
        <v>4</v>
      </c>
      <c r="AD172" s="15">
        <f t="shared" si="41"/>
        <v>0.8</v>
      </c>
      <c r="AE172" s="16">
        <f t="shared" si="42"/>
        <v>23.529411764705884</v>
      </c>
      <c r="AF172" s="11">
        <v>0</v>
      </c>
      <c r="AG172" s="11">
        <f t="shared" si="43"/>
        <v>0</v>
      </c>
      <c r="AH172" s="11">
        <v>0</v>
      </c>
      <c r="AI172" s="16">
        <f t="shared" si="44"/>
        <v>0</v>
      </c>
      <c r="AJ172" s="11">
        <v>5</v>
      </c>
      <c r="AK172" s="11">
        <f>AJ172*100/Y172</f>
        <v>100</v>
      </c>
      <c r="AL172" s="11">
        <v>4</v>
      </c>
      <c r="AM172" s="11">
        <v>8</v>
      </c>
      <c r="AN172" s="11">
        <v>2</v>
      </c>
      <c r="AO172" s="11">
        <v>3</v>
      </c>
      <c r="AP172" s="11">
        <v>4</v>
      </c>
      <c r="AQ172" s="11">
        <v>3</v>
      </c>
      <c r="AR172" s="11">
        <v>2</v>
      </c>
      <c r="BH172" t="str">
        <f>CONCATENATE(Tabla1[[#This Row],[MADRE]],"X",Tabla1[[#This Row],[PADRE]])</f>
        <v>MartaXMarta</v>
      </c>
    </row>
    <row r="173" spans="1:60" s="11" customFormat="1" ht="15.75" hidden="1" x14ac:dyDescent="0.25">
      <c r="A173" s="11" t="str">
        <f t="shared" si="38"/>
        <v>D00_591_8</v>
      </c>
      <c r="B173" s="1" t="s">
        <v>60</v>
      </c>
      <c r="C173" s="2">
        <v>591</v>
      </c>
      <c r="D173" s="16">
        <v>8</v>
      </c>
      <c r="E173" s="11" t="s">
        <v>125</v>
      </c>
      <c r="F173" s="11" t="s">
        <v>125</v>
      </c>
      <c r="G173" s="11" t="s">
        <v>148</v>
      </c>
      <c r="H173" s="16">
        <v>2005</v>
      </c>
      <c r="I173" s="13" t="s">
        <v>64</v>
      </c>
      <c r="J173" s="16">
        <v>48</v>
      </c>
      <c r="K173" s="11">
        <v>55</v>
      </c>
      <c r="P173" s="16">
        <v>3</v>
      </c>
      <c r="Q173" s="11">
        <v>63</v>
      </c>
      <c r="R173" s="11">
        <v>42</v>
      </c>
      <c r="S173" s="11">
        <v>48</v>
      </c>
      <c r="W173" s="16">
        <v>1</v>
      </c>
      <c r="X173" s="11">
        <v>210</v>
      </c>
      <c r="Y173" s="11">
        <v>3</v>
      </c>
      <c r="Z173" s="11">
        <v>19</v>
      </c>
      <c r="AA173" s="15">
        <f t="shared" si="40"/>
        <v>6.333333333333333</v>
      </c>
      <c r="AB173" s="11">
        <v>4</v>
      </c>
      <c r="AC173" s="11">
        <v>5</v>
      </c>
      <c r="AD173" s="15">
        <f t="shared" si="41"/>
        <v>1.6666666666666667</v>
      </c>
      <c r="AE173" s="16">
        <f t="shared" si="42"/>
        <v>26.315789473684216</v>
      </c>
      <c r="AF173" s="11">
        <v>0</v>
      </c>
      <c r="AG173" s="11">
        <f t="shared" si="43"/>
        <v>0</v>
      </c>
      <c r="AH173" s="11">
        <v>0</v>
      </c>
      <c r="AI173" s="16">
        <f t="shared" si="44"/>
        <v>0</v>
      </c>
      <c r="AJ173" s="11">
        <v>0</v>
      </c>
      <c r="AK173" s="11">
        <f>AJ173*100/Y173</f>
        <v>0</v>
      </c>
      <c r="AL173" s="11">
        <v>0</v>
      </c>
      <c r="AM173" s="11">
        <v>4</v>
      </c>
      <c r="AN173" s="11">
        <v>3</v>
      </c>
      <c r="AO173" s="11">
        <v>2</v>
      </c>
      <c r="AP173" s="11">
        <v>2</v>
      </c>
      <c r="AQ173" s="11">
        <v>3</v>
      </c>
      <c r="AR173" s="11">
        <v>3</v>
      </c>
      <c r="BH173" t="str">
        <f>CONCATENATE(Tabla1[[#This Row],[MADRE]],"X",Tabla1[[#This Row],[PADRE]])</f>
        <v>MartaXMarta</v>
      </c>
    </row>
    <row r="174" spans="1:60" s="11" customFormat="1" ht="15.75" hidden="1" x14ac:dyDescent="0.25">
      <c r="A174" s="11" t="str">
        <f t="shared" si="38"/>
        <v>D00_593_8</v>
      </c>
      <c r="B174" s="1" t="s">
        <v>60</v>
      </c>
      <c r="C174" s="2">
        <v>593</v>
      </c>
      <c r="D174" s="16">
        <v>8</v>
      </c>
      <c r="E174" s="11" t="s">
        <v>125</v>
      </c>
      <c r="F174" s="11" t="s">
        <v>125</v>
      </c>
      <c r="G174" s="11" t="s">
        <v>148</v>
      </c>
      <c r="H174" s="16">
        <v>2005</v>
      </c>
      <c r="I174" s="13" t="s">
        <v>64</v>
      </c>
      <c r="J174" s="16">
        <v>55</v>
      </c>
      <c r="K174" s="11">
        <v>65</v>
      </c>
      <c r="P174" s="16">
        <v>3</v>
      </c>
      <c r="Q174" s="11">
        <v>71</v>
      </c>
      <c r="R174" s="11">
        <v>43</v>
      </c>
      <c r="S174" s="11">
        <v>50</v>
      </c>
      <c r="W174" s="16">
        <v>0</v>
      </c>
      <c r="X174" s="11">
        <v>210</v>
      </c>
      <c r="AA174" s="15" t="e">
        <f t="shared" si="40"/>
        <v>#DIV/0!</v>
      </c>
      <c r="AB174" s="11">
        <v>4</v>
      </c>
      <c r="AD174" s="15" t="e">
        <f t="shared" si="41"/>
        <v>#DIV/0!</v>
      </c>
      <c r="AE174" s="16" t="e">
        <f t="shared" si="42"/>
        <v>#DIV/0!</v>
      </c>
      <c r="AG174" s="11" t="e">
        <f t="shared" si="43"/>
        <v>#DIV/0!</v>
      </c>
      <c r="AI174" s="16" t="e">
        <f t="shared" si="44"/>
        <v>#DIV/0!</v>
      </c>
      <c r="AQ174" s="11">
        <v>3</v>
      </c>
      <c r="BH174" t="str">
        <f>CONCATENATE(Tabla1[[#This Row],[MADRE]],"X",Tabla1[[#This Row],[PADRE]])</f>
        <v>MartaXMarta</v>
      </c>
    </row>
    <row r="175" spans="1:60" s="11" customFormat="1" ht="15.75" hidden="1" x14ac:dyDescent="0.25">
      <c r="A175" s="11" t="str">
        <f t="shared" si="38"/>
        <v>D00_595_8</v>
      </c>
      <c r="B175" s="1" t="s">
        <v>60</v>
      </c>
      <c r="C175" s="2">
        <v>595</v>
      </c>
      <c r="D175" s="16">
        <v>8</v>
      </c>
      <c r="E175" s="11" t="s">
        <v>125</v>
      </c>
      <c r="F175" s="11" t="s">
        <v>125</v>
      </c>
      <c r="G175" s="11" t="s">
        <v>148</v>
      </c>
      <c r="H175" s="16">
        <v>2005</v>
      </c>
      <c r="I175" s="13" t="s">
        <v>64</v>
      </c>
      <c r="J175" s="16">
        <v>55</v>
      </c>
      <c r="K175" s="11">
        <v>65</v>
      </c>
      <c r="P175" s="16">
        <v>3</v>
      </c>
      <c r="Q175" s="11">
        <v>71</v>
      </c>
      <c r="R175" s="11">
        <v>42</v>
      </c>
      <c r="S175" s="11">
        <v>49</v>
      </c>
      <c r="W175" s="16">
        <v>1</v>
      </c>
      <c r="X175" s="11">
        <v>201</v>
      </c>
      <c r="Y175" s="11">
        <v>20</v>
      </c>
      <c r="Z175" s="11">
        <v>55</v>
      </c>
      <c r="AA175" s="15">
        <f t="shared" ref="AA175:AA206" si="46">(Z175+(AD175*AF175))/Y175</f>
        <v>2.75</v>
      </c>
      <c r="AB175" s="11">
        <v>2</v>
      </c>
      <c r="AC175" s="11">
        <v>24</v>
      </c>
      <c r="AD175" s="15">
        <f t="shared" ref="AD175:AD206" si="47">AC175/(Y175-AF175)</f>
        <v>1.2</v>
      </c>
      <c r="AE175" s="16">
        <f t="shared" ref="AE175:AE206" si="48">AD175*100/AA175</f>
        <v>43.636363636363633</v>
      </c>
      <c r="AF175" s="11">
        <v>0</v>
      </c>
      <c r="AG175" s="11">
        <f t="shared" ref="AG175:AG206" si="49">AF175*100/Y175</f>
        <v>0</v>
      </c>
      <c r="AH175" s="11">
        <v>0</v>
      </c>
      <c r="AI175" s="16">
        <f t="shared" ref="AI175:AI206" si="50">AH175*100/Y175</f>
        <v>0</v>
      </c>
      <c r="AJ175" s="11">
        <v>2</v>
      </c>
      <c r="AK175" s="11">
        <f>AJ175*100/Y175</f>
        <v>10</v>
      </c>
      <c r="AL175" s="11">
        <v>6</v>
      </c>
      <c r="AM175" s="11">
        <v>3</v>
      </c>
      <c r="AN175" s="11">
        <v>2</v>
      </c>
      <c r="AO175" s="11">
        <v>2</v>
      </c>
      <c r="AP175" s="11">
        <v>3</v>
      </c>
      <c r="AQ175" s="11">
        <v>3</v>
      </c>
      <c r="AR175" s="11">
        <v>4</v>
      </c>
      <c r="BH175" t="str">
        <f>CONCATENATE(Tabla1[[#This Row],[MADRE]],"X",Tabla1[[#This Row],[PADRE]])</f>
        <v>MartaXMarta</v>
      </c>
    </row>
    <row r="176" spans="1:60" s="11" customFormat="1" ht="15.75" hidden="1" x14ac:dyDescent="0.25">
      <c r="A176" s="11" t="str">
        <f t="shared" si="38"/>
        <v>D00_597_8</v>
      </c>
      <c r="B176" s="1" t="s">
        <v>60</v>
      </c>
      <c r="C176" s="2">
        <v>597</v>
      </c>
      <c r="D176" s="16">
        <v>8</v>
      </c>
      <c r="E176" s="11" t="s">
        <v>125</v>
      </c>
      <c r="F176" s="11" t="s">
        <v>125</v>
      </c>
      <c r="G176" s="11" t="s">
        <v>148</v>
      </c>
      <c r="H176" s="16">
        <v>2004</v>
      </c>
      <c r="I176" s="13" t="s">
        <v>64</v>
      </c>
      <c r="J176" s="16">
        <v>35</v>
      </c>
      <c r="K176" s="11">
        <v>38</v>
      </c>
      <c r="P176" s="16">
        <v>3</v>
      </c>
      <c r="Q176" s="11">
        <v>42</v>
      </c>
      <c r="S176" s="11">
        <v>36</v>
      </c>
      <c r="W176" s="16">
        <v>1</v>
      </c>
      <c r="X176" s="11">
        <v>218</v>
      </c>
      <c r="Y176" s="11">
        <v>25</v>
      </c>
      <c r="Z176" s="11">
        <v>87</v>
      </c>
      <c r="AA176" s="15">
        <f t="shared" si="46"/>
        <v>3.56</v>
      </c>
      <c r="AB176" s="11">
        <v>4</v>
      </c>
      <c r="AC176" s="11">
        <v>23</v>
      </c>
      <c r="AD176" s="15">
        <f t="shared" si="47"/>
        <v>1</v>
      </c>
      <c r="AE176" s="16">
        <f t="shared" si="48"/>
        <v>28.089887640449437</v>
      </c>
      <c r="AF176" s="11">
        <v>2</v>
      </c>
      <c r="AG176" s="11">
        <f t="shared" si="49"/>
        <v>8</v>
      </c>
      <c r="AH176" s="11">
        <v>0</v>
      </c>
      <c r="AI176" s="16">
        <f t="shared" si="50"/>
        <v>0</v>
      </c>
      <c r="AJ176" s="11">
        <v>3</v>
      </c>
      <c r="AK176" s="11">
        <f>AJ176*100/Y176</f>
        <v>12</v>
      </c>
      <c r="AL176" s="11" t="s">
        <v>150</v>
      </c>
      <c r="AM176" s="11">
        <v>7</v>
      </c>
      <c r="AN176" s="11">
        <v>2</v>
      </c>
      <c r="AO176" s="11">
        <v>2</v>
      </c>
      <c r="AP176" s="11">
        <v>3</v>
      </c>
      <c r="AQ176" s="11">
        <v>3</v>
      </c>
      <c r="AR176" s="11">
        <v>3</v>
      </c>
      <c r="BH176" t="str">
        <f>CONCATENATE(Tabla1[[#This Row],[MADRE]],"X",Tabla1[[#This Row],[PADRE]])</f>
        <v>MartaXMarta</v>
      </c>
    </row>
    <row r="177" spans="1:60" s="11" customFormat="1" ht="15.75" hidden="1" x14ac:dyDescent="0.25">
      <c r="A177" s="11" t="str">
        <f t="shared" si="38"/>
        <v>D00_600_8</v>
      </c>
      <c r="B177" s="1" t="s">
        <v>60</v>
      </c>
      <c r="C177" s="2">
        <v>600</v>
      </c>
      <c r="D177" s="16">
        <v>8</v>
      </c>
      <c r="E177" s="11" t="s">
        <v>125</v>
      </c>
      <c r="F177" s="11" t="s">
        <v>125</v>
      </c>
      <c r="G177" s="11" t="s">
        <v>148</v>
      </c>
      <c r="H177" s="16">
        <v>2005</v>
      </c>
      <c r="I177" s="13" t="s">
        <v>64</v>
      </c>
      <c r="J177" s="16">
        <v>56</v>
      </c>
      <c r="K177" s="11">
        <v>64</v>
      </c>
      <c r="P177" s="16">
        <v>3</v>
      </c>
      <c r="Q177" s="11">
        <v>69</v>
      </c>
      <c r="R177" s="11">
        <v>45</v>
      </c>
      <c r="S177" s="11">
        <v>55</v>
      </c>
      <c r="W177" s="16">
        <v>1</v>
      </c>
      <c r="X177" s="11">
        <v>202</v>
      </c>
      <c r="Y177" s="11">
        <v>25</v>
      </c>
      <c r="Z177" s="11">
        <v>44</v>
      </c>
      <c r="AA177" s="15">
        <f t="shared" si="46"/>
        <v>1.76</v>
      </c>
      <c r="AB177" s="11">
        <v>4</v>
      </c>
      <c r="AC177" s="11">
        <v>24</v>
      </c>
      <c r="AD177" s="15">
        <f t="shared" si="47"/>
        <v>0.96</v>
      </c>
      <c r="AE177" s="16">
        <f t="shared" si="48"/>
        <v>54.545454545454547</v>
      </c>
      <c r="AF177" s="11">
        <v>0</v>
      </c>
      <c r="AG177" s="11">
        <f t="shared" si="49"/>
        <v>0</v>
      </c>
      <c r="AH177" s="11">
        <v>0</v>
      </c>
      <c r="AI177" s="16">
        <f t="shared" si="50"/>
        <v>0</v>
      </c>
      <c r="AJ177" s="11">
        <v>1</v>
      </c>
      <c r="AK177" s="11">
        <f>AJ177*100/Y177</f>
        <v>4</v>
      </c>
      <c r="AL177" s="11">
        <v>14</v>
      </c>
      <c r="AM177" s="11">
        <v>4</v>
      </c>
      <c r="AN177" s="11">
        <v>2</v>
      </c>
      <c r="AO177" s="11">
        <v>2</v>
      </c>
      <c r="AP177" s="11">
        <v>4</v>
      </c>
      <c r="AQ177" s="11">
        <v>3</v>
      </c>
      <c r="AR177" s="11">
        <v>3</v>
      </c>
      <c r="BH177" t="str">
        <f>CONCATENATE(Tabla1[[#This Row],[MADRE]],"X",Tabla1[[#This Row],[PADRE]])</f>
        <v>MartaXMarta</v>
      </c>
    </row>
    <row r="178" spans="1:60" s="11" customFormat="1" ht="15.75" hidden="1" x14ac:dyDescent="0.25">
      <c r="A178" s="11" t="str">
        <f t="shared" si="38"/>
        <v>D00_601_8</v>
      </c>
      <c r="B178" s="1" t="s">
        <v>60</v>
      </c>
      <c r="C178" s="2">
        <v>601</v>
      </c>
      <c r="D178" s="16">
        <v>8</v>
      </c>
      <c r="E178" s="11" t="s">
        <v>125</v>
      </c>
      <c r="F178" s="11" t="s">
        <v>125</v>
      </c>
      <c r="G178" s="11" t="s">
        <v>148</v>
      </c>
      <c r="H178" s="16">
        <v>2004</v>
      </c>
      <c r="I178" s="13" t="s">
        <v>64</v>
      </c>
      <c r="J178" s="16">
        <v>36</v>
      </c>
      <c r="K178" s="11">
        <v>38</v>
      </c>
      <c r="P178" s="16">
        <v>1</v>
      </c>
      <c r="Q178" s="11">
        <v>46</v>
      </c>
      <c r="S178" s="11">
        <v>34</v>
      </c>
      <c r="W178" s="16">
        <v>1</v>
      </c>
      <c r="X178" s="11">
        <v>210</v>
      </c>
      <c r="Y178" s="11">
        <v>25</v>
      </c>
      <c r="Z178" s="11">
        <v>80</v>
      </c>
      <c r="AA178" s="15">
        <f t="shared" si="46"/>
        <v>3.24</v>
      </c>
      <c r="AB178" s="11">
        <v>4</v>
      </c>
      <c r="AC178" s="11">
        <v>24</v>
      </c>
      <c r="AD178" s="15">
        <f t="shared" si="47"/>
        <v>1</v>
      </c>
      <c r="AE178" s="16">
        <f t="shared" si="48"/>
        <v>30.864197530864196</v>
      </c>
      <c r="AF178" s="11">
        <v>1</v>
      </c>
      <c r="AG178" s="11">
        <f t="shared" si="49"/>
        <v>4</v>
      </c>
      <c r="AH178" s="11">
        <v>0</v>
      </c>
      <c r="AI178" s="16">
        <f t="shared" si="50"/>
        <v>0</v>
      </c>
      <c r="AJ178" s="11">
        <v>0</v>
      </c>
      <c r="AK178" s="11">
        <f>AJ178*100/Y178</f>
        <v>0</v>
      </c>
      <c r="AL178" s="11">
        <v>0</v>
      </c>
      <c r="AM178" s="11">
        <v>11</v>
      </c>
      <c r="AN178" s="11">
        <v>2</v>
      </c>
      <c r="AO178" s="11">
        <v>2</v>
      </c>
      <c r="AP178" s="11">
        <v>3</v>
      </c>
      <c r="AQ178" s="11">
        <v>3</v>
      </c>
      <c r="AR178" s="11">
        <v>4</v>
      </c>
      <c r="BH178" t="str">
        <f>CONCATENATE(Tabla1[[#This Row],[MADRE]],"X",Tabla1[[#This Row],[PADRE]])</f>
        <v>MartaXMarta</v>
      </c>
    </row>
    <row r="179" spans="1:60" s="11" customFormat="1" ht="15.75" hidden="1" x14ac:dyDescent="0.25">
      <c r="A179" s="11" t="str">
        <f t="shared" si="38"/>
        <v>D00_601_8</v>
      </c>
      <c r="B179" s="1" t="s">
        <v>60</v>
      </c>
      <c r="C179" s="2">
        <v>601</v>
      </c>
      <c r="D179" s="16">
        <v>8</v>
      </c>
      <c r="E179" s="11" t="s">
        <v>125</v>
      </c>
      <c r="F179" s="11" t="s">
        <v>125</v>
      </c>
      <c r="G179" s="11" t="s">
        <v>148</v>
      </c>
      <c r="H179" s="16">
        <v>2005</v>
      </c>
      <c r="I179" s="13" t="s">
        <v>64</v>
      </c>
      <c r="J179" s="16">
        <v>49</v>
      </c>
      <c r="K179" s="11">
        <v>55</v>
      </c>
      <c r="P179" s="16">
        <v>1</v>
      </c>
      <c r="Q179" s="11">
        <v>61</v>
      </c>
      <c r="R179" s="11">
        <v>41</v>
      </c>
      <c r="S179" s="11">
        <v>48</v>
      </c>
      <c r="W179" s="16">
        <v>0</v>
      </c>
      <c r="Y179" s="11">
        <v>3</v>
      </c>
      <c r="Z179" s="11">
        <v>11</v>
      </c>
      <c r="AA179" s="15">
        <f t="shared" si="46"/>
        <v>3.6666666666666665</v>
      </c>
      <c r="AB179" s="11">
        <v>4</v>
      </c>
      <c r="AC179" s="11">
        <v>3</v>
      </c>
      <c r="AD179" s="15">
        <f t="shared" si="47"/>
        <v>1</v>
      </c>
      <c r="AE179" s="16">
        <f t="shared" si="48"/>
        <v>27.272727272727273</v>
      </c>
      <c r="AF179" s="11">
        <v>0</v>
      </c>
      <c r="AG179" s="11">
        <f t="shared" si="49"/>
        <v>0</v>
      </c>
      <c r="AH179" s="11">
        <v>0</v>
      </c>
      <c r="AI179" s="16">
        <f t="shared" si="50"/>
        <v>0</v>
      </c>
      <c r="AJ179" s="11" t="s">
        <v>151</v>
      </c>
      <c r="AM179" s="11">
        <v>2</v>
      </c>
      <c r="AQ179" s="11">
        <v>3</v>
      </c>
      <c r="BH179" t="str">
        <f>CONCATENATE(Tabla1[[#This Row],[MADRE]],"X",Tabla1[[#This Row],[PADRE]])</f>
        <v>MartaXMarta</v>
      </c>
    </row>
    <row r="180" spans="1:60" s="11" customFormat="1" ht="15.75" hidden="1" x14ac:dyDescent="0.25">
      <c r="A180" s="11" t="str">
        <f t="shared" si="38"/>
        <v>D00_603_8</v>
      </c>
      <c r="B180" s="1" t="s">
        <v>60</v>
      </c>
      <c r="C180" s="2">
        <v>603</v>
      </c>
      <c r="D180" s="16">
        <v>8</v>
      </c>
      <c r="E180" s="11" t="s">
        <v>125</v>
      </c>
      <c r="F180" s="11" t="s">
        <v>125</v>
      </c>
      <c r="G180" s="11" t="s">
        <v>148</v>
      </c>
      <c r="H180" s="16">
        <v>2004</v>
      </c>
      <c r="I180" s="13" t="s">
        <v>64</v>
      </c>
      <c r="J180" s="16">
        <v>37</v>
      </c>
      <c r="K180" s="11">
        <v>42</v>
      </c>
      <c r="P180" s="16">
        <v>2</v>
      </c>
      <c r="Q180" s="11">
        <v>47</v>
      </c>
      <c r="S180" s="11">
        <v>37</v>
      </c>
      <c r="W180" s="16">
        <v>1</v>
      </c>
      <c r="X180" s="11">
        <v>204</v>
      </c>
      <c r="Y180" s="11">
        <v>25</v>
      </c>
      <c r="Z180" s="11">
        <v>48</v>
      </c>
      <c r="AA180" s="15">
        <f t="shared" si="46"/>
        <v>1.92</v>
      </c>
      <c r="AB180" s="11">
        <v>2</v>
      </c>
      <c r="AC180" s="11">
        <v>26</v>
      </c>
      <c r="AD180" s="15">
        <f t="shared" si="47"/>
        <v>1.04</v>
      </c>
      <c r="AE180" s="16">
        <f t="shared" si="48"/>
        <v>54.166666666666671</v>
      </c>
      <c r="AF180" s="11">
        <v>0</v>
      </c>
      <c r="AG180" s="11">
        <f t="shared" si="49"/>
        <v>0</v>
      </c>
      <c r="AH180" s="11">
        <v>0</v>
      </c>
      <c r="AI180" s="16">
        <f t="shared" si="50"/>
        <v>0</v>
      </c>
      <c r="AJ180" s="11">
        <v>7</v>
      </c>
      <c r="AK180" s="11">
        <f>AJ180*100/Y180</f>
        <v>28</v>
      </c>
      <c r="AL180" s="11" t="s">
        <v>152</v>
      </c>
      <c r="AM180" s="11">
        <v>3</v>
      </c>
      <c r="AN180" s="11">
        <v>3</v>
      </c>
      <c r="AO180" s="11">
        <v>2</v>
      </c>
      <c r="AP180" s="11">
        <v>3</v>
      </c>
      <c r="AQ180" s="11">
        <v>3</v>
      </c>
      <c r="AR180" s="11">
        <v>2</v>
      </c>
      <c r="BH180" t="str">
        <f>CONCATENATE(Tabla1[[#This Row],[MADRE]],"X",Tabla1[[#This Row],[PADRE]])</f>
        <v>MartaXMarta</v>
      </c>
    </row>
    <row r="181" spans="1:60" s="11" customFormat="1" ht="15.75" hidden="1" x14ac:dyDescent="0.25">
      <c r="A181" s="11" t="str">
        <f t="shared" si="38"/>
        <v>D00_603_8</v>
      </c>
      <c r="B181" s="1" t="s">
        <v>60</v>
      </c>
      <c r="C181" s="2">
        <v>603</v>
      </c>
      <c r="D181" s="16">
        <v>8</v>
      </c>
      <c r="E181" s="11" t="s">
        <v>125</v>
      </c>
      <c r="F181" s="11" t="s">
        <v>125</v>
      </c>
      <c r="G181" s="11" t="s">
        <v>148</v>
      </c>
      <c r="H181" s="16">
        <v>2005</v>
      </c>
      <c r="I181" s="13" t="s">
        <v>64</v>
      </c>
      <c r="J181" s="16">
        <v>55</v>
      </c>
      <c r="K181" s="11">
        <v>64</v>
      </c>
      <c r="P181" s="16">
        <v>2</v>
      </c>
      <c r="Q181" s="11">
        <v>69</v>
      </c>
      <c r="R181" s="11">
        <v>42</v>
      </c>
      <c r="S181" s="11">
        <v>48</v>
      </c>
      <c r="W181" s="16">
        <v>1</v>
      </c>
      <c r="X181" s="11">
        <v>201</v>
      </c>
      <c r="Y181" s="11">
        <v>25</v>
      </c>
      <c r="Z181" s="11">
        <v>52</v>
      </c>
      <c r="AA181" s="15">
        <f t="shared" si="46"/>
        <v>2.08</v>
      </c>
      <c r="AB181" s="11">
        <v>4</v>
      </c>
      <c r="AC181" s="11">
        <v>25</v>
      </c>
      <c r="AD181" s="15">
        <f t="shared" si="47"/>
        <v>1</v>
      </c>
      <c r="AE181" s="16">
        <f t="shared" si="48"/>
        <v>48.076923076923073</v>
      </c>
      <c r="AF181" s="11">
        <v>0</v>
      </c>
      <c r="AG181" s="11">
        <f t="shared" si="49"/>
        <v>0</v>
      </c>
      <c r="AH181" s="11">
        <v>0</v>
      </c>
      <c r="AI181" s="16">
        <f t="shared" si="50"/>
        <v>0</v>
      </c>
      <c r="AJ181" s="11" t="s">
        <v>153</v>
      </c>
      <c r="AM181" s="11">
        <v>1</v>
      </c>
      <c r="AN181" s="11">
        <v>3</v>
      </c>
      <c r="AO181" s="11">
        <v>2</v>
      </c>
      <c r="AP181" s="11">
        <v>4</v>
      </c>
      <c r="AQ181" s="11">
        <v>2</v>
      </c>
      <c r="AR181" s="11">
        <v>2</v>
      </c>
      <c r="BH181" t="str">
        <f>CONCATENATE(Tabla1[[#This Row],[MADRE]],"X",Tabla1[[#This Row],[PADRE]])</f>
        <v>MartaXMarta</v>
      </c>
    </row>
    <row r="182" spans="1:60" s="11" customFormat="1" ht="15.75" hidden="1" x14ac:dyDescent="0.25">
      <c r="A182" s="11" t="str">
        <f t="shared" si="38"/>
        <v>D00_606_8</v>
      </c>
      <c r="B182" s="1" t="s">
        <v>60</v>
      </c>
      <c r="C182" s="2">
        <v>606</v>
      </c>
      <c r="D182" s="16">
        <v>8</v>
      </c>
      <c r="E182" s="11" t="s">
        <v>125</v>
      </c>
      <c r="F182" s="11" t="s">
        <v>125</v>
      </c>
      <c r="G182" s="11" t="s">
        <v>148</v>
      </c>
      <c r="H182" s="16">
        <v>2005</v>
      </c>
      <c r="I182" s="13" t="s">
        <v>64</v>
      </c>
      <c r="J182" s="16">
        <v>68</v>
      </c>
      <c r="K182" s="11">
        <v>73</v>
      </c>
      <c r="P182" s="16">
        <v>1</v>
      </c>
      <c r="Q182" s="11">
        <v>76</v>
      </c>
      <c r="R182" s="11">
        <v>43</v>
      </c>
      <c r="S182" s="11">
        <v>56</v>
      </c>
      <c r="W182" s="16">
        <v>0</v>
      </c>
      <c r="Y182" s="11">
        <v>5</v>
      </c>
      <c r="Z182" s="11">
        <v>13</v>
      </c>
      <c r="AA182" s="15">
        <f t="shared" si="46"/>
        <v>2.6</v>
      </c>
      <c r="AB182" s="11">
        <v>2</v>
      </c>
      <c r="AC182" s="11">
        <v>5</v>
      </c>
      <c r="AD182" s="15">
        <f t="shared" si="47"/>
        <v>1</v>
      </c>
      <c r="AE182" s="16">
        <f t="shared" si="48"/>
        <v>38.46153846153846</v>
      </c>
      <c r="AF182" s="11">
        <v>0</v>
      </c>
      <c r="AG182" s="11">
        <f t="shared" si="49"/>
        <v>0</v>
      </c>
      <c r="AH182" s="11">
        <v>2</v>
      </c>
      <c r="AI182" s="16">
        <f t="shared" si="50"/>
        <v>40</v>
      </c>
      <c r="AJ182" s="11">
        <v>2</v>
      </c>
      <c r="AK182" s="11">
        <f>AJ182*100/Y182</f>
        <v>40</v>
      </c>
      <c r="AL182" s="11">
        <v>4</v>
      </c>
      <c r="AM182" s="11">
        <v>4</v>
      </c>
      <c r="AN182" s="11">
        <v>3</v>
      </c>
      <c r="AO182" s="11">
        <v>2</v>
      </c>
      <c r="AP182" s="11">
        <v>3</v>
      </c>
      <c r="AQ182" s="11">
        <v>3</v>
      </c>
      <c r="AR182" s="11">
        <v>2</v>
      </c>
      <c r="BH182" t="str">
        <f>CONCATENATE(Tabla1[[#This Row],[MADRE]],"X",Tabla1[[#This Row],[PADRE]])</f>
        <v>MartaXMarta</v>
      </c>
    </row>
    <row r="183" spans="1:60" s="11" customFormat="1" ht="15.75" hidden="1" x14ac:dyDescent="0.25">
      <c r="A183" s="11" t="str">
        <f t="shared" si="38"/>
        <v>D00_607_8</v>
      </c>
      <c r="B183" s="1" t="s">
        <v>60</v>
      </c>
      <c r="C183" s="2">
        <v>607</v>
      </c>
      <c r="D183" s="16">
        <v>8</v>
      </c>
      <c r="E183" s="11" t="s">
        <v>125</v>
      </c>
      <c r="F183" s="11" t="s">
        <v>125</v>
      </c>
      <c r="G183" s="11" t="s">
        <v>148</v>
      </c>
      <c r="H183" s="16">
        <v>2005</v>
      </c>
      <c r="I183" s="13" t="s">
        <v>64</v>
      </c>
      <c r="J183" s="16">
        <v>48</v>
      </c>
      <c r="K183" s="11">
        <v>55</v>
      </c>
      <c r="P183" s="16">
        <v>1</v>
      </c>
      <c r="Q183" s="11">
        <v>65</v>
      </c>
      <c r="R183" s="11">
        <v>41</v>
      </c>
      <c r="S183" s="11">
        <v>46</v>
      </c>
      <c r="W183" s="16">
        <v>2</v>
      </c>
      <c r="X183" s="11">
        <v>201</v>
      </c>
      <c r="Y183" s="11">
        <v>25</v>
      </c>
      <c r="Z183" s="11">
        <v>52</v>
      </c>
      <c r="AA183" s="15">
        <f t="shared" si="46"/>
        <v>2.08</v>
      </c>
      <c r="AB183" s="11">
        <v>2</v>
      </c>
      <c r="AC183" s="11">
        <v>24</v>
      </c>
      <c r="AD183" s="15">
        <f t="shared" si="47"/>
        <v>0.96</v>
      </c>
      <c r="AE183" s="16">
        <f t="shared" si="48"/>
        <v>46.153846153846153</v>
      </c>
      <c r="AF183" s="11">
        <v>0</v>
      </c>
      <c r="AG183" s="11">
        <f t="shared" si="49"/>
        <v>0</v>
      </c>
      <c r="AH183" s="11">
        <v>1</v>
      </c>
      <c r="AI183" s="16">
        <f t="shared" si="50"/>
        <v>4</v>
      </c>
      <c r="AJ183" s="11">
        <v>1</v>
      </c>
      <c r="AK183" s="11">
        <f>AJ183*100/Y183</f>
        <v>4</v>
      </c>
      <c r="AL183" s="11">
        <v>1</v>
      </c>
      <c r="AM183" s="11">
        <v>1</v>
      </c>
      <c r="AN183" s="11">
        <v>1</v>
      </c>
      <c r="AO183" s="11">
        <v>2</v>
      </c>
      <c r="AP183" s="11">
        <v>3</v>
      </c>
      <c r="AQ183" s="11">
        <v>3</v>
      </c>
      <c r="AR183" s="11">
        <v>3</v>
      </c>
      <c r="BH183" t="str">
        <f>CONCATENATE(Tabla1[[#This Row],[MADRE]],"X",Tabla1[[#This Row],[PADRE]])</f>
        <v>MartaXMarta</v>
      </c>
    </row>
    <row r="184" spans="1:60" s="11" customFormat="1" ht="15.75" hidden="1" x14ac:dyDescent="0.25">
      <c r="A184" s="11" t="str">
        <f t="shared" si="38"/>
        <v>D00_609_8</v>
      </c>
      <c r="B184" s="1" t="s">
        <v>60</v>
      </c>
      <c r="C184" s="2">
        <v>609</v>
      </c>
      <c r="D184" s="16">
        <v>8</v>
      </c>
      <c r="E184" s="11" t="s">
        <v>125</v>
      </c>
      <c r="F184" s="11" t="s">
        <v>125</v>
      </c>
      <c r="G184" s="11" t="s">
        <v>148</v>
      </c>
      <c r="H184" s="16">
        <v>2005</v>
      </c>
      <c r="I184" s="13" t="s">
        <v>64</v>
      </c>
      <c r="J184" s="16">
        <v>54</v>
      </c>
      <c r="K184" s="11">
        <v>63</v>
      </c>
      <c r="P184" s="16">
        <v>3</v>
      </c>
      <c r="Q184" s="11">
        <v>69</v>
      </c>
      <c r="R184" s="11">
        <v>42</v>
      </c>
      <c r="S184" s="11">
        <v>49</v>
      </c>
      <c r="W184" s="16">
        <v>1</v>
      </c>
      <c r="X184" s="11">
        <v>200</v>
      </c>
      <c r="Y184" s="11">
        <v>25</v>
      </c>
      <c r="Z184" s="11">
        <v>62</v>
      </c>
      <c r="AA184" s="15">
        <f t="shared" si="46"/>
        <v>2.48</v>
      </c>
      <c r="AB184" s="11">
        <v>4</v>
      </c>
      <c r="AC184" s="11">
        <v>14</v>
      </c>
      <c r="AD184" s="15">
        <f t="shared" si="47"/>
        <v>0.56000000000000005</v>
      </c>
      <c r="AE184" s="16">
        <f t="shared" si="48"/>
        <v>22.580645161290324</v>
      </c>
      <c r="AF184" s="11">
        <v>0</v>
      </c>
      <c r="AG184" s="11">
        <f t="shared" si="49"/>
        <v>0</v>
      </c>
      <c r="AH184" s="11">
        <v>0</v>
      </c>
      <c r="AI184" s="16">
        <f t="shared" si="50"/>
        <v>0</v>
      </c>
      <c r="AJ184" s="24" t="s">
        <v>154</v>
      </c>
      <c r="AM184" s="11">
        <v>7</v>
      </c>
      <c r="AN184" s="11">
        <v>3</v>
      </c>
      <c r="AO184" s="11">
        <v>2</v>
      </c>
      <c r="AP184" s="11">
        <v>2</v>
      </c>
      <c r="AQ184" s="11">
        <v>3</v>
      </c>
      <c r="AR184" s="11">
        <v>2</v>
      </c>
      <c r="BH184" t="str">
        <f>CONCATENATE(Tabla1[[#This Row],[MADRE]],"X",Tabla1[[#This Row],[PADRE]])</f>
        <v>MartaXMarta</v>
      </c>
    </row>
    <row r="185" spans="1:60" s="11" customFormat="1" ht="15.75" hidden="1" x14ac:dyDescent="0.25">
      <c r="A185" s="11" t="str">
        <f t="shared" si="38"/>
        <v>D00_610_8</v>
      </c>
      <c r="B185" s="1" t="s">
        <v>60</v>
      </c>
      <c r="C185" s="2">
        <v>610</v>
      </c>
      <c r="D185" s="16">
        <v>8</v>
      </c>
      <c r="E185" s="11" t="s">
        <v>125</v>
      </c>
      <c r="F185" s="11" t="s">
        <v>125</v>
      </c>
      <c r="G185" s="11" t="s">
        <v>148</v>
      </c>
      <c r="H185" s="16">
        <v>2004</v>
      </c>
      <c r="I185" s="13" t="s">
        <v>64</v>
      </c>
      <c r="J185" s="16">
        <v>38</v>
      </c>
      <c r="K185" s="11">
        <v>43</v>
      </c>
      <c r="P185" s="16">
        <v>2</v>
      </c>
      <c r="Q185" s="11">
        <v>48</v>
      </c>
      <c r="S185" s="11">
        <v>38</v>
      </c>
      <c r="W185" s="16">
        <v>1</v>
      </c>
      <c r="X185" s="11">
        <v>215</v>
      </c>
      <c r="Y185" s="11">
        <v>25</v>
      </c>
      <c r="Z185" s="11">
        <v>64</v>
      </c>
      <c r="AA185" s="15">
        <f t="shared" si="46"/>
        <v>2.56</v>
      </c>
      <c r="AB185" s="11">
        <v>4</v>
      </c>
      <c r="AC185" s="11">
        <v>19</v>
      </c>
      <c r="AD185" s="15">
        <f t="shared" si="47"/>
        <v>0.76</v>
      </c>
      <c r="AE185" s="16">
        <f t="shared" si="48"/>
        <v>29.6875</v>
      </c>
      <c r="AF185" s="11">
        <v>0</v>
      </c>
      <c r="AG185" s="11">
        <f t="shared" si="49"/>
        <v>0</v>
      </c>
      <c r="AH185" s="11">
        <v>0</v>
      </c>
      <c r="AI185" s="16">
        <f t="shared" si="50"/>
        <v>0</v>
      </c>
      <c r="AJ185" s="11">
        <v>5</v>
      </c>
      <c r="AK185" s="11">
        <f>AJ185*100/Y185</f>
        <v>20</v>
      </c>
      <c r="AL185" s="11">
        <v>7</v>
      </c>
      <c r="AM185" s="11">
        <v>11</v>
      </c>
      <c r="AN185" s="11">
        <v>3</v>
      </c>
      <c r="AO185" s="11">
        <v>2</v>
      </c>
      <c r="AP185" s="11">
        <v>3</v>
      </c>
      <c r="AQ185" s="11">
        <v>1</v>
      </c>
      <c r="AR185" s="11">
        <v>2</v>
      </c>
      <c r="BH185" t="str">
        <f>CONCATENATE(Tabla1[[#This Row],[MADRE]],"X",Tabla1[[#This Row],[PADRE]])</f>
        <v>MartaXMarta</v>
      </c>
    </row>
    <row r="186" spans="1:60" s="11" customFormat="1" ht="15.75" hidden="1" x14ac:dyDescent="0.25">
      <c r="A186" s="11" t="str">
        <f t="shared" si="38"/>
        <v>D00_610_8</v>
      </c>
      <c r="B186" s="1" t="s">
        <v>60</v>
      </c>
      <c r="C186" s="2">
        <v>610</v>
      </c>
      <c r="D186" s="16">
        <v>8</v>
      </c>
      <c r="E186" s="11" t="s">
        <v>125</v>
      </c>
      <c r="F186" s="11" t="s">
        <v>125</v>
      </c>
      <c r="G186" s="11" t="s">
        <v>148</v>
      </c>
      <c r="H186" s="16">
        <v>2005</v>
      </c>
      <c r="I186" s="13" t="s">
        <v>64</v>
      </c>
      <c r="J186" s="16">
        <v>64</v>
      </c>
      <c r="K186" s="11">
        <v>70</v>
      </c>
      <c r="P186" s="16">
        <v>2</v>
      </c>
      <c r="R186" s="11">
        <v>44</v>
      </c>
      <c r="S186" s="11">
        <v>57</v>
      </c>
      <c r="W186" s="16">
        <v>1</v>
      </c>
      <c r="X186" s="11">
        <v>204</v>
      </c>
      <c r="Y186" s="11">
        <v>25</v>
      </c>
      <c r="Z186" s="11">
        <v>85</v>
      </c>
      <c r="AA186" s="15">
        <f t="shared" si="46"/>
        <v>3.4</v>
      </c>
      <c r="AB186" s="11">
        <v>4</v>
      </c>
      <c r="AC186" s="11">
        <v>20</v>
      </c>
      <c r="AD186" s="15">
        <f t="shared" si="47"/>
        <v>0.8</v>
      </c>
      <c r="AE186" s="16">
        <f t="shared" si="48"/>
        <v>23.529411764705884</v>
      </c>
      <c r="AF186" s="11">
        <v>0</v>
      </c>
      <c r="AG186" s="11">
        <f t="shared" si="49"/>
        <v>0</v>
      </c>
      <c r="AH186" s="11">
        <v>0</v>
      </c>
      <c r="AI186" s="16">
        <f t="shared" si="50"/>
        <v>0</v>
      </c>
      <c r="AJ186" s="11">
        <v>5</v>
      </c>
      <c r="AK186" s="11">
        <f>AJ186*100/Y186</f>
        <v>20</v>
      </c>
      <c r="AL186" s="11">
        <v>1</v>
      </c>
      <c r="AM186" s="11">
        <v>8</v>
      </c>
      <c r="AN186" s="11">
        <v>2</v>
      </c>
      <c r="AO186" s="11">
        <v>2</v>
      </c>
      <c r="AP186" s="11">
        <v>2</v>
      </c>
      <c r="AQ186" s="11">
        <v>1</v>
      </c>
      <c r="AR186" s="11">
        <v>2</v>
      </c>
      <c r="BH186" t="str">
        <f>CONCATENATE(Tabla1[[#This Row],[MADRE]],"X",Tabla1[[#This Row],[PADRE]])</f>
        <v>MartaXMarta</v>
      </c>
    </row>
    <row r="187" spans="1:60" s="11" customFormat="1" ht="15.75" hidden="1" x14ac:dyDescent="0.25">
      <c r="A187" s="11" t="str">
        <f t="shared" si="38"/>
        <v>D00_612_9</v>
      </c>
      <c r="B187" s="1" t="s">
        <v>60</v>
      </c>
      <c r="C187" s="2">
        <v>612</v>
      </c>
      <c r="D187" s="16">
        <v>9</v>
      </c>
      <c r="E187" s="14" t="s">
        <v>144</v>
      </c>
      <c r="F187" s="14" t="s">
        <v>144</v>
      </c>
      <c r="G187" s="11" t="s">
        <v>148</v>
      </c>
      <c r="H187" s="16">
        <v>2004</v>
      </c>
      <c r="I187" s="13" t="s">
        <v>64</v>
      </c>
      <c r="J187" s="16">
        <v>37</v>
      </c>
      <c r="K187" s="11">
        <v>39</v>
      </c>
      <c r="P187" s="16">
        <v>1</v>
      </c>
      <c r="Q187" s="11">
        <v>42</v>
      </c>
      <c r="S187" s="11">
        <v>39</v>
      </c>
      <c r="W187" s="16">
        <v>2</v>
      </c>
      <c r="X187" s="11">
        <v>191</v>
      </c>
      <c r="Y187" s="11">
        <v>25</v>
      </c>
      <c r="Z187" s="11">
        <v>74</v>
      </c>
      <c r="AA187" s="15">
        <f t="shared" si="46"/>
        <v>3.0260869565217394</v>
      </c>
      <c r="AB187" s="11">
        <v>4</v>
      </c>
      <c r="AC187" s="11">
        <v>19</v>
      </c>
      <c r="AD187" s="15">
        <f t="shared" si="47"/>
        <v>0.82608695652173914</v>
      </c>
      <c r="AE187" s="16">
        <f t="shared" si="48"/>
        <v>27.298850574712638</v>
      </c>
      <c r="AF187" s="11">
        <v>2</v>
      </c>
      <c r="AG187" s="11">
        <f t="shared" si="49"/>
        <v>8</v>
      </c>
      <c r="AH187" s="11">
        <v>0</v>
      </c>
      <c r="AI187" s="16">
        <f t="shared" si="50"/>
        <v>0</v>
      </c>
      <c r="AJ187" s="11">
        <v>0</v>
      </c>
      <c r="AK187" s="11">
        <f>AJ187*100/Y187</f>
        <v>0</v>
      </c>
      <c r="AL187" s="11">
        <v>0</v>
      </c>
      <c r="AM187" s="11">
        <v>7</v>
      </c>
      <c r="AN187" s="11">
        <v>1</v>
      </c>
      <c r="AO187" s="11">
        <v>3</v>
      </c>
      <c r="AP187" s="11">
        <v>3</v>
      </c>
      <c r="AQ187" s="11">
        <v>3</v>
      </c>
      <c r="AR187" s="11">
        <v>2</v>
      </c>
      <c r="BH187" t="str">
        <f>CONCATENATE(Tabla1[[#This Row],[MADRE]],"X",Tabla1[[#This Row],[PADRE]])</f>
        <v>AntonetaXAntoneta</v>
      </c>
    </row>
    <row r="188" spans="1:60" s="11" customFormat="1" ht="15.75" hidden="1" x14ac:dyDescent="0.25">
      <c r="A188" s="11" t="str">
        <f t="shared" si="38"/>
        <v>D00_612_9</v>
      </c>
      <c r="B188" s="1" t="s">
        <v>60</v>
      </c>
      <c r="C188" s="2">
        <v>612</v>
      </c>
      <c r="D188" s="16">
        <v>9</v>
      </c>
      <c r="E188" s="14" t="s">
        <v>144</v>
      </c>
      <c r="F188" s="14" t="s">
        <v>144</v>
      </c>
      <c r="G188" s="11" t="s">
        <v>148</v>
      </c>
      <c r="H188" s="16">
        <v>2005</v>
      </c>
      <c r="I188" s="13" t="s">
        <v>64</v>
      </c>
      <c r="J188" s="16">
        <v>50</v>
      </c>
      <c r="K188" s="11">
        <v>54</v>
      </c>
      <c r="P188" s="16">
        <v>3</v>
      </c>
      <c r="Q188" s="11">
        <v>60</v>
      </c>
      <c r="R188" s="11">
        <v>45</v>
      </c>
      <c r="S188" s="11">
        <v>55</v>
      </c>
      <c r="W188" s="16">
        <v>2</v>
      </c>
      <c r="X188" s="11">
        <v>192</v>
      </c>
      <c r="Y188" s="11">
        <v>25</v>
      </c>
      <c r="Z188" s="11">
        <v>102</v>
      </c>
      <c r="AA188" s="15">
        <f t="shared" si="46"/>
        <v>4.08</v>
      </c>
      <c r="AB188" s="11">
        <v>4</v>
      </c>
      <c r="AC188" s="11">
        <v>22</v>
      </c>
      <c r="AD188" s="15">
        <f t="shared" si="47"/>
        <v>0.88</v>
      </c>
      <c r="AE188" s="16">
        <f t="shared" si="48"/>
        <v>21.56862745098039</v>
      </c>
      <c r="AF188" s="11">
        <v>0</v>
      </c>
      <c r="AG188" s="11">
        <f t="shared" si="49"/>
        <v>0</v>
      </c>
      <c r="AH188" s="11">
        <v>0</v>
      </c>
      <c r="AI188" s="16">
        <f t="shared" si="50"/>
        <v>0</v>
      </c>
      <c r="AJ188" s="11" t="s">
        <v>155</v>
      </c>
      <c r="AM188" s="11">
        <v>7</v>
      </c>
      <c r="AN188" s="11">
        <v>1</v>
      </c>
      <c r="AO188" s="11">
        <v>2</v>
      </c>
      <c r="AP188" s="11">
        <v>3</v>
      </c>
      <c r="AQ188" s="11">
        <v>3</v>
      </c>
      <c r="AR188" s="11">
        <v>3</v>
      </c>
      <c r="BH188" t="str">
        <f>CONCATENATE(Tabla1[[#This Row],[MADRE]],"X",Tabla1[[#This Row],[PADRE]])</f>
        <v>AntonetaXAntoneta</v>
      </c>
    </row>
    <row r="189" spans="1:60" s="11" customFormat="1" ht="15.75" hidden="1" x14ac:dyDescent="0.25">
      <c r="A189" s="11" t="str">
        <f t="shared" si="38"/>
        <v>D00_614_9</v>
      </c>
      <c r="B189" s="1" t="s">
        <v>60</v>
      </c>
      <c r="C189" s="2">
        <v>614</v>
      </c>
      <c r="D189" s="16">
        <v>9</v>
      </c>
      <c r="E189" s="14" t="s">
        <v>144</v>
      </c>
      <c r="F189" s="14" t="s">
        <v>144</v>
      </c>
      <c r="G189" s="11" t="s">
        <v>148</v>
      </c>
      <c r="H189" s="16">
        <v>2004</v>
      </c>
      <c r="I189" s="13" t="s">
        <v>64</v>
      </c>
      <c r="J189" s="16"/>
      <c r="P189" s="16">
        <v>1</v>
      </c>
      <c r="S189" s="11">
        <v>39</v>
      </c>
      <c r="W189" s="16">
        <v>1</v>
      </c>
      <c r="X189" s="11">
        <v>202</v>
      </c>
      <c r="Y189" s="11">
        <v>25</v>
      </c>
      <c r="Z189" s="11">
        <v>50</v>
      </c>
      <c r="AA189" s="15">
        <f t="shared" si="46"/>
        <v>2.0366666666666666</v>
      </c>
      <c r="AB189" s="11">
        <v>2</v>
      </c>
      <c r="AC189" s="11">
        <v>22</v>
      </c>
      <c r="AD189" s="15">
        <f t="shared" si="47"/>
        <v>0.91666666666666663</v>
      </c>
      <c r="AE189" s="16">
        <f t="shared" si="48"/>
        <v>45.008183306055642</v>
      </c>
      <c r="AF189" s="11">
        <v>1</v>
      </c>
      <c r="AG189" s="11">
        <f t="shared" si="49"/>
        <v>4</v>
      </c>
      <c r="AH189" s="11">
        <v>0</v>
      </c>
      <c r="AI189" s="16">
        <f t="shared" si="50"/>
        <v>0</v>
      </c>
      <c r="AJ189" s="11">
        <v>0</v>
      </c>
      <c r="AK189" s="11">
        <f>AJ189*100/Y189</f>
        <v>0</v>
      </c>
      <c r="AL189" s="11">
        <v>0</v>
      </c>
      <c r="AM189" s="11">
        <v>5</v>
      </c>
      <c r="AN189" s="11">
        <v>1</v>
      </c>
      <c r="AO189" s="11">
        <v>3</v>
      </c>
      <c r="AP189" s="11">
        <v>4</v>
      </c>
      <c r="AQ189" s="11">
        <v>1</v>
      </c>
      <c r="AR189" s="11">
        <v>1</v>
      </c>
      <c r="BH189" t="str">
        <f>CONCATENATE(Tabla1[[#This Row],[MADRE]],"X",Tabla1[[#This Row],[PADRE]])</f>
        <v>AntonetaXAntoneta</v>
      </c>
    </row>
    <row r="190" spans="1:60" s="11" customFormat="1" ht="15.75" hidden="1" x14ac:dyDescent="0.25">
      <c r="A190" s="11" t="str">
        <f t="shared" si="38"/>
        <v>D00_615_9</v>
      </c>
      <c r="B190" s="1" t="s">
        <v>60</v>
      </c>
      <c r="C190" s="2">
        <v>615</v>
      </c>
      <c r="D190" s="16">
        <v>9</v>
      </c>
      <c r="E190" s="14" t="s">
        <v>144</v>
      </c>
      <c r="F190" s="14" t="s">
        <v>144</v>
      </c>
      <c r="G190" s="11" t="s">
        <v>148</v>
      </c>
      <c r="H190" s="16">
        <v>2004</v>
      </c>
      <c r="I190" s="13" t="s">
        <v>64</v>
      </c>
      <c r="J190" s="16">
        <v>44</v>
      </c>
      <c r="K190" s="11">
        <v>50</v>
      </c>
      <c r="P190" s="16">
        <v>2</v>
      </c>
      <c r="Q190" s="11">
        <v>54</v>
      </c>
      <c r="S190" s="11">
        <v>52</v>
      </c>
      <c r="W190" s="16">
        <v>2</v>
      </c>
      <c r="X190" s="11">
        <v>197</v>
      </c>
      <c r="Y190" s="11">
        <v>25</v>
      </c>
      <c r="Z190" s="11">
        <v>54</v>
      </c>
      <c r="AA190" s="15">
        <f t="shared" si="46"/>
        <v>2.16</v>
      </c>
      <c r="AB190" s="11">
        <v>3</v>
      </c>
      <c r="AC190" s="11">
        <v>20</v>
      </c>
      <c r="AD190" s="15">
        <f t="shared" si="47"/>
        <v>0.8</v>
      </c>
      <c r="AE190" s="16">
        <f t="shared" si="48"/>
        <v>37.037037037037038</v>
      </c>
      <c r="AF190" s="11">
        <v>0</v>
      </c>
      <c r="AG190" s="11">
        <f t="shared" si="49"/>
        <v>0</v>
      </c>
      <c r="AH190" s="11">
        <v>0</v>
      </c>
      <c r="AI190" s="16">
        <f t="shared" si="50"/>
        <v>0</v>
      </c>
      <c r="AJ190" s="11">
        <v>0</v>
      </c>
      <c r="AK190" s="11">
        <f>AJ190*100/Y190</f>
        <v>0</v>
      </c>
      <c r="AL190" s="11">
        <v>0</v>
      </c>
      <c r="AM190" s="11">
        <v>7</v>
      </c>
      <c r="AN190" s="11">
        <v>2</v>
      </c>
      <c r="AO190" s="11">
        <v>3</v>
      </c>
      <c r="AP190" s="11">
        <v>3</v>
      </c>
      <c r="AQ190" s="11">
        <v>3</v>
      </c>
      <c r="AR190" s="11">
        <v>3</v>
      </c>
      <c r="BH190" t="str">
        <f>CONCATENATE(Tabla1[[#This Row],[MADRE]],"X",Tabla1[[#This Row],[PADRE]])</f>
        <v>AntonetaXAntoneta</v>
      </c>
    </row>
    <row r="191" spans="1:60" s="11" customFormat="1" ht="15.75" hidden="1" x14ac:dyDescent="0.25">
      <c r="A191" s="11" t="str">
        <f t="shared" si="38"/>
        <v>D00_615_9</v>
      </c>
      <c r="B191" s="1" t="s">
        <v>60</v>
      </c>
      <c r="C191" s="2">
        <v>615</v>
      </c>
      <c r="D191" s="16">
        <v>9</v>
      </c>
      <c r="E191" s="14" t="s">
        <v>144</v>
      </c>
      <c r="F191" s="14" t="s">
        <v>144</v>
      </c>
      <c r="G191" s="11" t="s">
        <v>148</v>
      </c>
      <c r="H191" s="16">
        <v>2005</v>
      </c>
      <c r="I191" s="13" t="s">
        <v>64</v>
      </c>
      <c r="J191" s="16">
        <v>60</v>
      </c>
      <c r="K191" s="11">
        <v>62</v>
      </c>
      <c r="P191" s="16">
        <v>1</v>
      </c>
      <c r="Q191" s="11">
        <v>65</v>
      </c>
      <c r="R191" s="11">
        <v>44</v>
      </c>
      <c r="S191" s="11">
        <v>65</v>
      </c>
      <c r="W191" s="16">
        <v>2</v>
      </c>
      <c r="X191" s="11">
        <v>192</v>
      </c>
      <c r="Y191" s="11">
        <v>25</v>
      </c>
      <c r="Z191" s="11">
        <v>79</v>
      </c>
      <c r="AA191" s="15">
        <f t="shared" si="46"/>
        <v>3.16</v>
      </c>
      <c r="AB191" s="11">
        <v>4</v>
      </c>
      <c r="AC191" s="11">
        <v>24</v>
      </c>
      <c r="AD191" s="15">
        <f t="shared" si="47"/>
        <v>0.96</v>
      </c>
      <c r="AE191" s="16">
        <f t="shared" si="48"/>
        <v>30.379746835443036</v>
      </c>
      <c r="AF191" s="11">
        <v>0</v>
      </c>
      <c r="AG191" s="11">
        <f t="shared" si="49"/>
        <v>0</v>
      </c>
      <c r="AH191" s="11">
        <v>0</v>
      </c>
      <c r="AI191" s="16">
        <f t="shared" si="50"/>
        <v>0</v>
      </c>
      <c r="AJ191" s="11">
        <v>1</v>
      </c>
      <c r="AK191" s="11">
        <f>AJ191*100/Y191</f>
        <v>4</v>
      </c>
      <c r="AL191" s="11">
        <v>1</v>
      </c>
      <c r="AM191" s="11">
        <v>7</v>
      </c>
      <c r="AN191" s="11">
        <v>2</v>
      </c>
      <c r="AO191" s="11">
        <v>2</v>
      </c>
      <c r="AP191" s="11">
        <v>2</v>
      </c>
      <c r="AQ191" s="11">
        <v>3</v>
      </c>
      <c r="AR191" s="11">
        <v>4</v>
      </c>
      <c r="BH191" t="str">
        <f>CONCATENATE(Tabla1[[#This Row],[MADRE]],"X",Tabla1[[#This Row],[PADRE]])</f>
        <v>AntonetaXAntoneta</v>
      </c>
    </row>
    <row r="192" spans="1:60" s="11" customFormat="1" ht="15.75" hidden="1" x14ac:dyDescent="0.25">
      <c r="A192" s="11" t="str">
        <f t="shared" si="38"/>
        <v>D00_617_9</v>
      </c>
      <c r="B192" s="1" t="s">
        <v>60</v>
      </c>
      <c r="C192" s="2">
        <v>617</v>
      </c>
      <c r="D192" s="16">
        <v>9</v>
      </c>
      <c r="E192" s="14" t="s">
        <v>144</v>
      </c>
      <c r="F192" s="14" t="s">
        <v>144</v>
      </c>
      <c r="G192" s="11" t="s">
        <v>148</v>
      </c>
      <c r="H192" s="16">
        <v>2004</v>
      </c>
      <c r="I192" s="13" t="s">
        <v>64</v>
      </c>
      <c r="J192" s="16">
        <v>42</v>
      </c>
      <c r="K192" s="11">
        <v>45</v>
      </c>
      <c r="P192" s="16">
        <v>4</v>
      </c>
      <c r="Q192" s="11">
        <v>50</v>
      </c>
      <c r="S192" s="11">
        <v>52</v>
      </c>
      <c r="W192" s="16">
        <v>2</v>
      </c>
      <c r="X192" s="11">
        <v>207</v>
      </c>
      <c r="Y192" s="11">
        <v>25</v>
      </c>
      <c r="Z192" s="11">
        <v>80</v>
      </c>
      <c r="AA192" s="15">
        <f t="shared" si="46"/>
        <v>3.2</v>
      </c>
      <c r="AB192" s="11">
        <v>4</v>
      </c>
      <c r="AC192" s="11">
        <v>24</v>
      </c>
      <c r="AD192" s="15">
        <f t="shared" si="47"/>
        <v>0.96</v>
      </c>
      <c r="AE192" s="16">
        <f t="shared" si="48"/>
        <v>30</v>
      </c>
      <c r="AF192" s="11">
        <v>0</v>
      </c>
      <c r="AG192" s="11">
        <f t="shared" si="49"/>
        <v>0</v>
      </c>
      <c r="AH192" s="11">
        <v>0</v>
      </c>
      <c r="AI192" s="16">
        <f t="shared" si="50"/>
        <v>0</v>
      </c>
      <c r="AJ192" s="11">
        <v>7</v>
      </c>
      <c r="AK192" s="11">
        <f>AJ192*100/Y192</f>
        <v>28</v>
      </c>
      <c r="AL192" s="11">
        <v>7</v>
      </c>
      <c r="AM192" s="11">
        <v>11</v>
      </c>
      <c r="AN192" s="11">
        <v>2</v>
      </c>
      <c r="AO192" s="11">
        <v>3</v>
      </c>
      <c r="AP192" s="11">
        <v>5</v>
      </c>
      <c r="AQ192" s="11">
        <v>3</v>
      </c>
      <c r="AR192" s="11">
        <v>2</v>
      </c>
      <c r="BH192" t="str">
        <f>CONCATENATE(Tabla1[[#This Row],[MADRE]],"X",Tabla1[[#This Row],[PADRE]])</f>
        <v>AntonetaXAntoneta</v>
      </c>
    </row>
    <row r="193" spans="1:60" s="11" customFormat="1" ht="15.75" hidden="1" x14ac:dyDescent="0.25">
      <c r="A193" s="11" t="str">
        <f t="shared" si="38"/>
        <v>D00_617_9</v>
      </c>
      <c r="B193" s="1" t="s">
        <v>60</v>
      </c>
      <c r="C193" s="2">
        <v>617</v>
      </c>
      <c r="D193" s="16">
        <v>9</v>
      </c>
      <c r="E193" s="14" t="s">
        <v>144</v>
      </c>
      <c r="F193" s="14" t="s">
        <v>144</v>
      </c>
      <c r="G193" s="11" t="s">
        <v>148</v>
      </c>
      <c r="H193" s="16">
        <v>2005</v>
      </c>
      <c r="I193" s="13" t="s">
        <v>64</v>
      </c>
      <c r="J193" s="16">
        <v>54</v>
      </c>
      <c r="K193" s="11">
        <v>57</v>
      </c>
      <c r="P193" s="16">
        <v>2</v>
      </c>
      <c r="Q193" s="11">
        <v>67</v>
      </c>
      <c r="R193" s="11">
        <v>45</v>
      </c>
      <c r="S193" s="11">
        <v>57</v>
      </c>
      <c r="W193" s="16">
        <v>2</v>
      </c>
      <c r="X193" s="11">
        <v>206</v>
      </c>
      <c r="Y193" s="11">
        <v>25</v>
      </c>
      <c r="Z193" s="11">
        <v>92</v>
      </c>
      <c r="AA193" s="15">
        <f t="shared" si="46"/>
        <v>3.68</v>
      </c>
      <c r="AB193" s="11">
        <v>4</v>
      </c>
      <c r="AC193" s="11">
        <v>27</v>
      </c>
      <c r="AD193" s="15">
        <f t="shared" si="47"/>
        <v>1.08</v>
      </c>
      <c r="AE193" s="16">
        <f t="shared" si="48"/>
        <v>29.34782608695652</v>
      </c>
      <c r="AF193" s="11">
        <v>0</v>
      </c>
      <c r="AG193" s="11">
        <f t="shared" si="49"/>
        <v>0</v>
      </c>
      <c r="AH193" s="11">
        <v>0</v>
      </c>
      <c r="AI193" s="16">
        <f t="shared" si="50"/>
        <v>0</v>
      </c>
      <c r="AJ193" s="11" t="s">
        <v>156</v>
      </c>
      <c r="AM193" s="11">
        <v>11</v>
      </c>
      <c r="AN193" s="11">
        <v>2</v>
      </c>
      <c r="AO193" s="11">
        <v>2</v>
      </c>
      <c r="AP193" s="11">
        <v>4</v>
      </c>
      <c r="AQ193" s="11">
        <v>3</v>
      </c>
      <c r="AR193" s="11">
        <v>3</v>
      </c>
      <c r="BH193" t="str">
        <f>CONCATENATE(Tabla1[[#This Row],[MADRE]],"X",Tabla1[[#This Row],[PADRE]])</f>
        <v>AntonetaXAntoneta</v>
      </c>
    </row>
    <row r="194" spans="1:60" s="11" customFormat="1" ht="15.75" hidden="1" x14ac:dyDescent="0.25">
      <c r="A194" s="11" t="str">
        <f t="shared" ref="A194:A257" si="51">CONCATENATE(B194, "_",C194,"_",D194)</f>
        <v>D00_620_9</v>
      </c>
      <c r="B194" s="1" t="s">
        <v>60</v>
      </c>
      <c r="C194" s="2">
        <v>620</v>
      </c>
      <c r="D194" s="16">
        <v>9</v>
      </c>
      <c r="E194" s="14" t="s">
        <v>144</v>
      </c>
      <c r="F194" s="14" t="s">
        <v>144</v>
      </c>
      <c r="G194" s="11" t="s">
        <v>148</v>
      </c>
      <c r="H194" s="16">
        <v>2005</v>
      </c>
      <c r="I194" s="13" t="s">
        <v>64</v>
      </c>
      <c r="J194" s="16">
        <v>49</v>
      </c>
      <c r="K194" s="11">
        <v>54</v>
      </c>
      <c r="P194" s="16">
        <v>2</v>
      </c>
      <c r="Q194" s="11">
        <v>67</v>
      </c>
      <c r="R194" s="11">
        <v>45</v>
      </c>
      <c r="S194" s="11">
        <v>56</v>
      </c>
      <c r="W194" s="16">
        <v>1</v>
      </c>
      <c r="X194" s="11">
        <v>190</v>
      </c>
      <c r="Y194" s="11">
        <v>25</v>
      </c>
      <c r="Z194" s="11">
        <v>40</v>
      </c>
      <c r="AA194" s="15">
        <f t="shared" si="46"/>
        <v>1.6</v>
      </c>
      <c r="AB194" s="11">
        <v>2</v>
      </c>
      <c r="AC194" s="11">
        <v>20</v>
      </c>
      <c r="AD194" s="15">
        <f t="shared" si="47"/>
        <v>0.8</v>
      </c>
      <c r="AE194" s="16">
        <f t="shared" si="48"/>
        <v>50</v>
      </c>
      <c r="AF194" s="11">
        <v>0</v>
      </c>
      <c r="AG194" s="11">
        <f t="shared" si="49"/>
        <v>0</v>
      </c>
      <c r="AH194" s="11">
        <v>2</v>
      </c>
      <c r="AI194" s="16">
        <f t="shared" si="50"/>
        <v>8</v>
      </c>
      <c r="AJ194" s="11" t="s">
        <v>157</v>
      </c>
      <c r="AM194" s="11">
        <v>4</v>
      </c>
      <c r="AN194" s="11">
        <v>2</v>
      </c>
      <c r="AO194" s="11">
        <v>2</v>
      </c>
      <c r="AP194" s="11">
        <v>3</v>
      </c>
      <c r="AQ194" s="11">
        <v>3</v>
      </c>
      <c r="AR194" s="11">
        <v>3</v>
      </c>
      <c r="BH194" t="str">
        <f>CONCATENATE(Tabla1[[#This Row],[MADRE]],"X",Tabla1[[#This Row],[PADRE]])</f>
        <v>AntonetaXAntoneta</v>
      </c>
    </row>
    <row r="195" spans="1:60" s="11" customFormat="1" ht="15.75" hidden="1" x14ac:dyDescent="0.25">
      <c r="A195" s="11" t="str">
        <f t="shared" si="51"/>
        <v>D00_621_9</v>
      </c>
      <c r="B195" s="1" t="s">
        <v>60</v>
      </c>
      <c r="C195" s="2">
        <v>621</v>
      </c>
      <c r="D195" s="16">
        <v>9</v>
      </c>
      <c r="E195" s="14" t="s">
        <v>144</v>
      </c>
      <c r="F195" s="14" t="s">
        <v>144</v>
      </c>
      <c r="G195" s="11" t="s">
        <v>148</v>
      </c>
      <c r="H195" s="16">
        <v>2005</v>
      </c>
      <c r="I195" s="13" t="s">
        <v>64</v>
      </c>
      <c r="J195" s="16">
        <v>55</v>
      </c>
      <c r="K195" s="11">
        <v>61</v>
      </c>
      <c r="P195" s="16">
        <v>3</v>
      </c>
      <c r="Q195" s="11">
        <v>68</v>
      </c>
      <c r="R195" s="11">
        <v>45</v>
      </c>
      <c r="S195" s="11">
        <v>56</v>
      </c>
      <c r="W195" s="16">
        <v>2</v>
      </c>
      <c r="X195" s="11">
        <v>193</v>
      </c>
      <c r="Y195" s="11">
        <v>25</v>
      </c>
      <c r="Z195" s="11">
        <v>47</v>
      </c>
      <c r="AA195" s="15">
        <f t="shared" si="46"/>
        <v>1.88</v>
      </c>
      <c r="AB195" s="11">
        <v>2</v>
      </c>
      <c r="AC195" s="11">
        <v>24</v>
      </c>
      <c r="AD195" s="15">
        <f t="shared" si="47"/>
        <v>0.96</v>
      </c>
      <c r="AE195" s="16">
        <f t="shared" si="48"/>
        <v>51.063829787234049</v>
      </c>
      <c r="AF195" s="11">
        <v>0</v>
      </c>
      <c r="AG195" s="11">
        <f t="shared" si="49"/>
        <v>0</v>
      </c>
      <c r="AH195" s="11">
        <v>1</v>
      </c>
      <c r="AI195" s="16">
        <f t="shared" si="50"/>
        <v>4</v>
      </c>
      <c r="AJ195" s="11" t="s">
        <v>158</v>
      </c>
      <c r="AM195" s="11">
        <v>4</v>
      </c>
      <c r="AN195" s="11">
        <v>3</v>
      </c>
      <c r="AO195" s="11">
        <v>2</v>
      </c>
      <c r="AP195" s="11">
        <v>2</v>
      </c>
      <c r="AQ195" s="11">
        <v>3</v>
      </c>
      <c r="AR195" s="11">
        <v>3</v>
      </c>
      <c r="BH195" t="str">
        <f>CONCATENATE(Tabla1[[#This Row],[MADRE]],"X",Tabla1[[#This Row],[PADRE]])</f>
        <v>AntonetaXAntoneta</v>
      </c>
    </row>
    <row r="196" spans="1:60" s="11" customFormat="1" ht="15.75" hidden="1" x14ac:dyDescent="0.25">
      <c r="A196" s="11" t="str">
        <f t="shared" si="51"/>
        <v>D00_623_9</v>
      </c>
      <c r="B196" s="1" t="s">
        <v>60</v>
      </c>
      <c r="C196" s="2">
        <v>623</v>
      </c>
      <c r="D196" s="16">
        <v>9</v>
      </c>
      <c r="E196" s="14" t="s">
        <v>144</v>
      </c>
      <c r="F196" s="14" t="s">
        <v>144</v>
      </c>
      <c r="G196" s="11" t="s">
        <v>148</v>
      </c>
      <c r="H196" s="16">
        <v>2005</v>
      </c>
      <c r="I196" s="13" t="s">
        <v>64</v>
      </c>
      <c r="J196" s="16">
        <v>60</v>
      </c>
      <c r="K196" s="11">
        <v>62</v>
      </c>
      <c r="P196" s="16">
        <v>1</v>
      </c>
      <c r="Q196" s="11">
        <v>68</v>
      </c>
      <c r="R196" s="11">
        <v>48</v>
      </c>
      <c r="S196" s="11">
        <v>62</v>
      </c>
      <c r="W196" s="16">
        <v>0</v>
      </c>
      <c r="Y196" s="11">
        <v>5</v>
      </c>
      <c r="Z196" s="11">
        <v>13</v>
      </c>
      <c r="AA196" s="15">
        <f t="shared" si="46"/>
        <v>2.6</v>
      </c>
      <c r="AB196" s="11">
        <v>2</v>
      </c>
      <c r="AC196" s="11">
        <v>4</v>
      </c>
      <c r="AD196" s="15">
        <f t="shared" si="47"/>
        <v>0.8</v>
      </c>
      <c r="AE196" s="16">
        <f t="shared" si="48"/>
        <v>30.769230769230766</v>
      </c>
      <c r="AF196" s="11">
        <v>0</v>
      </c>
      <c r="AG196" s="11">
        <f t="shared" si="49"/>
        <v>0</v>
      </c>
      <c r="AH196" s="11">
        <v>0</v>
      </c>
      <c r="AI196" s="16">
        <f t="shared" si="50"/>
        <v>0</v>
      </c>
      <c r="AJ196" s="11" t="s">
        <v>159</v>
      </c>
      <c r="AM196" s="11">
        <v>11</v>
      </c>
      <c r="AN196" s="11">
        <v>1</v>
      </c>
      <c r="AO196" s="11">
        <v>3</v>
      </c>
      <c r="AP196" s="11">
        <v>3</v>
      </c>
      <c r="AQ196" s="11">
        <v>3</v>
      </c>
      <c r="AR196" s="11">
        <v>1</v>
      </c>
      <c r="BH196" t="str">
        <f>CONCATENATE(Tabla1[[#This Row],[MADRE]],"X",Tabla1[[#This Row],[PADRE]])</f>
        <v>AntonetaXAntoneta</v>
      </c>
    </row>
    <row r="197" spans="1:60" s="11" customFormat="1" ht="15.75" hidden="1" x14ac:dyDescent="0.25">
      <c r="A197" s="11" t="str">
        <f t="shared" si="51"/>
        <v>D00_624_9</v>
      </c>
      <c r="B197" s="1" t="s">
        <v>60</v>
      </c>
      <c r="C197" s="2">
        <v>624</v>
      </c>
      <c r="D197" s="16">
        <v>9</v>
      </c>
      <c r="E197" s="14" t="s">
        <v>144</v>
      </c>
      <c r="F197" s="14" t="s">
        <v>144</v>
      </c>
      <c r="G197" s="11" t="s">
        <v>148</v>
      </c>
      <c r="H197" s="16">
        <v>2004</v>
      </c>
      <c r="I197" s="13" t="s">
        <v>64</v>
      </c>
      <c r="J197" s="16"/>
      <c r="P197" s="16"/>
      <c r="W197" s="16">
        <v>2</v>
      </c>
      <c r="X197" s="11">
        <v>190</v>
      </c>
      <c r="Y197" s="11">
        <v>25</v>
      </c>
      <c r="Z197" s="11">
        <v>48</v>
      </c>
      <c r="AA197" s="15">
        <f t="shared" si="46"/>
        <v>2.2124999999999999</v>
      </c>
      <c r="AB197" s="11">
        <v>3</v>
      </c>
      <c r="AC197" s="11">
        <v>13</v>
      </c>
      <c r="AD197" s="15">
        <f t="shared" si="47"/>
        <v>0.8125</v>
      </c>
      <c r="AE197" s="16">
        <f t="shared" si="48"/>
        <v>36.72316384180791</v>
      </c>
      <c r="AF197" s="11">
        <v>9</v>
      </c>
      <c r="AG197" s="11">
        <f t="shared" si="49"/>
        <v>36</v>
      </c>
      <c r="AH197" s="11">
        <v>0</v>
      </c>
      <c r="AI197" s="16">
        <f t="shared" si="50"/>
        <v>0</v>
      </c>
      <c r="AJ197" s="11">
        <v>16</v>
      </c>
      <c r="AK197" s="11">
        <f>AJ197*100/Y197</f>
        <v>64</v>
      </c>
      <c r="AL197" s="11">
        <v>8</v>
      </c>
      <c r="AM197" s="11">
        <v>7</v>
      </c>
      <c r="AN197" s="11">
        <v>2</v>
      </c>
      <c r="AO197" s="11">
        <v>3</v>
      </c>
      <c r="AP197" s="11">
        <v>3</v>
      </c>
      <c r="AQ197" s="11">
        <v>3</v>
      </c>
      <c r="AR197" s="11">
        <v>2</v>
      </c>
      <c r="BH197" t="str">
        <f>CONCATENATE(Tabla1[[#This Row],[MADRE]],"X",Tabla1[[#This Row],[PADRE]])</f>
        <v>AntonetaXAntoneta</v>
      </c>
    </row>
    <row r="198" spans="1:60" s="11" customFormat="1" ht="15.75" hidden="1" x14ac:dyDescent="0.25">
      <c r="A198" s="11" t="str">
        <f t="shared" si="51"/>
        <v>D00_624_9</v>
      </c>
      <c r="B198" s="1" t="s">
        <v>60</v>
      </c>
      <c r="C198" s="2">
        <v>624</v>
      </c>
      <c r="D198" s="16">
        <v>9</v>
      </c>
      <c r="E198" s="14" t="s">
        <v>144</v>
      </c>
      <c r="F198" s="14" t="s">
        <v>144</v>
      </c>
      <c r="G198" s="11" t="s">
        <v>148</v>
      </c>
      <c r="H198" s="16">
        <v>2005</v>
      </c>
      <c r="I198" s="13" t="s">
        <v>64</v>
      </c>
      <c r="J198" s="16">
        <v>54</v>
      </c>
      <c r="K198" s="11">
        <v>62</v>
      </c>
      <c r="P198" s="16">
        <v>3</v>
      </c>
      <c r="Q198" s="11">
        <v>66</v>
      </c>
      <c r="R198" s="11">
        <v>50</v>
      </c>
      <c r="S198" s="11">
        <v>68</v>
      </c>
      <c r="W198" s="16">
        <v>1</v>
      </c>
      <c r="X198" s="11">
        <v>195</v>
      </c>
      <c r="Y198" s="11">
        <v>25</v>
      </c>
      <c r="Z198" s="11">
        <v>41</v>
      </c>
      <c r="AA198" s="15">
        <f t="shared" si="46"/>
        <v>1.6886956521739132</v>
      </c>
      <c r="AB198" s="11">
        <v>2</v>
      </c>
      <c r="AC198" s="11">
        <v>14</v>
      </c>
      <c r="AD198" s="15">
        <f t="shared" si="47"/>
        <v>0.60869565217391308</v>
      </c>
      <c r="AE198" s="16">
        <f t="shared" si="48"/>
        <v>36.045314109165808</v>
      </c>
      <c r="AF198" s="11">
        <v>2</v>
      </c>
      <c r="AG198" s="11">
        <f t="shared" si="49"/>
        <v>8</v>
      </c>
      <c r="AH198" s="11">
        <v>1</v>
      </c>
      <c r="AI198" s="16">
        <f t="shared" si="50"/>
        <v>4</v>
      </c>
      <c r="AJ198" s="11" t="s">
        <v>160</v>
      </c>
      <c r="AM198" s="11">
        <v>5</v>
      </c>
      <c r="AN198" s="11">
        <v>2</v>
      </c>
      <c r="AO198" s="11">
        <v>2</v>
      </c>
      <c r="AP198" s="11">
        <v>3</v>
      </c>
      <c r="AQ198" s="11">
        <v>3</v>
      </c>
      <c r="AR198" s="11">
        <v>2</v>
      </c>
      <c r="BH198" t="str">
        <f>CONCATENATE(Tabla1[[#This Row],[MADRE]],"X",Tabla1[[#This Row],[PADRE]])</f>
        <v>AntonetaXAntoneta</v>
      </c>
    </row>
    <row r="199" spans="1:60" s="11" customFormat="1" ht="15.75" hidden="1" x14ac:dyDescent="0.25">
      <c r="A199" s="11" t="str">
        <f t="shared" si="51"/>
        <v>D00_625_9</v>
      </c>
      <c r="B199" s="1" t="s">
        <v>60</v>
      </c>
      <c r="C199" s="2">
        <v>625</v>
      </c>
      <c r="D199" s="16">
        <v>9</v>
      </c>
      <c r="E199" s="14" t="s">
        <v>144</v>
      </c>
      <c r="F199" s="14" t="s">
        <v>144</v>
      </c>
      <c r="G199" s="11" t="s">
        <v>148</v>
      </c>
      <c r="H199" s="16">
        <v>2005</v>
      </c>
      <c r="I199" s="13" t="s">
        <v>64</v>
      </c>
      <c r="J199" s="16">
        <v>57</v>
      </c>
      <c r="K199" s="11">
        <v>72</v>
      </c>
      <c r="P199" s="16">
        <v>2</v>
      </c>
      <c r="Q199" s="11">
        <v>76</v>
      </c>
      <c r="R199" s="11">
        <v>63</v>
      </c>
      <c r="S199" s="11">
        <v>77</v>
      </c>
      <c r="W199" s="16">
        <v>2</v>
      </c>
      <c r="X199" s="11">
        <v>200</v>
      </c>
      <c r="Y199" s="11">
        <v>25</v>
      </c>
      <c r="Z199" s="11">
        <v>84</v>
      </c>
      <c r="AA199" s="15">
        <f t="shared" si="46"/>
        <v>3.395</v>
      </c>
      <c r="AB199" s="11">
        <v>4</v>
      </c>
      <c r="AC199" s="11">
        <v>21</v>
      </c>
      <c r="AD199" s="15">
        <f t="shared" si="47"/>
        <v>0.875</v>
      </c>
      <c r="AE199" s="16">
        <f t="shared" si="48"/>
        <v>25.773195876288661</v>
      </c>
      <c r="AF199" s="11">
        <v>1</v>
      </c>
      <c r="AG199" s="11">
        <f t="shared" si="49"/>
        <v>4</v>
      </c>
      <c r="AH199" s="11">
        <v>0</v>
      </c>
      <c r="AI199" s="16">
        <f t="shared" si="50"/>
        <v>0</v>
      </c>
      <c r="AJ199" s="11" t="s">
        <v>161</v>
      </c>
      <c r="AM199" s="11">
        <v>7</v>
      </c>
      <c r="AN199" s="11">
        <v>1</v>
      </c>
      <c r="AO199" s="11">
        <v>2</v>
      </c>
      <c r="AP199" s="11">
        <v>3</v>
      </c>
      <c r="AQ199" s="11">
        <v>3</v>
      </c>
      <c r="AR199" s="11">
        <v>3</v>
      </c>
      <c r="BH199" t="str">
        <f>CONCATENATE(Tabla1[[#This Row],[MADRE]],"X",Tabla1[[#This Row],[PADRE]])</f>
        <v>AntonetaXAntoneta</v>
      </c>
    </row>
    <row r="200" spans="1:60" s="11" customFormat="1" ht="15.75" hidden="1" x14ac:dyDescent="0.25">
      <c r="A200" s="11" t="str">
        <f t="shared" si="51"/>
        <v>D00_626_9</v>
      </c>
      <c r="B200" s="1" t="s">
        <v>60</v>
      </c>
      <c r="C200" s="2">
        <v>626</v>
      </c>
      <c r="D200" s="16">
        <v>9</v>
      </c>
      <c r="E200" s="14" t="s">
        <v>144</v>
      </c>
      <c r="F200" s="14" t="s">
        <v>144</v>
      </c>
      <c r="G200" s="11" t="s">
        <v>148</v>
      </c>
      <c r="H200" s="16">
        <v>2004</v>
      </c>
      <c r="I200" s="13" t="s">
        <v>64</v>
      </c>
      <c r="J200" s="16"/>
      <c r="P200" s="16"/>
      <c r="W200" s="16">
        <v>1</v>
      </c>
      <c r="X200" s="11">
        <v>195</v>
      </c>
      <c r="Y200" s="11">
        <v>25</v>
      </c>
      <c r="Z200" s="11">
        <v>73</v>
      </c>
      <c r="AA200" s="15">
        <f t="shared" si="46"/>
        <v>2.92</v>
      </c>
      <c r="AB200" s="11">
        <v>3</v>
      </c>
      <c r="AC200" s="11">
        <v>21</v>
      </c>
      <c r="AD200" s="15">
        <f t="shared" si="47"/>
        <v>0.84</v>
      </c>
      <c r="AE200" s="16">
        <f t="shared" si="48"/>
        <v>28.767123287671232</v>
      </c>
      <c r="AF200" s="11">
        <v>0</v>
      </c>
      <c r="AG200" s="11">
        <f t="shared" si="49"/>
        <v>0</v>
      </c>
      <c r="AH200" s="11">
        <v>0</v>
      </c>
      <c r="AI200" s="16">
        <f t="shared" si="50"/>
        <v>0</v>
      </c>
      <c r="AJ200" s="11">
        <v>3</v>
      </c>
      <c r="AK200" s="11">
        <f>AJ200*100/Y200</f>
        <v>12</v>
      </c>
      <c r="AL200" s="11">
        <v>7</v>
      </c>
      <c r="AM200" s="11">
        <v>7</v>
      </c>
      <c r="AN200" s="11">
        <v>1</v>
      </c>
      <c r="AO200" s="11">
        <v>3</v>
      </c>
      <c r="AP200" s="11">
        <v>4</v>
      </c>
      <c r="AQ200" s="11">
        <v>3</v>
      </c>
      <c r="AR200" s="11">
        <v>2</v>
      </c>
      <c r="BH200" t="str">
        <f>CONCATENATE(Tabla1[[#This Row],[MADRE]],"X",Tabla1[[#This Row],[PADRE]])</f>
        <v>AntonetaXAntoneta</v>
      </c>
    </row>
    <row r="201" spans="1:60" s="11" customFormat="1" ht="15.75" hidden="1" x14ac:dyDescent="0.25">
      <c r="A201" s="11" t="str">
        <f t="shared" si="51"/>
        <v>D00_626_9</v>
      </c>
      <c r="B201" s="1" t="s">
        <v>60</v>
      </c>
      <c r="C201" s="2">
        <v>626</v>
      </c>
      <c r="D201" s="16">
        <v>9</v>
      </c>
      <c r="E201" s="14" t="s">
        <v>144</v>
      </c>
      <c r="F201" s="14" t="s">
        <v>144</v>
      </c>
      <c r="G201" s="11" t="s">
        <v>148</v>
      </c>
      <c r="H201" s="16">
        <v>2005</v>
      </c>
      <c r="I201" s="13" t="s">
        <v>64</v>
      </c>
      <c r="J201" s="16">
        <v>53</v>
      </c>
      <c r="K201" s="11">
        <v>57</v>
      </c>
      <c r="P201" s="16">
        <v>2</v>
      </c>
      <c r="Q201" s="11">
        <v>63</v>
      </c>
      <c r="R201" s="11">
        <v>45</v>
      </c>
      <c r="S201" s="11">
        <v>56</v>
      </c>
      <c r="W201" s="16">
        <v>1</v>
      </c>
      <c r="X201" s="11">
        <v>199</v>
      </c>
      <c r="Y201" s="11">
        <v>25</v>
      </c>
      <c r="Z201" s="11">
        <v>99</v>
      </c>
      <c r="AA201" s="15">
        <f t="shared" si="46"/>
        <v>4.0365217391304347</v>
      </c>
      <c r="AB201" s="11">
        <v>3</v>
      </c>
      <c r="AC201" s="11">
        <v>22</v>
      </c>
      <c r="AD201" s="15">
        <f t="shared" si="47"/>
        <v>0.95652173913043481</v>
      </c>
      <c r="AE201" s="16">
        <f t="shared" si="48"/>
        <v>23.696682464454977</v>
      </c>
      <c r="AF201" s="11">
        <v>2</v>
      </c>
      <c r="AG201" s="11">
        <f t="shared" si="49"/>
        <v>8</v>
      </c>
      <c r="AH201" s="11">
        <v>0</v>
      </c>
      <c r="AI201" s="16">
        <f t="shared" si="50"/>
        <v>0</v>
      </c>
      <c r="AJ201" s="11">
        <v>1</v>
      </c>
      <c r="AK201" s="11">
        <f>AJ201*100/Y201</f>
        <v>4</v>
      </c>
      <c r="AL201" s="11">
        <v>1</v>
      </c>
      <c r="AM201" s="11">
        <v>6</v>
      </c>
      <c r="AN201" s="11">
        <v>1</v>
      </c>
      <c r="AO201" s="11">
        <v>3</v>
      </c>
      <c r="AP201" s="11">
        <v>3</v>
      </c>
      <c r="AQ201" s="11">
        <v>3</v>
      </c>
      <c r="AR201" s="11">
        <v>3</v>
      </c>
      <c r="BH201" t="str">
        <f>CONCATENATE(Tabla1[[#This Row],[MADRE]],"X",Tabla1[[#This Row],[PADRE]])</f>
        <v>AntonetaXAntoneta</v>
      </c>
    </row>
    <row r="202" spans="1:60" s="11" customFormat="1" ht="15.75" hidden="1" x14ac:dyDescent="0.25">
      <c r="A202" s="11" t="str">
        <f t="shared" si="51"/>
        <v>D00_629_9</v>
      </c>
      <c r="B202" s="1" t="s">
        <v>60</v>
      </c>
      <c r="C202" s="2">
        <v>629</v>
      </c>
      <c r="D202" s="16">
        <v>9</v>
      </c>
      <c r="E202" s="14" t="s">
        <v>144</v>
      </c>
      <c r="F202" s="14" t="s">
        <v>144</v>
      </c>
      <c r="G202" s="11" t="s">
        <v>148</v>
      </c>
      <c r="H202" s="16">
        <v>2004</v>
      </c>
      <c r="I202" s="13" t="s">
        <v>64</v>
      </c>
      <c r="J202" s="16"/>
      <c r="P202" s="16"/>
      <c r="W202" s="16">
        <v>1</v>
      </c>
      <c r="X202" s="11">
        <v>199</v>
      </c>
      <c r="Y202" s="11">
        <v>25</v>
      </c>
      <c r="Z202" s="11">
        <v>35</v>
      </c>
      <c r="AA202" s="15">
        <f t="shared" si="46"/>
        <v>1.4</v>
      </c>
      <c r="AB202" s="11">
        <v>1</v>
      </c>
      <c r="AC202" s="11">
        <v>20</v>
      </c>
      <c r="AD202" s="15">
        <f t="shared" si="47"/>
        <v>0.8</v>
      </c>
      <c r="AE202" s="16">
        <f t="shared" si="48"/>
        <v>57.142857142857146</v>
      </c>
      <c r="AF202" s="11">
        <v>0</v>
      </c>
      <c r="AG202" s="11">
        <f t="shared" si="49"/>
        <v>0</v>
      </c>
      <c r="AH202" s="11">
        <v>0</v>
      </c>
      <c r="AI202" s="16">
        <f t="shared" si="50"/>
        <v>0</v>
      </c>
      <c r="AJ202" s="11">
        <v>3</v>
      </c>
      <c r="AK202" s="11">
        <f>AJ202*100/Y202</f>
        <v>12</v>
      </c>
      <c r="AL202" s="11">
        <v>7</v>
      </c>
      <c r="AM202" s="11">
        <v>7</v>
      </c>
      <c r="AN202" s="11">
        <v>3</v>
      </c>
      <c r="AO202" s="11">
        <v>3</v>
      </c>
      <c r="AP202" s="11">
        <v>4</v>
      </c>
      <c r="AQ202" s="11">
        <v>3</v>
      </c>
      <c r="AR202" s="11">
        <v>2</v>
      </c>
      <c r="BH202" t="str">
        <f>CONCATENATE(Tabla1[[#This Row],[MADRE]],"X",Tabla1[[#This Row],[PADRE]])</f>
        <v>AntonetaXAntoneta</v>
      </c>
    </row>
    <row r="203" spans="1:60" s="11" customFormat="1" ht="15.75" hidden="1" x14ac:dyDescent="0.25">
      <c r="A203" s="11" t="str">
        <f t="shared" si="51"/>
        <v>D00_629_9</v>
      </c>
      <c r="B203" s="1" t="s">
        <v>60</v>
      </c>
      <c r="C203" s="2">
        <v>629</v>
      </c>
      <c r="D203" s="16">
        <v>9</v>
      </c>
      <c r="E203" s="14" t="s">
        <v>144</v>
      </c>
      <c r="F203" s="14" t="s">
        <v>144</v>
      </c>
      <c r="G203" s="11" t="s">
        <v>148</v>
      </c>
      <c r="H203" s="16">
        <v>2005</v>
      </c>
      <c r="I203" s="13" t="s">
        <v>64</v>
      </c>
      <c r="J203" s="16">
        <v>68</v>
      </c>
      <c r="K203" s="11">
        <v>74</v>
      </c>
      <c r="P203" s="16">
        <v>2</v>
      </c>
      <c r="Q203" s="11">
        <v>77</v>
      </c>
      <c r="R203" s="11">
        <v>50</v>
      </c>
      <c r="S203" s="11">
        <v>70</v>
      </c>
      <c r="W203" s="16">
        <v>2</v>
      </c>
      <c r="X203" s="11">
        <v>199</v>
      </c>
      <c r="Y203" s="11">
        <v>25</v>
      </c>
      <c r="Z203" s="11">
        <v>40</v>
      </c>
      <c r="AA203" s="15">
        <f t="shared" si="46"/>
        <v>1.6333333333333335</v>
      </c>
      <c r="AB203" s="11">
        <v>2</v>
      </c>
      <c r="AC203" s="11">
        <v>20</v>
      </c>
      <c r="AD203" s="15">
        <f t="shared" si="47"/>
        <v>0.83333333333333337</v>
      </c>
      <c r="AE203" s="16">
        <f t="shared" si="48"/>
        <v>51.020408163265309</v>
      </c>
      <c r="AF203" s="11">
        <v>1</v>
      </c>
      <c r="AG203" s="11">
        <f t="shared" si="49"/>
        <v>4</v>
      </c>
      <c r="AH203" s="11">
        <v>0</v>
      </c>
      <c r="AI203" s="16">
        <f t="shared" si="50"/>
        <v>0</v>
      </c>
      <c r="AJ203" s="11" t="s">
        <v>162</v>
      </c>
      <c r="AM203" s="11">
        <v>4</v>
      </c>
      <c r="AN203" s="11">
        <v>2</v>
      </c>
      <c r="AO203" s="11">
        <v>2</v>
      </c>
      <c r="AP203" s="11">
        <v>2</v>
      </c>
      <c r="AQ203" s="11">
        <v>3</v>
      </c>
      <c r="AR203" s="11">
        <v>2</v>
      </c>
      <c r="BH203" t="str">
        <f>CONCATENATE(Tabla1[[#This Row],[MADRE]],"X",Tabla1[[#This Row],[PADRE]])</f>
        <v>AntonetaXAntoneta</v>
      </c>
    </row>
    <row r="204" spans="1:60" s="11" customFormat="1" ht="15.75" hidden="1" x14ac:dyDescent="0.25">
      <c r="A204" s="11" t="str">
        <f t="shared" si="51"/>
        <v>D00_630_9</v>
      </c>
      <c r="B204" s="1" t="s">
        <v>60</v>
      </c>
      <c r="C204" s="2">
        <v>630</v>
      </c>
      <c r="D204" s="16">
        <v>9</v>
      </c>
      <c r="E204" s="14" t="s">
        <v>144</v>
      </c>
      <c r="F204" s="14" t="s">
        <v>144</v>
      </c>
      <c r="G204" s="11" t="s">
        <v>148</v>
      </c>
      <c r="H204" s="16">
        <v>2004</v>
      </c>
      <c r="I204" s="13" t="s">
        <v>64</v>
      </c>
      <c r="J204" s="16">
        <v>37</v>
      </c>
      <c r="K204" s="11">
        <v>42</v>
      </c>
      <c r="P204" s="16">
        <v>3</v>
      </c>
      <c r="Q204" s="11">
        <v>47</v>
      </c>
      <c r="S204" s="11">
        <v>39</v>
      </c>
      <c r="W204" s="16">
        <v>2</v>
      </c>
      <c r="X204" s="11">
        <v>196</v>
      </c>
      <c r="Y204" s="11">
        <v>25</v>
      </c>
      <c r="Z204" s="11">
        <v>75</v>
      </c>
      <c r="AA204" s="15">
        <f t="shared" si="46"/>
        <v>3</v>
      </c>
      <c r="AB204" s="11">
        <v>3</v>
      </c>
      <c r="AC204" s="11">
        <v>21</v>
      </c>
      <c r="AD204" s="15">
        <f t="shared" si="47"/>
        <v>0.84</v>
      </c>
      <c r="AE204" s="16">
        <f t="shared" si="48"/>
        <v>28</v>
      </c>
      <c r="AF204" s="11">
        <v>0</v>
      </c>
      <c r="AG204" s="11">
        <f t="shared" si="49"/>
        <v>0</v>
      </c>
      <c r="AH204" s="11">
        <v>0</v>
      </c>
      <c r="AI204" s="16">
        <f t="shared" si="50"/>
        <v>0</v>
      </c>
      <c r="AJ204" s="11">
        <v>0</v>
      </c>
      <c r="AK204" s="11">
        <f>AJ204*100/Y204</f>
        <v>0</v>
      </c>
      <c r="AL204" s="11">
        <v>0</v>
      </c>
      <c r="AM204" s="11">
        <v>7</v>
      </c>
      <c r="AN204" s="11">
        <v>2</v>
      </c>
      <c r="AO204" s="11">
        <v>3</v>
      </c>
      <c r="AP204" s="11">
        <v>3</v>
      </c>
      <c r="AQ204" s="11">
        <v>3</v>
      </c>
      <c r="AR204" s="11">
        <v>3</v>
      </c>
      <c r="BH204" t="str">
        <f>CONCATENATE(Tabla1[[#This Row],[MADRE]],"X",Tabla1[[#This Row],[PADRE]])</f>
        <v>AntonetaXAntoneta</v>
      </c>
    </row>
    <row r="205" spans="1:60" s="11" customFormat="1" ht="15.75" hidden="1" x14ac:dyDescent="0.25">
      <c r="A205" s="11" t="str">
        <f t="shared" si="51"/>
        <v>D00_630_9</v>
      </c>
      <c r="B205" s="1" t="s">
        <v>60</v>
      </c>
      <c r="C205" s="2">
        <v>630</v>
      </c>
      <c r="D205" s="16">
        <v>9</v>
      </c>
      <c r="E205" s="14" t="s">
        <v>144</v>
      </c>
      <c r="F205" s="14" t="s">
        <v>144</v>
      </c>
      <c r="G205" s="11" t="s">
        <v>148</v>
      </c>
      <c r="H205" s="16">
        <v>2005</v>
      </c>
      <c r="I205" s="13" t="s">
        <v>64</v>
      </c>
      <c r="J205" s="16">
        <v>52</v>
      </c>
      <c r="K205" s="11">
        <v>55</v>
      </c>
      <c r="P205" s="16">
        <v>3</v>
      </c>
      <c r="Q205" s="11">
        <v>60</v>
      </c>
      <c r="R205" s="11">
        <v>44</v>
      </c>
      <c r="S205" s="11">
        <v>49</v>
      </c>
      <c r="W205" s="16">
        <v>2</v>
      </c>
      <c r="X205" s="11">
        <v>203</v>
      </c>
      <c r="Y205" s="11">
        <v>25</v>
      </c>
      <c r="Z205" s="11">
        <v>73</v>
      </c>
      <c r="AA205" s="15">
        <f t="shared" si="46"/>
        <v>2.92</v>
      </c>
      <c r="AB205" s="11">
        <v>4</v>
      </c>
      <c r="AC205" s="11">
        <v>20</v>
      </c>
      <c r="AD205" s="15">
        <f t="shared" si="47"/>
        <v>0.8</v>
      </c>
      <c r="AE205" s="16">
        <f t="shared" si="48"/>
        <v>27.397260273972602</v>
      </c>
      <c r="AF205" s="11">
        <v>0</v>
      </c>
      <c r="AG205" s="11">
        <f t="shared" si="49"/>
        <v>0</v>
      </c>
      <c r="AH205" s="11">
        <v>0</v>
      </c>
      <c r="AI205" s="16">
        <f t="shared" si="50"/>
        <v>0</v>
      </c>
      <c r="AJ205" s="11" t="s">
        <v>163</v>
      </c>
      <c r="AM205" s="11">
        <v>7</v>
      </c>
      <c r="AN205" s="11">
        <v>3</v>
      </c>
      <c r="AO205" s="11">
        <v>2</v>
      </c>
      <c r="AP205" s="11">
        <v>3</v>
      </c>
      <c r="AQ205" s="11">
        <v>3</v>
      </c>
      <c r="AR205" s="11">
        <v>3</v>
      </c>
      <c r="BH205" t="str">
        <f>CONCATENATE(Tabla1[[#This Row],[MADRE]],"X",Tabla1[[#This Row],[PADRE]])</f>
        <v>AntonetaXAntoneta</v>
      </c>
    </row>
    <row r="206" spans="1:60" s="11" customFormat="1" ht="15.75" hidden="1" x14ac:dyDescent="0.25">
      <c r="A206" s="11" t="str">
        <f t="shared" si="51"/>
        <v>D00_631_9</v>
      </c>
      <c r="B206" s="1" t="s">
        <v>60</v>
      </c>
      <c r="C206" s="2">
        <v>631</v>
      </c>
      <c r="D206" s="16">
        <v>9</v>
      </c>
      <c r="E206" s="14" t="s">
        <v>144</v>
      </c>
      <c r="F206" s="14" t="s">
        <v>144</v>
      </c>
      <c r="G206" s="11" t="s">
        <v>148</v>
      </c>
      <c r="H206" s="16">
        <v>2005</v>
      </c>
      <c r="I206" s="13" t="s">
        <v>64</v>
      </c>
      <c r="J206" s="16">
        <v>55</v>
      </c>
      <c r="K206" s="11">
        <v>61</v>
      </c>
      <c r="P206" s="16">
        <v>2</v>
      </c>
      <c r="Q206" s="11">
        <v>67</v>
      </c>
      <c r="R206" s="11">
        <v>44</v>
      </c>
      <c r="S206" s="11">
        <v>50</v>
      </c>
      <c r="W206" s="16">
        <v>2</v>
      </c>
      <c r="X206" s="11">
        <v>190</v>
      </c>
      <c r="Y206" s="11">
        <v>25</v>
      </c>
      <c r="Z206" s="11">
        <v>46</v>
      </c>
      <c r="AA206" s="15">
        <f t="shared" si="46"/>
        <v>1.84</v>
      </c>
      <c r="AB206" s="11">
        <v>3</v>
      </c>
      <c r="AC206" s="11">
        <v>16</v>
      </c>
      <c r="AD206" s="15">
        <f t="shared" si="47"/>
        <v>0.64</v>
      </c>
      <c r="AE206" s="16">
        <f t="shared" si="48"/>
        <v>34.782608695652172</v>
      </c>
      <c r="AF206" s="11">
        <v>0</v>
      </c>
      <c r="AG206" s="11">
        <f t="shared" si="49"/>
        <v>0</v>
      </c>
      <c r="AH206" s="11">
        <v>0</v>
      </c>
      <c r="AI206" s="16">
        <f t="shared" si="50"/>
        <v>0</v>
      </c>
      <c r="AJ206" s="11">
        <v>0</v>
      </c>
      <c r="AK206" s="11">
        <f t="shared" ref="AK206:AK220" si="52">AJ206*100/Y206</f>
        <v>0</v>
      </c>
      <c r="AL206" s="11">
        <v>0</v>
      </c>
      <c r="AM206" s="11">
        <v>7</v>
      </c>
      <c r="AN206" s="11">
        <v>2</v>
      </c>
      <c r="AO206" s="11">
        <v>2</v>
      </c>
      <c r="AP206" s="11">
        <v>3</v>
      </c>
      <c r="AQ206" s="11">
        <v>1</v>
      </c>
      <c r="AR206" s="11">
        <v>2</v>
      </c>
      <c r="BH206" t="str">
        <f>CONCATENATE(Tabla1[[#This Row],[MADRE]],"X",Tabla1[[#This Row],[PADRE]])</f>
        <v>AntonetaXAntoneta</v>
      </c>
    </row>
    <row r="207" spans="1:60" s="11" customFormat="1" ht="15.75" hidden="1" x14ac:dyDescent="0.25">
      <c r="A207" s="11" t="str">
        <f t="shared" si="51"/>
        <v>D00_632_9</v>
      </c>
      <c r="B207" s="1" t="s">
        <v>60</v>
      </c>
      <c r="C207" s="2">
        <v>632</v>
      </c>
      <c r="D207" s="16">
        <v>9</v>
      </c>
      <c r="E207" s="14" t="s">
        <v>144</v>
      </c>
      <c r="F207" s="14" t="s">
        <v>144</v>
      </c>
      <c r="G207" s="11" t="s">
        <v>148</v>
      </c>
      <c r="H207" s="16">
        <v>2004</v>
      </c>
      <c r="I207" s="13" t="s">
        <v>64</v>
      </c>
      <c r="J207" s="16">
        <v>37</v>
      </c>
      <c r="K207" s="11">
        <v>39</v>
      </c>
      <c r="P207" s="16">
        <v>1</v>
      </c>
      <c r="Q207" s="11">
        <v>44</v>
      </c>
      <c r="S207" s="11">
        <v>36</v>
      </c>
      <c r="W207" s="16">
        <v>1</v>
      </c>
      <c r="X207" s="11">
        <v>209</v>
      </c>
      <c r="Y207" s="11">
        <v>25</v>
      </c>
      <c r="Z207" s="11">
        <v>74</v>
      </c>
      <c r="AA207" s="15">
        <f t="shared" ref="AA207:AA238" si="53">(Z207+(AD207*AF207))/Y207</f>
        <v>2.96</v>
      </c>
      <c r="AB207" s="11">
        <v>3</v>
      </c>
      <c r="AC207" s="11">
        <v>26</v>
      </c>
      <c r="AD207" s="15">
        <f t="shared" ref="AD207:AD238" si="54">AC207/(Y207-AF207)</f>
        <v>1.04</v>
      </c>
      <c r="AE207" s="16">
        <f t="shared" ref="AE207:AE238" si="55">AD207*100/AA207</f>
        <v>35.135135135135137</v>
      </c>
      <c r="AF207" s="11">
        <v>0</v>
      </c>
      <c r="AG207" s="11">
        <f t="shared" ref="AG207:AG238" si="56">AF207*100/Y207</f>
        <v>0</v>
      </c>
      <c r="AH207" s="11">
        <v>0</v>
      </c>
      <c r="AI207" s="16">
        <f t="shared" ref="AI207:AI238" si="57">AH207*100/Y207</f>
        <v>0</v>
      </c>
      <c r="AJ207" s="11">
        <v>1</v>
      </c>
      <c r="AK207" s="11">
        <f t="shared" si="52"/>
        <v>4</v>
      </c>
      <c r="AL207" s="11">
        <v>14</v>
      </c>
      <c r="AM207" s="11">
        <v>7</v>
      </c>
      <c r="AN207" s="11">
        <v>2</v>
      </c>
      <c r="AO207" s="11">
        <v>3</v>
      </c>
      <c r="AP207" s="11">
        <v>2</v>
      </c>
      <c r="AQ207" s="11">
        <v>3</v>
      </c>
      <c r="AR207" s="11">
        <v>4</v>
      </c>
      <c r="BH207" t="str">
        <f>CONCATENATE(Tabla1[[#This Row],[MADRE]],"X",Tabla1[[#This Row],[PADRE]])</f>
        <v>AntonetaXAntoneta</v>
      </c>
    </row>
    <row r="208" spans="1:60" s="11" customFormat="1" ht="15.75" hidden="1" x14ac:dyDescent="0.25">
      <c r="A208" s="11" t="str">
        <f t="shared" si="51"/>
        <v>D00_632_9</v>
      </c>
      <c r="B208" s="1" t="s">
        <v>60</v>
      </c>
      <c r="C208" s="2">
        <v>632</v>
      </c>
      <c r="D208" s="16">
        <v>9</v>
      </c>
      <c r="E208" s="14" t="s">
        <v>144</v>
      </c>
      <c r="F208" s="14" t="s">
        <v>144</v>
      </c>
      <c r="G208" s="11" t="s">
        <v>148</v>
      </c>
      <c r="H208" s="16">
        <v>2005</v>
      </c>
      <c r="I208" s="13" t="s">
        <v>64</v>
      </c>
      <c r="J208" s="16">
        <v>55</v>
      </c>
      <c r="K208" s="11">
        <v>60</v>
      </c>
      <c r="P208" s="16">
        <v>1</v>
      </c>
      <c r="Q208" s="11">
        <v>64</v>
      </c>
      <c r="R208" s="11">
        <v>42</v>
      </c>
      <c r="S208" s="11">
        <v>47</v>
      </c>
      <c r="W208" s="16">
        <v>1</v>
      </c>
      <c r="X208" s="11">
        <v>204</v>
      </c>
      <c r="Y208" s="11">
        <v>25</v>
      </c>
      <c r="Z208" s="11">
        <v>86</v>
      </c>
      <c r="AA208" s="15">
        <f t="shared" si="53"/>
        <v>3.44</v>
      </c>
      <c r="AB208" s="11">
        <v>3</v>
      </c>
      <c r="AC208" s="11">
        <v>28</v>
      </c>
      <c r="AD208" s="15">
        <f t="shared" si="54"/>
        <v>1.1200000000000001</v>
      </c>
      <c r="AE208" s="16">
        <f t="shared" si="55"/>
        <v>32.558139534883729</v>
      </c>
      <c r="AF208" s="11">
        <v>0</v>
      </c>
      <c r="AG208" s="11">
        <f t="shared" si="56"/>
        <v>0</v>
      </c>
      <c r="AH208" s="11">
        <v>1</v>
      </c>
      <c r="AI208" s="16">
        <f t="shared" si="57"/>
        <v>4</v>
      </c>
      <c r="AJ208" s="11">
        <v>3</v>
      </c>
      <c r="AK208" s="11">
        <f t="shared" si="52"/>
        <v>12</v>
      </c>
      <c r="AL208" s="11">
        <v>1</v>
      </c>
      <c r="AM208" s="11">
        <v>7</v>
      </c>
      <c r="AN208" s="11">
        <v>2</v>
      </c>
      <c r="AO208" s="11">
        <v>2</v>
      </c>
      <c r="AP208" s="11">
        <v>3</v>
      </c>
      <c r="AQ208" s="11">
        <v>3</v>
      </c>
      <c r="AR208" s="11">
        <v>3</v>
      </c>
      <c r="BH208" t="str">
        <f>CONCATENATE(Tabla1[[#This Row],[MADRE]],"X",Tabla1[[#This Row],[PADRE]])</f>
        <v>AntonetaXAntoneta</v>
      </c>
    </row>
    <row r="209" spans="1:60" s="11" customFormat="1" ht="15.75" hidden="1" x14ac:dyDescent="0.25">
      <c r="A209" s="11" t="str">
        <f t="shared" si="51"/>
        <v>D00_633_9</v>
      </c>
      <c r="B209" s="1" t="s">
        <v>60</v>
      </c>
      <c r="C209" s="2">
        <v>633</v>
      </c>
      <c r="D209" s="16">
        <v>9</v>
      </c>
      <c r="E209" s="14" t="s">
        <v>144</v>
      </c>
      <c r="F209" s="14" t="s">
        <v>144</v>
      </c>
      <c r="G209" s="11" t="s">
        <v>148</v>
      </c>
      <c r="H209" s="16">
        <v>2005</v>
      </c>
      <c r="I209" s="13" t="s">
        <v>64</v>
      </c>
      <c r="J209" s="16"/>
      <c r="P209" s="16">
        <v>0</v>
      </c>
      <c r="R209" s="11">
        <v>55</v>
      </c>
      <c r="S209" s="11">
        <v>74</v>
      </c>
      <c r="W209" s="16">
        <v>0</v>
      </c>
      <c r="Y209" s="11">
        <v>3</v>
      </c>
      <c r="Z209" s="11">
        <v>5</v>
      </c>
      <c r="AA209" s="15">
        <f t="shared" si="53"/>
        <v>1.6666666666666667</v>
      </c>
      <c r="AB209" s="11">
        <v>2</v>
      </c>
      <c r="AC209" s="11">
        <v>3</v>
      </c>
      <c r="AD209" s="15">
        <f t="shared" si="54"/>
        <v>1</v>
      </c>
      <c r="AE209" s="16">
        <f t="shared" si="55"/>
        <v>60</v>
      </c>
      <c r="AF209" s="11">
        <v>0</v>
      </c>
      <c r="AG209" s="11">
        <f t="shared" si="56"/>
        <v>0</v>
      </c>
      <c r="AH209" s="11">
        <v>0</v>
      </c>
      <c r="AI209" s="16">
        <f t="shared" si="57"/>
        <v>0</v>
      </c>
      <c r="AJ209" s="11">
        <v>1</v>
      </c>
      <c r="AK209" s="16">
        <f t="shared" si="52"/>
        <v>33.333333333333336</v>
      </c>
      <c r="AL209" s="11">
        <v>14</v>
      </c>
      <c r="AM209" s="11">
        <v>4</v>
      </c>
      <c r="AN209" s="11">
        <v>2</v>
      </c>
      <c r="AO209" s="11">
        <v>3</v>
      </c>
      <c r="AP209" s="11">
        <v>2</v>
      </c>
      <c r="AQ209" s="11">
        <v>1</v>
      </c>
      <c r="AR209" s="11">
        <v>1</v>
      </c>
      <c r="BH209" t="str">
        <f>CONCATENATE(Tabla1[[#This Row],[MADRE]],"X",Tabla1[[#This Row],[PADRE]])</f>
        <v>AntonetaXAntoneta</v>
      </c>
    </row>
    <row r="210" spans="1:60" s="11" customFormat="1" ht="15.75" hidden="1" x14ac:dyDescent="0.25">
      <c r="A210" s="11" t="str">
        <f t="shared" si="51"/>
        <v>D00_634_9</v>
      </c>
      <c r="B210" s="1" t="s">
        <v>60</v>
      </c>
      <c r="C210" s="2">
        <v>634</v>
      </c>
      <c r="D210" s="16">
        <v>9</v>
      </c>
      <c r="E210" s="14" t="s">
        <v>144</v>
      </c>
      <c r="F210" s="14" t="s">
        <v>144</v>
      </c>
      <c r="G210" s="11" t="s">
        <v>148</v>
      </c>
      <c r="H210" s="16">
        <v>2004</v>
      </c>
      <c r="I210" s="13" t="s">
        <v>64</v>
      </c>
      <c r="J210" s="16">
        <v>42</v>
      </c>
      <c r="K210" s="11">
        <v>44</v>
      </c>
      <c r="P210" s="16">
        <v>2</v>
      </c>
      <c r="Q210" s="11">
        <v>47</v>
      </c>
      <c r="S210" s="11">
        <v>39</v>
      </c>
      <c r="W210" s="16">
        <v>2</v>
      </c>
      <c r="X210" s="11">
        <v>199</v>
      </c>
      <c r="Y210" s="11">
        <v>25</v>
      </c>
      <c r="Z210" s="11">
        <v>83</v>
      </c>
      <c r="AA210" s="15">
        <f t="shared" si="53"/>
        <v>3.32</v>
      </c>
      <c r="AB210" s="11">
        <v>3</v>
      </c>
      <c r="AC210" s="11">
        <v>23</v>
      </c>
      <c r="AD210" s="15">
        <f t="shared" si="54"/>
        <v>0.92</v>
      </c>
      <c r="AE210" s="16">
        <f t="shared" si="55"/>
        <v>27.710843373493976</v>
      </c>
      <c r="AF210" s="11">
        <v>0</v>
      </c>
      <c r="AG210" s="11">
        <f t="shared" si="56"/>
        <v>0</v>
      </c>
      <c r="AH210" s="11">
        <v>0</v>
      </c>
      <c r="AI210" s="16">
        <f t="shared" si="57"/>
        <v>0</v>
      </c>
      <c r="AJ210" s="11">
        <v>3</v>
      </c>
      <c r="AK210" s="11">
        <f t="shared" si="52"/>
        <v>12</v>
      </c>
      <c r="AL210" s="11">
        <v>7</v>
      </c>
      <c r="AM210" s="11">
        <v>7</v>
      </c>
      <c r="AN210" s="11">
        <v>1</v>
      </c>
      <c r="AO210" s="11">
        <v>3</v>
      </c>
      <c r="AP210" s="11">
        <v>3</v>
      </c>
      <c r="AQ210" s="11">
        <v>3</v>
      </c>
      <c r="AR210" s="11">
        <v>3</v>
      </c>
      <c r="BH210" t="str">
        <f>CONCATENATE(Tabla1[[#This Row],[MADRE]],"X",Tabla1[[#This Row],[PADRE]])</f>
        <v>AntonetaXAntoneta</v>
      </c>
    </row>
    <row r="211" spans="1:60" s="11" customFormat="1" ht="15.75" hidden="1" x14ac:dyDescent="0.25">
      <c r="A211" s="11" t="str">
        <f t="shared" si="51"/>
        <v>D00_634_9</v>
      </c>
      <c r="B211" s="1" t="s">
        <v>60</v>
      </c>
      <c r="C211" s="2">
        <v>634</v>
      </c>
      <c r="D211" s="16">
        <v>9</v>
      </c>
      <c r="E211" s="14" t="s">
        <v>144</v>
      </c>
      <c r="F211" s="14" t="s">
        <v>144</v>
      </c>
      <c r="G211" s="11" t="s">
        <v>148</v>
      </c>
      <c r="H211" s="16">
        <v>2005</v>
      </c>
      <c r="I211" s="13" t="s">
        <v>64</v>
      </c>
      <c r="J211" s="16">
        <v>55</v>
      </c>
      <c r="K211" s="11">
        <v>62</v>
      </c>
      <c r="P211" s="16">
        <v>3</v>
      </c>
      <c r="Q211" s="11">
        <v>67</v>
      </c>
      <c r="R211" s="11">
        <v>45</v>
      </c>
      <c r="S211" s="11">
        <v>57</v>
      </c>
      <c r="W211" s="16">
        <v>3</v>
      </c>
      <c r="X211" s="11">
        <v>195</v>
      </c>
      <c r="Y211" s="11">
        <v>25</v>
      </c>
      <c r="Z211" s="11">
        <v>89</v>
      </c>
      <c r="AA211" s="15">
        <f t="shared" si="53"/>
        <v>3.56</v>
      </c>
      <c r="AB211" s="11">
        <v>4</v>
      </c>
      <c r="AC211" s="11">
        <v>23</v>
      </c>
      <c r="AD211" s="15">
        <f t="shared" si="54"/>
        <v>0.92</v>
      </c>
      <c r="AE211" s="16">
        <f t="shared" si="55"/>
        <v>25.842696629213481</v>
      </c>
      <c r="AF211" s="11">
        <v>0</v>
      </c>
      <c r="AG211" s="11">
        <f t="shared" si="56"/>
        <v>0</v>
      </c>
      <c r="AH211" s="11">
        <v>0</v>
      </c>
      <c r="AI211" s="16">
        <f t="shared" si="57"/>
        <v>0</v>
      </c>
      <c r="AJ211" s="11">
        <v>3</v>
      </c>
      <c r="AK211" s="11">
        <f t="shared" si="52"/>
        <v>12</v>
      </c>
      <c r="AL211" s="11">
        <v>1</v>
      </c>
      <c r="AM211" s="11">
        <v>7</v>
      </c>
      <c r="AN211" s="11">
        <v>2</v>
      </c>
      <c r="AO211" s="11">
        <v>2</v>
      </c>
      <c r="AP211" s="11">
        <v>2</v>
      </c>
      <c r="AQ211" s="11">
        <v>3</v>
      </c>
      <c r="AR211" s="11">
        <v>4</v>
      </c>
      <c r="BH211" t="str">
        <f>CONCATENATE(Tabla1[[#This Row],[MADRE]],"X",Tabla1[[#This Row],[PADRE]])</f>
        <v>AntonetaXAntoneta</v>
      </c>
    </row>
    <row r="212" spans="1:60" s="11" customFormat="1" ht="15.75" hidden="1" x14ac:dyDescent="0.25">
      <c r="A212" s="11" t="str">
        <f t="shared" si="51"/>
        <v>D00_639_10</v>
      </c>
      <c r="B212" s="1" t="s">
        <v>60</v>
      </c>
      <c r="C212" s="2">
        <v>639</v>
      </c>
      <c r="D212" s="16">
        <v>10</v>
      </c>
      <c r="E212" s="11" t="s">
        <v>125</v>
      </c>
      <c r="F212" s="11" t="s">
        <v>144</v>
      </c>
      <c r="G212" s="11" t="s">
        <v>148</v>
      </c>
      <c r="H212" s="16">
        <v>2004</v>
      </c>
      <c r="I212" s="13" t="s">
        <v>64</v>
      </c>
      <c r="J212" s="16">
        <v>35</v>
      </c>
      <c r="K212" s="11">
        <v>37</v>
      </c>
      <c r="P212" s="16">
        <v>2</v>
      </c>
      <c r="Q212" s="11">
        <v>44</v>
      </c>
      <c r="S212" s="11">
        <v>39</v>
      </c>
      <c r="W212" s="16">
        <v>2</v>
      </c>
      <c r="X212" s="11">
        <v>208</v>
      </c>
      <c r="Y212" s="11">
        <v>25</v>
      </c>
      <c r="Z212" s="11">
        <v>58</v>
      </c>
      <c r="AA212" s="15">
        <f t="shared" si="53"/>
        <v>2.4243478260869566</v>
      </c>
      <c r="AB212" s="11">
        <v>2</v>
      </c>
      <c r="AC212" s="11">
        <v>30</v>
      </c>
      <c r="AD212" s="15">
        <f t="shared" si="54"/>
        <v>1.3043478260869565</v>
      </c>
      <c r="AE212" s="16">
        <f t="shared" si="55"/>
        <v>53.802008608321373</v>
      </c>
      <c r="AF212" s="11">
        <v>2</v>
      </c>
      <c r="AG212" s="11">
        <f t="shared" si="56"/>
        <v>8</v>
      </c>
      <c r="AH212" s="11">
        <v>5</v>
      </c>
      <c r="AI212" s="16">
        <f t="shared" si="57"/>
        <v>20</v>
      </c>
      <c r="AJ212" s="11">
        <v>3</v>
      </c>
      <c r="AK212" s="11">
        <f t="shared" si="52"/>
        <v>12</v>
      </c>
      <c r="AL212" s="11">
        <v>1</v>
      </c>
      <c r="AM212" s="11">
        <v>7</v>
      </c>
      <c r="AN212" s="11">
        <v>2</v>
      </c>
      <c r="AO212" s="11">
        <v>3</v>
      </c>
      <c r="AP212" s="11">
        <v>3</v>
      </c>
      <c r="AQ212" s="11">
        <v>2</v>
      </c>
      <c r="AR212" s="11">
        <v>2</v>
      </c>
      <c r="BH212" t="str">
        <f>CONCATENATE(Tabla1[[#This Row],[MADRE]],"X",Tabla1[[#This Row],[PADRE]])</f>
        <v>MartaXAntoneta</v>
      </c>
    </row>
    <row r="213" spans="1:60" s="11" customFormat="1" ht="15.75" hidden="1" x14ac:dyDescent="0.25">
      <c r="A213" s="11" t="str">
        <f t="shared" si="51"/>
        <v>D00_639_10</v>
      </c>
      <c r="B213" s="1" t="s">
        <v>60</v>
      </c>
      <c r="C213" s="2">
        <v>639</v>
      </c>
      <c r="D213" s="16">
        <v>10</v>
      </c>
      <c r="E213" s="11" t="s">
        <v>125</v>
      </c>
      <c r="F213" s="11" t="s">
        <v>144</v>
      </c>
      <c r="G213" s="11" t="s">
        <v>148</v>
      </c>
      <c r="H213" s="16">
        <v>2005</v>
      </c>
      <c r="I213" s="13" t="s">
        <v>64</v>
      </c>
      <c r="J213" s="16">
        <v>52</v>
      </c>
      <c r="K213" s="11">
        <v>57</v>
      </c>
      <c r="P213" s="16">
        <v>2</v>
      </c>
      <c r="Q213" s="11">
        <v>64</v>
      </c>
      <c r="R213" s="11">
        <v>44</v>
      </c>
      <c r="S213" s="11">
        <v>50</v>
      </c>
      <c r="W213" s="16">
        <v>1</v>
      </c>
      <c r="X213" s="11">
        <v>210</v>
      </c>
      <c r="Y213" s="11">
        <v>25</v>
      </c>
      <c r="Z213" s="11">
        <v>90</v>
      </c>
      <c r="AA213" s="15">
        <f t="shared" si="53"/>
        <v>3.6</v>
      </c>
      <c r="AB213" s="11">
        <v>4</v>
      </c>
      <c r="AC213" s="11">
        <v>41</v>
      </c>
      <c r="AD213" s="15">
        <f t="shared" si="54"/>
        <v>1.64</v>
      </c>
      <c r="AE213" s="16">
        <f t="shared" si="55"/>
        <v>45.555555555555557</v>
      </c>
      <c r="AF213" s="11">
        <v>0</v>
      </c>
      <c r="AG213" s="11">
        <f t="shared" si="56"/>
        <v>0</v>
      </c>
      <c r="AH213" s="11">
        <v>5</v>
      </c>
      <c r="AI213" s="16">
        <f t="shared" si="57"/>
        <v>20</v>
      </c>
      <c r="AJ213" s="11">
        <v>6</v>
      </c>
      <c r="AK213" s="11">
        <f t="shared" si="52"/>
        <v>24</v>
      </c>
      <c r="AL213" s="11">
        <v>1</v>
      </c>
      <c r="AM213" s="11">
        <v>11</v>
      </c>
      <c r="AN213" s="11">
        <v>2</v>
      </c>
      <c r="AO213" s="11">
        <v>2</v>
      </c>
      <c r="AP213" s="11">
        <v>3</v>
      </c>
      <c r="AQ213" s="11">
        <v>3</v>
      </c>
      <c r="AR213" s="11">
        <v>4</v>
      </c>
      <c r="BH213" t="str">
        <f>CONCATENATE(Tabla1[[#This Row],[MADRE]],"X",Tabla1[[#This Row],[PADRE]])</f>
        <v>MartaXAntoneta</v>
      </c>
    </row>
    <row r="214" spans="1:60" s="11" customFormat="1" ht="15.75" hidden="1" x14ac:dyDescent="0.25">
      <c r="A214" s="11" t="str">
        <f t="shared" si="51"/>
        <v>D00_640_10</v>
      </c>
      <c r="B214" s="1" t="s">
        <v>60</v>
      </c>
      <c r="C214" s="2">
        <v>640</v>
      </c>
      <c r="D214" s="16">
        <v>10</v>
      </c>
      <c r="E214" s="11" t="s">
        <v>125</v>
      </c>
      <c r="F214" s="11" t="s">
        <v>144</v>
      </c>
      <c r="G214" s="11" t="s">
        <v>148</v>
      </c>
      <c r="H214" s="16">
        <v>2004</v>
      </c>
      <c r="I214" s="13" t="s">
        <v>64</v>
      </c>
      <c r="J214" s="16">
        <v>38</v>
      </c>
      <c r="K214" s="11">
        <v>46</v>
      </c>
      <c r="P214" s="16">
        <v>3</v>
      </c>
      <c r="Q214" s="11">
        <v>51</v>
      </c>
      <c r="S214" s="11">
        <v>48</v>
      </c>
      <c r="W214" s="16">
        <v>1</v>
      </c>
      <c r="X214" s="11">
        <v>200</v>
      </c>
      <c r="Y214" s="11">
        <v>25</v>
      </c>
      <c r="Z214" s="11">
        <v>94</v>
      </c>
      <c r="AA214" s="15">
        <f t="shared" si="53"/>
        <v>3.76</v>
      </c>
      <c r="AB214" s="11">
        <v>4</v>
      </c>
      <c r="AC214" s="11">
        <v>25</v>
      </c>
      <c r="AD214" s="15">
        <f t="shared" si="54"/>
        <v>1</v>
      </c>
      <c r="AE214" s="16">
        <f t="shared" si="55"/>
        <v>26.595744680851066</v>
      </c>
      <c r="AF214" s="11">
        <v>0</v>
      </c>
      <c r="AG214" s="11">
        <f t="shared" si="56"/>
        <v>0</v>
      </c>
      <c r="AH214" s="11">
        <v>0</v>
      </c>
      <c r="AI214" s="16">
        <f t="shared" si="57"/>
        <v>0</v>
      </c>
      <c r="AJ214" s="11">
        <v>0</v>
      </c>
      <c r="AK214" s="11">
        <f t="shared" si="52"/>
        <v>0</v>
      </c>
      <c r="AL214" s="11">
        <v>0</v>
      </c>
      <c r="AM214" s="11">
        <v>7</v>
      </c>
      <c r="AN214" s="11">
        <v>1</v>
      </c>
      <c r="AO214" s="11">
        <v>3</v>
      </c>
      <c r="AP214" s="11">
        <v>3</v>
      </c>
      <c r="AQ214" s="11">
        <v>3</v>
      </c>
      <c r="AR214" s="11">
        <v>4</v>
      </c>
      <c r="BH214" t="str">
        <f>CONCATENATE(Tabla1[[#This Row],[MADRE]],"X",Tabla1[[#This Row],[PADRE]])</f>
        <v>MartaXAntoneta</v>
      </c>
    </row>
    <row r="215" spans="1:60" s="11" customFormat="1" ht="15.75" hidden="1" x14ac:dyDescent="0.25">
      <c r="A215" s="11" t="str">
        <f t="shared" si="51"/>
        <v>D00_640_10</v>
      </c>
      <c r="B215" s="1" t="s">
        <v>60</v>
      </c>
      <c r="C215" s="2">
        <v>640</v>
      </c>
      <c r="D215" s="16">
        <v>10</v>
      </c>
      <c r="E215" s="11" t="s">
        <v>125</v>
      </c>
      <c r="F215" s="11" t="s">
        <v>144</v>
      </c>
      <c r="G215" s="11" t="s">
        <v>148</v>
      </c>
      <c r="H215" s="16">
        <v>2005</v>
      </c>
      <c r="I215" s="13" t="s">
        <v>64</v>
      </c>
      <c r="J215" s="16">
        <v>50</v>
      </c>
      <c r="K215" s="11">
        <v>57</v>
      </c>
      <c r="P215" s="16">
        <v>3</v>
      </c>
      <c r="Q215" s="11">
        <v>64</v>
      </c>
      <c r="R215" s="11">
        <v>43</v>
      </c>
      <c r="S215" s="11">
        <v>58</v>
      </c>
      <c r="W215" s="16">
        <v>2</v>
      </c>
      <c r="X215" s="11">
        <v>190</v>
      </c>
      <c r="Y215" s="11">
        <v>25</v>
      </c>
      <c r="Z215" s="11">
        <v>92</v>
      </c>
      <c r="AA215" s="15">
        <f t="shared" si="53"/>
        <v>3.68</v>
      </c>
      <c r="AB215" s="11">
        <v>4</v>
      </c>
      <c r="AC215" s="11">
        <v>22</v>
      </c>
      <c r="AD215" s="15">
        <f t="shared" si="54"/>
        <v>0.88</v>
      </c>
      <c r="AE215" s="16">
        <f t="shared" si="55"/>
        <v>23.913043478260867</v>
      </c>
      <c r="AF215" s="11">
        <v>0</v>
      </c>
      <c r="AG215" s="11">
        <f t="shared" si="56"/>
        <v>0</v>
      </c>
      <c r="AH215" s="11">
        <v>0</v>
      </c>
      <c r="AI215" s="16">
        <f t="shared" si="57"/>
        <v>0</v>
      </c>
      <c r="AJ215" s="11">
        <v>0</v>
      </c>
      <c r="AK215" s="11">
        <f t="shared" si="52"/>
        <v>0</v>
      </c>
      <c r="AL215" s="11">
        <v>0</v>
      </c>
      <c r="AM215" s="11">
        <v>4</v>
      </c>
      <c r="AN215" s="11">
        <v>2</v>
      </c>
      <c r="AO215" s="11">
        <v>2</v>
      </c>
      <c r="AP215" s="11">
        <v>2</v>
      </c>
      <c r="AQ215" s="11">
        <v>3</v>
      </c>
      <c r="AR215" s="11">
        <v>4</v>
      </c>
      <c r="BH215" t="str">
        <f>CONCATENATE(Tabla1[[#This Row],[MADRE]],"X",Tabla1[[#This Row],[PADRE]])</f>
        <v>MartaXAntoneta</v>
      </c>
    </row>
    <row r="216" spans="1:60" s="11" customFormat="1" ht="15.75" hidden="1" x14ac:dyDescent="0.25">
      <c r="A216" s="11" t="str">
        <f t="shared" si="51"/>
        <v>D00_641_10</v>
      </c>
      <c r="B216" s="1" t="s">
        <v>60</v>
      </c>
      <c r="C216" s="2">
        <v>641</v>
      </c>
      <c r="D216" s="16">
        <v>10</v>
      </c>
      <c r="E216" s="11" t="s">
        <v>125</v>
      </c>
      <c r="F216" s="11" t="s">
        <v>144</v>
      </c>
      <c r="G216" s="11" t="s">
        <v>148</v>
      </c>
      <c r="H216" s="16">
        <v>2004</v>
      </c>
      <c r="I216" s="13" t="s">
        <v>64</v>
      </c>
      <c r="J216" s="16">
        <v>37</v>
      </c>
      <c r="K216" s="11">
        <v>44</v>
      </c>
      <c r="P216" s="16">
        <v>1</v>
      </c>
      <c r="Q216" s="11">
        <v>52</v>
      </c>
      <c r="S216" s="11">
        <v>38</v>
      </c>
      <c r="W216" s="16">
        <v>1</v>
      </c>
      <c r="X216" s="11">
        <v>195</v>
      </c>
      <c r="Y216" s="11">
        <v>25</v>
      </c>
      <c r="Z216" s="11">
        <v>36</v>
      </c>
      <c r="AA216" s="15">
        <f t="shared" si="53"/>
        <v>1.5695238095238095</v>
      </c>
      <c r="AB216" s="11">
        <v>1</v>
      </c>
      <c r="AC216" s="11">
        <v>17</v>
      </c>
      <c r="AD216" s="15">
        <f t="shared" si="54"/>
        <v>0.80952380952380953</v>
      </c>
      <c r="AE216" s="16">
        <f t="shared" si="55"/>
        <v>51.577669902912618</v>
      </c>
      <c r="AF216" s="11">
        <v>4</v>
      </c>
      <c r="AG216" s="11">
        <f t="shared" si="56"/>
        <v>16</v>
      </c>
      <c r="AH216" s="11">
        <v>1</v>
      </c>
      <c r="AI216" s="16">
        <f t="shared" si="57"/>
        <v>4</v>
      </c>
      <c r="AJ216" s="11">
        <v>4</v>
      </c>
      <c r="AK216" s="11">
        <f t="shared" si="52"/>
        <v>16</v>
      </c>
      <c r="AL216" s="11" t="s">
        <v>164</v>
      </c>
      <c r="AM216" s="11">
        <v>7</v>
      </c>
      <c r="AN216" s="11">
        <v>2</v>
      </c>
      <c r="AO216" s="11">
        <v>3</v>
      </c>
      <c r="AP216" s="11">
        <v>4</v>
      </c>
      <c r="AQ216" s="11">
        <v>3</v>
      </c>
      <c r="AR216" s="11">
        <v>1</v>
      </c>
      <c r="BH216" t="str">
        <f>CONCATENATE(Tabla1[[#This Row],[MADRE]],"X",Tabla1[[#This Row],[PADRE]])</f>
        <v>MartaXAntoneta</v>
      </c>
    </row>
    <row r="217" spans="1:60" s="11" customFormat="1" ht="15.75" hidden="1" x14ac:dyDescent="0.25">
      <c r="A217" s="11" t="str">
        <f t="shared" si="51"/>
        <v>D00_641_10</v>
      </c>
      <c r="B217" s="1" t="s">
        <v>60</v>
      </c>
      <c r="C217" s="2">
        <v>641</v>
      </c>
      <c r="D217" s="16">
        <v>10</v>
      </c>
      <c r="E217" s="11" t="s">
        <v>125</v>
      </c>
      <c r="F217" s="11" t="s">
        <v>144</v>
      </c>
      <c r="G217" s="11" t="s">
        <v>148</v>
      </c>
      <c r="H217" s="16">
        <v>2005</v>
      </c>
      <c r="I217" s="13" t="s">
        <v>64</v>
      </c>
      <c r="J217" s="16">
        <v>55</v>
      </c>
      <c r="K217" s="11">
        <v>62</v>
      </c>
      <c r="P217" s="16">
        <v>1</v>
      </c>
      <c r="Q217" s="11">
        <v>67</v>
      </c>
      <c r="R217" s="11">
        <v>44</v>
      </c>
      <c r="S217" s="11">
        <v>57</v>
      </c>
      <c r="W217" s="16">
        <v>2</v>
      </c>
      <c r="X217" s="11">
        <v>192</v>
      </c>
      <c r="Y217" s="11">
        <v>25</v>
      </c>
      <c r="Z217" s="11">
        <v>56</v>
      </c>
      <c r="AA217" s="15">
        <f t="shared" si="53"/>
        <v>2.2766666666666664</v>
      </c>
      <c r="AB217" s="11">
        <v>3</v>
      </c>
      <c r="AC217" s="11">
        <v>22</v>
      </c>
      <c r="AD217" s="15">
        <f t="shared" si="54"/>
        <v>0.91666666666666663</v>
      </c>
      <c r="AE217" s="16">
        <f t="shared" si="55"/>
        <v>40.263543191800878</v>
      </c>
      <c r="AF217" s="11">
        <v>1</v>
      </c>
      <c r="AG217" s="11">
        <f t="shared" si="56"/>
        <v>4</v>
      </c>
      <c r="AH217" s="11">
        <v>0</v>
      </c>
      <c r="AI217" s="16">
        <f t="shared" si="57"/>
        <v>0</v>
      </c>
      <c r="AJ217" s="11">
        <v>0</v>
      </c>
      <c r="AK217" s="11">
        <f t="shared" si="52"/>
        <v>0</v>
      </c>
      <c r="AL217" s="11">
        <v>0</v>
      </c>
      <c r="AM217" s="11">
        <v>3</v>
      </c>
      <c r="AN217" s="11">
        <v>2</v>
      </c>
      <c r="AO217" s="11">
        <v>2</v>
      </c>
      <c r="AP217" s="11">
        <v>3</v>
      </c>
      <c r="AQ217" s="11">
        <v>3</v>
      </c>
      <c r="AR217" s="11">
        <v>3</v>
      </c>
      <c r="BH217" t="str">
        <f>CONCATENATE(Tabla1[[#This Row],[MADRE]],"X",Tabla1[[#This Row],[PADRE]])</f>
        <v>MartaXAntoneta</v>
      </c>
    </row>
    <row r="218" spans="1:60" s="11" customFormat="1" ht="15.75" hidden="1" x14ac:dyDescent="0.25">
      <c r="A218" s="11" t="str">
        <f t="shared" si="51"/>
        <v>D00_642_10</v>
      </c>
      <c r="B218" s="1" t="s">
        <v>60</v>
      </c>
      <c r="C218" s="2">
        <v>642</v>
      </c>
      <c r="D218" s="16">
        <v>10</v>
      </c>
      <c r="E218" s="11" t="s">
        <v>125</v>
      </c>
      <c r="F218" s="11" t="s">
        <v>144</v>
      </c>
      <c r="G218" s="11" t="s">
        <v>148</v>
      </c>
      <c r="H218" s="16">
        <v>2004</v>
      </c>
      <c r="I218" s="13" t="s">
        <v>64</v>
      </c>
      <c r="J218" s="16">
        <v>44</v>
      </c>
      <c r="K218" s="11">
        <v>51</v>
      </c>
      <c r="P218" s="16">
        <v>3</v>
      </c>
      <c r="Q218" s="11">
        <v>56</v>
      </c>
      <c r="S218" s="11">
        <v>50</v>
      </c>
      <c r="W218" s="16">
        <v>2</v>
      </c>
      <c r="X218" s="11">
        <v>208</v>
      </c>
      <c r="Y218" s="11">
        <v>25</v>
      </c>
      <c r="Z218" s="11">
        <v>54</v>
      </c>
      <c r="AA218" s="15">
        <f t="shared" si="53"/>
        <v>2.1916666666666664</v>
      </c>
      <c r="AB218" s="11">
        <v>4</v>
      </c>
      <c r="AC218" s="11">
        <v>19</v>
      </c>
      <c r="AD218" s="15">
        <f t="shared" si="54"/>
        <v>0.79166666666666663</v>
      </c>
      <c r="AE218" s="16">
        <f t="shared" si="55"/>
        <v>36.121673003802279</v>
      </c>
      <c r="AF218" s="11">
        <v>1</v>
      </c>
      <c r="AG218" s="11">
        <f t="shared" si="56"/>
        <v>4</v>
      </c>
      <c r="AH218" s="11">
        <v>0</v>
      </c>
      <c r="AI218" s="16">
        <f t="shared" si="57"/>
        <v>0</v>
      </c>
      <c r="AJ218" s="11">
        <v>2</v>
      </c>
      <c r="AK218" s="11">
        <f t="shared" si="52"/>
        <v>8</v>
      </c>
      <c r="AL218" s="11">
        <v>4</v>
      </c>
      <c r="AM218" s="11">
        <v>7</v>
      </c>
      <c r="AN218" s="11">
        <v>2</v>
      </c>
      <c r="AO218" s="11">
        <v>2</v>
      </c>
      <c r="AP218" s="11">
        <v>2</v>
      </c>
      <c r="AQ218" s="11">
        <v>3</v>
      </c>
      <c r="AR218" s="11">
        <v>3</v>
      </c>
      <c r="BH218" t="str">
        <f>CONCATENATE(Tabla1[[#This Row],[MADRE]],"X",Tabla1[[#This Row],[PADRE]])</f>
        <v>MartaXAntoneta</v>
      </c>
    </row>
    <row r="219" spans="1:60" s="11" customFormat="1" ht="15.75" hidden="1" x14ac:dyDescent="0.25">
      <c r="A219" s="11" t="str">
        <f t="shared" si="51"/>
        <v>D00_642_10</v>
      </c>
      <c r="B219" s="1" t="s">
        <v>60</v>
      </c>
      <c r="C219" s="2">
        <v>642</v>
      </c>
      <c r="D219" s="16">
        <v>10</v>
      </c>
      <c r="E219" s="11" t="s">
        <v>125</v>
      </c>
      <c r="F219" s="11" t="s">
        <v>144</v>
      </c>
      <c r="G219" s="11" t="s">
        <v>148</v>
      </c>
      <c r="H219" s="16">
        <v>2005</v>
      </c>
      <c r="I219" s="13" t="s">
        <v>64</v>
      </c>
      <c r="J219" s="16">
        <v>57</v>
      </c>
      <c r="K219" s="11">
        <v>66</v>
      </c>
      <c r="P219" s="16">
        <v>3</v>
      </c>
      <c r="Q219" s="11">
        <v>68</v>
      </c>
      <c r="R219" s="11">
        <v>44</v>
      </c>
      <c r="S219" s="11">
        <v>58</v>
      </c>
      <c r="W219" s="16">
        <v>1</v>
      </c>
      <c r="X219" s="11">
        <v>206</v>
      </c>
      <c r="Y219" s="11">
        <v>25</v>
      </c>
      <c r="Z219" s="11">
        <v>72</v>
      </c>
      <c r="AA219" s="15">
        <f t="shared" si="53"/>
        <v>2.88</v>
      </c>
      <c r="AB219" s="11">
        <v>4</v>
      </c>
      <c r="AC219" s="11">
        <v>25</v>
      </c>
      <c r="AD219" s="15">
        <f t="shared" si="54"/>
        <v>1</v>
      </c>
      <c r="AE219" s="16">
        <f t="shared" si="55"/>
        <v>34.722222222222221</v>
      </c>
      <c r="AF219" s="11">
        <v>0</v>
      </c>
      <c r="AG219" s="11">
        <f t="shared" si="56"/>
        <v>0</v>
      </c>
      <c r="AH219" s="11">
        <v>0</v>
      </c>
      <c r="AI219" s="16">
        <f t="shared" si="57"/>
        <v>0</v>
      </c>
      <c r="AJ219" s="11">
        <v>0</v>
      </c>
      <c r="AK219" s="11">
        <f t="shared" si="52"/>
        <v>0</v>
      </c>
      <c r="AL219" s="11">
        <v>0</v>
      </c>
      <c r="AM219" s="11">
        <v>8</v>
      </c>
      <c r="AN219" s="11">
        <v>2</v>
      </c>
      <c r="AO219" s="11">
        <v>2</v>
      </c>
      <c r="AP219" s="11">
        <v>2</v>
      </c>
      <c r="AQ219" s="11">
        <v>3</v>
      </c>
      <c r="AR219" s="11">
        <v>4</v>
      </c>
      <c r="BH219" t="str">
        <f>CONCATENATE(Tabla1[[#This Row],[MADRE]],"X",Tabla1[[#This Row],[PADRE]])</f>
        <v>MartaXAntoneta</v>
      </c>
    </row>
    <row r="220" spans="1:60" s="11" customFormat="1" ht="15.75" hidden="1" x14ac:dyDescent="0.25">
      <c r="A220" s="11" t="str">
        <f t="shared" si="51"/>
        <v>D00_644_10</v>
      </c>
      <c r="B220" s="1" t="s">
        <v>60</v>
      </c>
      <c r="C220" s="2">
        <v>644</v>
      </c>
      <c r="D220" s="16">
        <v>10</v>
      </c>
      <c r="E220" s="11" t="s">
        <v>125</v>
      </c>
      <c r="F220" s="11" t="s">
        <v>144</v>
      </c>
      <c r="G220" s="11" t="s">
        <v>148</v>
      </c>
      <c r="H220" s="16">
        <v>2004</v>
      </c>
      <c r="I220" s="13" t="s">
        <v>64</v>
      </c>
      <c r="J220" s="16">
        <v>39</v>
      </c>
      <c r="K220" s="11">
        <v>44</v>
      </c>
      <c r="P220" s="16">
        <v>2</v>
      </c>
      <c r="Q220" s="11">
        <v>52</v>
      </c>
      <c r="S220" s="11">
        <v>47</v>
      </c>
      <c r="W220" s="16">
        <v>1</v>
      </c>
      <c r="X220" s="11">
        <v>199</v>
      </c>
      <c r="Y220" s="11">
        <v>25</v>
      </c>
      <c r="Z220" s="11">
        <v>81</v>
      </c>
      <c r="AA220" s="15">
        <f t="shared" si="53"/>
        <v>3.24</v>
      </c>
      <c r="AB220" s="11">
        <v>3</v>
      </c>
      <c r="AC220" s="11">
        <v>22</v>
      </c>
      <c r="AD220" s="15">
        <f t="shared" si="54"/>
        <v>0.88</v>
      </c>
      <c r="AE220" s="16">
        <f t="shared" si="55"/>
        <v>27.160493827160494</v>
      </c>
      <c r="AF220" s="11">
        <v>0</v>
      </c>
      <c r="AG220" s="11">
        <f t="shared" si="56"/>
        <v>0</v>
      </c>
      <c r="AH220" s="11">
        <v>0</v>
      </c>
      <c r="AI220" s="16">
        <f t="shared" si="57"/>
        <v>0</v>
      </c>
      <c r="AJ220" s="11">
        <v>2</v>
      </c>
      <c r="AK220" s="11">
        <f t="shared" si="52"/>
        <v>8</v>
      </c>
      <c r="AL220" s="11">
        <v>7</v>
      </c>
      <c r="AM220" s="11">
        <v>8</v>
      </c>
      <c r="AN220" s="11">
        <v>2</v>
      </c>
      <c r="AO220" s="11">
        <v>3</v>
      </c>
      <c r="AP220" s="11">
        <v>4</v>
      </c>
      <c r="AQ220" s="11">
        <v>3</v>
      </c>
      <c r="AR220" s="11">
        <v>3</v>
      </c>
      <c r="BH220" t="str">
        <f>CONCATENATE(Tabla1[[#This Row],[MADRE]],"X",Tabla1[[#This Row],[PADRE]])</f>
        <v>MartaXAntoneta</v>
      </c>
    </row>
    <row r="221" spans="1:60" s="11" customFormat="1" ht="15.75" hidden="1" x14ac:dyDescent="0.25">
      <c r="A221" s="11" t="str">
        <f t="shared" si="51"/>
        <v>D00_644_10</v>
      </c>
      <c r="B221" s="1" t="s">
        <v>60</v>
      </c>
      <c r="C221" s="2">
        <v>644</v>
      </c>
      <c r="D221" s="16">
        <v>10</v>
      </c>
      <c r="E221" s="11" t="s">
        <v>125</v>
      </c>
      <c r="F221" s="11" t="s">
        <v>144</v>
      </c>
      <c r="G221" s="11" t="s">
        <v>148</v>
      </c>
      <c r="H221" s="16">
        <v>2005</v>
      </c>
      <c r="I221" s="13" t="s">
        <v>64</v>
      </c>
      <c r="J221" s="16">
        <v>55</v>
      </c>
      <c r="K221" s="11">
        <v>62</v>
      </c>
      <c r="P221" s="16">
        <v>2</v>
      </c>
      <c r="Q221" s="11">
        <v>67</v>
      </c>
      <c r="R221" s="11">
        <v>43</v>
      </c>
      <c r="S221" s="11">
        <v>57</v>
      </c>
      <c r="W221" s="16">
        <v>1</v>
      </c>
      <c r="X221" s="11">
        <v>201</v>
      </c>
      <c r="Y221" s="11">
        <v>25</v>
      </c>
      <c r="Z221" s="11">
        <v>105</v>
      </c>
      <c r="AA221" s="15">
        <f t="shared" si="53"/>
        <v>4.2</v>
      </c>
      <c r="AB221" s="11">
        <v>4</v>
      </c>
      <c r="AC221" s="11">
        <v>26</v>
      </c>
      <c r="AD221" s="15">
        <f t="shared" si="54"/>
        <v>1.04</v>
      </c>
      <c r="AE221" s="16">
        <f t="shared" si="55"/>
        <v>24.761904761904759</v>
      </c>
      <c r="AF221" s="11">
        <v>0</v>
      </c>
      <c r="AG221" s="11">
        <f t="shared" si="56"/>
        <v>0</v>
      </c>
      <c r="AH221" s="11">
        <v>0</v>
      </c>
      <c r="AI221" s="16">
        <f t="shared" si="57"/>
        <v>0</v>
      </c>
      <c r="AJ221" s="11" t="s">
        <v>165</v>
      </c>
      <c r="AM221" s="11">
        <v>3</v>
      </c>
      <c r="AN221" s="11">
        <v>2</v>
      </c>
      <c r="AO221" s="11">
        <v>2</v>
      </c>
      <c r="AP221" s="11">
        <v>3</v>
      </c>
      <c r="AQ221" s="11">
        <v>3</v>
      </c>
      <c r="AR221" s="11">
        <v>3</v>
      </c>
      <c r="BH221" t="str">
        <f>CONCATENATE(Tabla1[[#This Row],[MADRE]],"X",Tabla1[[#This Row],[PADRE]])</f>
        <v>MartaXAntoneta</v>
      </c>
    </row>
    <row r="222" spans="1:60" s="11" customFormat="1" ht="15.75" hidden="1" x14ac:dyDescent="0.25">
      <c r="A222" s="11" t="str">
        <f t="shared" si="51"/>
        <v>D00_645_10</v>
      </c>
      <c r="B222" s="1" t="s">
        <v>60</v>
      </c>
      <c r="C222" s="2">
        <v>645</v>
      </c>
      <c r="D222" s="16">
        <v>10</v>
      </c>
      <c r="E222" s="11" t="s">
        <v>125</v>
      </c>
      <c r="F222" s="11" t="s">
        <v>144</v>
      </c>
      <c r="G222" s="11" t="s">
        <v>148</v>
      </c>
      <c r="H222" s="16">
        <v>2004</v>
      </c>
      <c r="I222" s="13" t="s">
        <v>64</v>
      </c>
      <c r="J222" s="16">
        <v>40</v>
      </c>
      <c r="K222" s="11">
        <v>42</v>
      </c>
      <c r="P222" s="16">
        <v>1</v>
      </c>
      <c r="Q222" s="11">
        <v>45</v>
      </c>
      <c r="S222" s="11">
        <v>46</v>
      </c>
      <c r="W222" s="16">
        <v>1</v>
      </c>
      <c r="X222" s="11">
        <v>217</v>
      </c>
      <c r="Y222" s="11">
        <v>25</v>
      </c>
      <c r="Z222" s="11">
        <v>82</v>
      </c>
      <c r="AA222" s="15">
        <f t="shared" si="53"/>
        <v>3.4272727272727277</v>
      </c>
      <c r="AB222" s="11">
        <v>3</v>
      </c>
      <c r="AC222" s="11">
        <v>27</v>
      </c>
      <c r="AD222" s="15">
        <f t="shared" si="54"/>
        <v>1.2272727272727273</v>
      </c>
      <c r="AE222" s="16">
        <f t="shared" si="55"/>
        <v>35.809018567639257</v>
      </c>
      <c r="AF222" s="11">
        <v>3</v>
      </c>
      <c r="AG222" s="11">
        <f t="shared" si="56"/>
        <v>12</v>
      </c>
      <c r="AH222" s="11">
        <v>5</v>
      </c>
      <c r="AI222" s="16">
        <f t="shared" si="57"/>
        <v>20</v>
      </c>
      <c r="AJ222" s="11">
        <v>8</v>
      </c>
      <c r="AK222" s="11">
        <f>AJ222*100/Y222</f>
        <v>32</v>
      </c>
      <c r="AL222" s="11">
        <v>8</v>
      </c>
      <c r="AM222" s="11">
        <v>7</v>
      </c>
      <c r="AN222" s="11">
        <v>2</v>
      </c>
      <c r="AO222" s="11">
        <v>3</v>
      </c>
      <c r="AP222" s="11">
        <v>2</v>
      </c>
      <c r="AQ222" s="11">
        <v>1</v>
      </c>
      <c r="AR222" s="11">
        <v>1</v>
      </c>
      <c r="BH222" t="str">
        <f>CONCATENATE(Tabla1[[#This Row],[MADRE]],"X",Tabla1[[#This Row],[PADRE]])</f>
        <v>MartaXAntoneta</v>
      </c>
    </row>
    <row r="223" spans="1:60" s="11" customFormat="1" ht="15.75" hidden="1" x14ac:dyDescent="0.25">
      <c r="A223" s="11" t="str">
        <f t="shared" si="51"/>
        <v>D00_645_10</v>
      </c>
      <c r="B223" s="1" t="s">
        <v>60</v>
      </c>
      <c r="C223" s="2">
        <v>645</v>
      </c>
      <c r="D223" s="16">
        <v>10</v>
      </c>
      <c r="E223" s="11" t="s">
        <v>125</v>
      </c>
      <c r="F223" s="11" t="s">
        <v>144</v>
      </c>
      <c r="G223" s="11" t="s">
        <v>148</v>
      </c>
      <c r="H223" s="16">
        <v>2005</v>
      </c>
      <c r="I223" s="13" t="s">
        <v>64</v>
      </c>
      <c r="J223" s="16">
        <v>54</v>
      </c>
      <c r="K223" s="11">
        <v>56</v>
      </c>
      <c r="P223" s="16">
        <v>1</v>
      </c>
      <c r="Q223" s="11">
        <v>62</v>
      </c>
      <c r="R223" s="11">
        <v>45</v>
      </c>
      <c r="S223" s="11">
        <v>62</v>
      </c>
      <c r="W223" s="16">
        <v>1</v>
      </c>
      <c r="X223" s="11">
        <v>201</v>
      </c>
      <c r="Y223" s="11">
        <v>25</v>
      </c>
      <c r="Z223" s="11">
        <v>112</v>
      </c>
      <c r="AA223" s="15">
        <f t="shared" si="53"/>
        <v>4.4800000000000004</v>
      </c>
      <c r="AB223" s="11">
        <v>4</v>
      </c>
      <c r="AC223" s="11">
        <v>35</v>
      </c>
      <c r="AD223" s="15">
        <f t="shared" si="54"/>
        <v>1.4</v>
      </c>
      <c r="AE223" s="16">
        <f t="shared" si="55"/>
        <v>31.249999999999996</v>
      </c>
      <c r="AF223" s="11">
        <v>0</v>
      </c>
      <c r="AG223" s="11">
        <f t="shared" si="56"/>
        <v>0</v>
      </c>
      <c r="AH223" s="11">
        <v>6</v>
      </c>
      <c r="AI223" s="16">
        <f t="shared" si="57"/>
        <v>24</v>
      </c>
      <c r="AJ223" s="11" t="s">
        <v>166</v>
      </c>
      <c r="AM223" s="11">
        <v>5</v>
      </c>
      <c r="AN223" s="11">
        <v>2</v>
      </c>
      <c r="AO223" s="11">
        <v>2</v>
      </c>
      <c r="AP223" s="11">
        <v>3</v>
      </c>
      <c r="AQ223" s="11">
        <v>1</v>
      </c>
      <c r="AR223" s="11">
        <v>2</v>
      </c>
      <c r="BH223" t="str">
        <f>CONCATENATE(Tabla1[[#This Row],[MADRE]],"X",Tabla1[[#This Row],[PADRE]])</f>
        <v>MartaXAntoneta</v>
      </c>
    </row>
    <row r="224" spans="1:60" s="11" customFormat="1" ht="15.75" hidden="1" x14ac:dyDescent="0.25">
      <c r="A224" s="11" t="str">
        <f t="shared" si="51"/>
        <v>D00_646_10</v>
      </c>
      <c r="B224" s="1" t="s">
        <v>60</v>
      </c>
      <c r="C224" s="2">
        <v>646</v>
      </c>
      <c r="D224" s="16">
        <v>10</v>
      </c>
      <c r="E224" s="11" t="s">
        <v>125</v>
      </c>
      <c r="F224" s="11" t="s">
        <v>144</v>
      </c>
      <c r="G224" s="11" t="s">
        <v>148</v>
      </c>
      <c r="H224" s="16">
        <v>2004</v>
      </c>
      <c r="I224" s="13" t="s">
        <v>64</v>
      </c>
      <c r="J224" s="16">
        <v>36</v>
      </c>
      <c r="K224" s="11">
        <v>40</v>
      </c>
      <c r="P224" s="16">
        <v>3</v>
      </c>
      <c r="Q224" s="11">
        <v>45</v>
      </c>
      <c r="S224" s="11">
        <v>44</v>
      </c>
      <c r="W224" s="16">
        <v>1</v>
      </c>
      <c r="X224" s="11">
        <v>204</v>
      </c>
      <c r="Y224" s="11">
        <v>25</v>
      </c>
      <c r="Z224" s="11">
        <v>56</v>
      </c>
      <c r="AA224" s="15">
        <f t="shared" si="53"/>
        <v>2.2400000000000002</v>
      </c>
      <c r="AB224" s="11">
        <v>4</v>
      </c>
      <c r="AC224" s="11">
        <v>21</v>
      </c>
      <c r="AD224" s="15">
        <f t="shared" si="54"/>
        <v>0.84</v>
      </c>
      <c r="AE224" s="16">
        <f t="shared" si="55"/>
        <v>37.499999999999993</v>
      </c>
      <c r="AF224" s="11">
        <v>0</v>
      </c>
      <c r="AG224" s="11">
        <f t="shared" si="56"/>
        <v>0</v>
      </c>
      <c r="AH224" s="11">
        <v>0</v>
      </c>
      <c r="AI224" s="16">
        <f t="shared" si="57"/>
        <v>0</v>
      </c>
      <c r="AJ224" s="11">
        <v>0</v>
      </c>
      <c r="AK224" s="11">
        <f>AJ224*100/Y224</f>
        <v>0</v>
      </c>
      <c r="AL224" s="11">
        <v>0</v>
      </c>
      <c r="AM224" s="11">
        <v>7</v>
      </c>
      <c r="AN224" s="11">
        <v>2</v>
      </c>
      <c r="AO224" s="11">
        <v>3</v>
      </c>
      <c r="AP224" s="11">
        <v>3</v>
      </c>
      <c r="AQ224" s="11">
        <v>1</v>
      </c>
      <c r="AR224" s="11">
        <v>2</v>
      </c>
      <c r="BH224" t="str">
        <f>CONCATENATE(Tabla1[[#This Row],[MADRE]],"X",Tabla1[[#This Row],[PADRE]])</f>
        <v>MartaXAntoneta</v>
      </c>
    </row>
    <row r="225" spans="1:60" s="11" customFormat="1" ht="15.75" hidden="1" x14ac:dyDescent="0.25">
      <c r="A225" s="11" t="str">
        <f t="shared" si="51"/>
        <v>D00_646_10</v>
      </c>
      <c r="B225" s="1" t="s">
        <v>60</v>
      </c>
      <c r="C225" s="2">
        <v>646</v>
      </c>
      <c r="D225" s="16">
        <v>10</v>
      </c>
      <c r="E225" s="11" t="s">
        <v>125</v>
      </c>
      <c r="F225" s="11" t="s">
        <v>144</v>
      </c>
      <c r="G225" s="11" t="s">
        <v>148</v>
      </c>
      <c r="H225" s="16">
        <v>2005</v>
      </c>
      <c r="I225" s="13" t="s">
        <v>64</v>
      </c>
      <c r="J225" s="16">
        <v>55</v>
      </c>
      <c r="K225" s="11">
        <v>62</v>
      </c>
      <c r="P225" s="16">
        <v>3</v>
      </c>
      <c r="Q225" s="11">
        <v>70</v>
      </c>
      <c r="R225" s="11">
        <v>44</v>
      </c>
      <c r="S225" s="11">
        <v>73</v>
      </c>
      <c r="W225" s="16">
        <v>3</v>
      </c>
      <c r="X225" s="11">
        <v>195</v>
      </c>
      <c r="Y225" s="11">
        <v>25</v>
      </c>
      <c r="Z225" s="11">
        <v>57</v>
      </c>
      <c r="AA225" s="15">
        <f t="shared" si="53"/>
        <v>2.2799999999999998</v>
      </c>
      <c r="AB225" s="11">
        <v>4</v>
      </c>
      <c r="AC225" s="11">
        <v>20</v>
      </c>
      <c r="AD225" s="15">
        <f t="shared" si="54"/>
        <v>0.8</v>
      </c>
      <c r="AE225" s="16">
        <f t="shared" si="55"/>
        <v>35.087719298245617</v>
      </c>
      <c r="AF225" s="11">
        <v>0</v>
      </c>
      <c r="AG225" s="11">
        <f t="shared" si="56"/>
        <v>0</v>
      </c>
      <c r="AH225" s="11">
        <v>0</v>
      </c>
      <c r="AI225" s="16">
        <f t="shared" si="57"/>
        <v>0</v>
      </c>
      <c r="AJ225" s="11">
        <v>0</v>
      </c>
      <c r="AK225" s="11">
        <f>AJ225*100/Y225</f>
        <v>0</v>
      </c>
      <c r="AL225" s="11">
        <v>0</v>
      </c>
      <c r="AM225" s="11">
        <v>4</v>
      </c>
      <c r="AN225" s="11">
        <v>3</v>
      </c>
      <c r="AO225" s="11">
        <v>2</v>
      </c>
      <c r="AP225" s="11">
        <v>2</v>
      </c>
      <c r="AQ225" s="11">
        <v>1</v>
      </c>
      <c r="AR225" s="11">
        <v>2</v>
      </c>
      <c r="BH225" t="str">
        <f>CONCATENATE(Tabla1[[#This Row],[MADRE]],"X",Tabla1[[#This Row],[PADRE]])</f>
        <v>MartaXAntoneta</v>
      </c>
    </row>
    <row r="226" spans="1:60" s="11" customFormat="1" ht="15.75" hidden="1" x14ac:dyDescent="0.25">
      <c r="A226" s="11" t="str">
        <f t="shared" si="51"/>
        <v>D00_648_10</v>
      </c>
      <c r="B226" s="1" t="s">
        <v>60</v>
      </c>
      <c r="C226" s="2">
        <v>648</v>
      </c>
      <c r="D226" s="16">
        <v>10</v>
      </c>
      <c r="E226" s="11" t="s">
        <v>125</v>
      </c>
      <c r="F226" s="11" t="s">
        <v>144</v>
      </c>
      <c r="G226" s="11" t="s">
        <v>148</v>
      </c>
      <c r="H226" s="16">
        <v>2004</v>
      </c>
      <c r="I226" s="13" t="s">
        <v>64</v>
      </c>
      <c r="J226" s="16">
        <v>36</v>
      </c>
      <c r="K226" s="11">
        <v>39</v>
      </c>
      <c r="P226" s="16">
        <v>3</v>
      </c>
      <c r="Q226" s="11">
        <v>44</v>
      </c>
      <c r="S226" s="11">
        <v>39</v>
      </c>
      <c r="W226" s="16">
        <v>2</v>
      </c>
      <c r="X226" s="11">
        <v>200</v>
      </c>
      <c r="Y226" s="11">
        <v>25</v>
      </c>
      <c r="Z226" s="11">
        <v>40</v>
      </c>
      <c r="AA226" s="15">
        <f t="shared" si="53"/>
        <v>1.6</v>
      </c>
      <c r="AB226" s="11">
        <v>1</v>
      </c>
      <c r="AC226" s="11">
        <v>24</v>
      </c>
      <c r="AD226" s="15">
        <f t="shared" si="54"/>
        <v>0.96</v>
      </c>
      <c r="AE226" s="16">
        <f t="shared" si="55"/>
        <v>60</v>
      </c>
      <c r="AF226" s="11">
        <v>0</v>
      </c>
      <c r="AG226" s="11">
        <f t="shared" si="56"/>
        <v>0</v>
      </c>
      <c r="AH226" s="11">
        <v>1</v>
      </c>
      <c r="AI226" s="16">
        <f t="shared" si="57"/>
        <v>4</v>
      </c>
      <c r="AJ226" s="11">
        <v>1</v>
      </c>
      <c r="AK226" s="11">
        <f>AJ226*100/Y226</f>
        <v>4</v>
      </c>
      <c r="AL226" s="11">
        <v>14</v>
      </c>
      <c r="AM226" s="11">
        <v>7</v>
      </c>
      <c r="AN226" s="11">
        <v>2</v>
      </c>
      <c r="AO226" s="11">
        <v>3</v>
      </c>
      <c r="AP226" s="11">
        <v>3</v>
      </c>
      <c r="AQ226" s="11">
        <v>3</v>
      </c>
      <c r="AR226" s="11">
        <v>3</v>
      </c>
      <c r="BH226" t="str">
        <f>CONCATENATE(Tabla1[[#This Row],[MADRE]],"X",Tabla1[[#This Row],[PADRE]])</f>
        <v>MartaXAntoneta</v>
      </c>
    </row>
    <row r="227" spans="1:60" s="11" customFormat="1" ht="15.75" hidden="1" x14ac:dyDescent="0.25">
      <c r="A227" s="11" t="str">
        <f t="shared" si="51"/>
        <v>D00_648_10</v>
      </c>
      <c r="B227" s="1" t="s">
        <v>60</v>
      </c>
      <c r="C227" s="2">
        <v>648</v>
      </c>
      <c r="D227" s="16">
        <v>10</v>
      </c>
      <c r="E227" s="11" t="s">
        <v>125</v>
      </c>
      <c r="F227" s="11" t="s">
        <v>144</v>
      </c>
      <c r="G227" s="11" t="s">
        <v>148</v>
      </c>
      <c r="H227" s="16">
        <v>2005</v>
      </c>
      <c r="I227" s="13" t="s">
        <v>64</v>
      </c>
      <c r="J227" s="16">
        <v>54</v>
      </c>
      <c r="K227" s="11">
        <v>62</v>
      </c>
      <c r="P227" s="16">
        <v>3</v>
      </c>
      <c r="Q227" s="11">
        <v>68</v>
      </c>
      <c r="R227" s="11">
        <v>42</v>
      </c>
      <c r="S227" s="11">
        <v>49</v>
      </c>
      <c r="W227" s="16">
        <v>3</v>
      </c>
      <c r="X227" s="11">
        <v>195</v>
      </c>
      <c r="Y227" s="11">
        <v>25</v>
      </c>
      <c r="Z227" s="11">
        <v>41</v>
      </c>
      <c r="AA227" s="15">
        <f t="shared" si="53"/>
        <v>1.64</v>
      </c>
      <c r="AB227" s="11">
        <v>2</v>
      </c>
      <c r="AC227" s="11">
        <v>22</v>
      </c>
      <c r="AD227" s="15">
        <f t="shared" si="54"/>
        <v>0.88</v>
      </c>
      <c r="AE227" s="16">
        <f t="shared" si="55"/>
        <v>53.658536585365859</v>
      </c>
      <c r="AF227" s="11">
        <v>0</v>
      </c>
      <c r="AG227" s="11">
        <f t="shared" si="56"/>
        <v>0</v>
      </c>
      <c r="AH227" s="11">
        <v>0</v>
      </c>
      <c r="AI227" s="16">
        <f t="shared" si="57"/>
        <v>0</v>
      </c>
      <c r="AJ227" s="11">
        <v>3</v>
      </c>
      <c r="AK227" s="11">
        <f>AJ227*100/Y227</f>
        <v>12</v>
      </c>
      <c r="AL227" s="11">
        <v>1</v>
      </c>
      <c r="AM227" s="11">
        <v>4</v>
      </c>
      <c r="AN227" s="11">
        <v>2</v>
      </c>
      <c r="AO227" s="11">
        <v>2</v>
      </c>
      <c r="AP227" s="11">
        <v>3</v>
      </c>
      <c r="AQ227" s="11">
        <v>3</v>
      </c>
      <c r="AR227" s="11">
        <v>3</v>
      </c>
      <c r="BH227" t="str">
        <f>CONCATENATE(Tabla1[[#This Row],[MADRE]],"X",Tabla1[[#This Row],[PADRE]])</f>
        <v>MartaXAntoneta</v>
      </c>
    </row>
    <row r="228" spans="1:60" s="11" customFormat="1" ht="15.75" hidden="1" x14ac:dyDescent="0.25">
      <c r="A228" s="11" t="str">
        <f t="shared" si="51"/>
        <v>D00_650_10</v>
      </c>
      <c r="B228" s="1" t="s">
        <v>60</v>
      </c>
      <c r="C228" s="2">
        <v>650</v>
      </c>
      <c r="D228" s="16">
        <v>10</v>
      </c>
      <c r="E228" s="11" t="s">
        <v>125</v>
      </c>
      <c r="F228" s="11" t="s">
        <v>144</v>
      </c>
      <c r="G228" s="11" t="s">
        <v>148</v>
      </c>
      <c r="H228" s="16">
        <v>2005</v>
      </c>
      <c r="I228" s="13" t="s">
        <v>64</v>
      </c>
      <c r="J228" s="16">
        <v>54</v>
      </c>
      <c r="K228" s="11">
        <v>56</v>
      </c>
      <c r="P228" s="16">
        <v>1</v>
      </c>
      <c r="Q228" s="11">
        <v>62</v>
      </c>
      <c r="R228" s="11">
        <v>43</v>
      </c>
      <c r="S228" s="11">
        <v>57</v>
      </c>
      <c r="W228" s="16">
        <v>1</v>
      </c>
      <c r="X228" s="11">
        <v>193</v>
      </c>
      <c r="Y228" s="11">
        <v>25</v>
      </c>
      <c r="Z228" s="11">
        <v>93</v>
      </c>
      <c r="AA228" s="15">
        <f t="shared" si="53"/>
        <v>3.72</v>
      </c>
      <c r="AB228" s="11">
        <v>4</v>
      </c>
      <c r="AC228" s="11">
        <v>25</v>
      </c>
      <c r="AD228" s="15">
        <f t="shared" si="54"/>
        <v>1</v>
      </c>
      <c r="AE228" s="16">
        <f t="shared" si="55"/>
        <v>26.881720430107524</v>
      </c>
      <c r="AF228" s="11">
        <v>0</v>
      </c>
      <c r="AG228" s="11">
        <f t="shared" si="56"/>
        <v>0</v>
      </c>
      <c r="AH228" s="11">
        <v>0</v>
      </c>
      <c r="AI228" s="16">
        <f t="shared" si="57"/>
        <v>0</v>
      </c>
      <c r="AJ228" s="11" t="s">
        <v>167</v>
      </c>
      <c r="AM228" s="11">
        <v>4</v>
      </c>
      <c r="AN228" s="11">
        <v>2</v>
      </c>
      <c r="AO228" s="11">
        <v>2</v>
      </c>
      <c r="AP228" s="11">
        <v>3</v>
      </c>
      <c r="AQ228" s="11">
        <v>3</v>
      </c>
      <c r="AR228" s="11">
        <v>3</v>
      </c>
      <c r="BH228" t="str">
        <f>CONCATENATE(Tabla1[[#This Row],[MADRE]],"X",Tabla1[[#This Row],[PADRE]])</f>
        <v>MartaXAntoneta</v>
      </c>
    </row>
    <row r="229" spans="1:60" s="11" customFormat="1" ht="15.75" hidden="1" x14ac:dyDescent="0.25">
      <c r="A229" s="11" t="str">
        <f t="shared" si="51"/>
        <v>D00_651_10</v>
      </c>
      <c r="B229" s="1" t="s">
        <v>60</v>
      </c>
      <c r="C229" s="2">
        <v>651</v>
      </c>
      <c r="D229" s="16">
        <v>10</v>
      </c>
      <c r="E229" s="11" t="s">
        <v>125</v>
      </c>
      <c r="F229" s="11" t="s">
        <v>144</v>
      </c>
      <c r="G229" s="11" t="s">
        <v>148</v>
      </c>
      <c r="H229" s="16">
        <v>2004</v>
      </c>
      <c r="I229" s="13" t="s">
        <v>64</v>
      </c>
      <c r="J229" s="16">
        <v>35</v>
      </c>
      <c r="K229" s="11">
        <v>37</v>
      </c>
      <c r="P229" s="16">
        <v>3</v>
      </c>
      <c r="Q229" s="11">
        <v>45</v>
      </c>
      <c r="S229" s="11">
        <v>39</v>
      </c>
      <c r="W229" s="16">
        <v>1</v>
      </c>
      <c r="X229" s="11">
        <v>195</v>
      </c>
      <c r="Y229" s="11">
        <v>25</v>
      </c>
      <c r="Z229" s="11">
        <v>56</v>
      </c>
      <c r="AA229" s="15">
        <f t="shared" si="53"/>
        <v>2.2400000000000002</v>
      </c>
      <c r="AB229" s="11">
        <v>3</v>
      </c>
      <c r="AC229" s="11">
        <v>18</v>
      </c>
      <c r="AD229" s="15">
        <f t="shared" si="54"/>
        <v>0.72</v>
      </c>
      <c r="AE229" s="16">
        <f t="shared" si="55"/>
        <v>32.142857142857139</v>
      </c>
      <c r="AF229" s="11">
        <v>0</v>
      </c>
      <c r="AG229" s="11">
        <f t="shared" si="56"/>
        <v>0</v>
      </c>
      <c r="AH229" s="11">
        <v>0</v>
      </c>
      <c r="AI229" s="16">
        <f t="shared" si="57"/>
        <v>0</v>
      </c>
      <c r="AJ229" s="11">
        <v>0</v>
      </c>
      <c r="AK229" s="11">
        <f>AJ229*100/Y229</f>
        <v>0</v>
      </c>
      <c r="AL229" s="11">
        <v>0</v>
      </c>
      <c r="AM229" s="11">
        <v>7</v>
      </c>
      <c r="AN229" s="11">
        <v>2</v>
      </c>
      <c r="AO229" s="11">
        <v>3</v>
      </c>
      <c r="AP229" s="11">
        <v>3</v>
      </c>
      <c r="AQ229" s="11">
        <v>3</v>
      </c>
      <c r="AR229" s="11">
        <v>3</v>
      </c>
      <c r="BH229" t="str">
        <f>CONCATENATE(Tabla1[[#This Row],[MADRE]],"X",Tabla1[[#This Row],[PADRE]])</f>
        <v>MartaXAntoneta</v>
      </c>
    </row>
    <row r="230" spans="1:60" s="11" customFormat="1" ht="15.75" hidden="1" x14ac:dyDescent="0.25">
      <c r="A230" s="11" t="str">
        <f t="shared" si="51"/>
        <v>D00_651_10</v>
      </c>
      <c r="B230" s="1" t="s">
        <v>60</v>
      </c>
      <c r="C230" s="2">
        <v>651</v>
      </c>
      <c r="D230" s="16">
        <v>10</v>
      </c>
      <c r="E230" s="11" t="s">
        <v>125</v>
      </c>
      <c r="F230" s="11" t="s">
        <v>144</v>
      </c>
      <c r="G230" s="11" t="s">
        <v>148</v>
      </c>
      <c r="H230" s="16">
        <v>2005</v>
      </c>
      <c r="I230" s="13" t="s">
        <v>64</v>
      </c>
      <c r="J230" s="16">
        <v>47</v>
      </c>
      <c r="K230" s="11">
        <v>53</v>
      </c>
      <c r="P230" s="16">
        <v>2</v>
      </c>
      <c r="Q230" s="11">
        <v>60</v>
      </c>
      <c r="R230" s="11">
        <v>42</v>
      </c>
      <c r="S230" s="11">
        <v>49</v>
      </c>
      <c r="W230" s="16">
        <v>1</v>
      </c>
      <c r="X230" s="11">
        <v>190</v>
      </c>
      <c r="Y230" s="11">
        <v>25</v>
      </c>
      <c r="Z230" s="11">
        <v>61</v>
      </c>
      <c r="AA230" s="15">
        <f t="shared" si="53"/>
        <v>2.44</v>
      </c>
      <c r="AB230" s="11">
        <v>3</v>
      </c>
      <c r="AC230" s="11">
        <v>19</v>
      </c>
      <c r="AD230" s="15">
        <f t="shared" si="54"/>
        <v>0.76</v>
      </c>
      <c r="AE230" s="16">
        <f t="shared" si="55"/>
        <v>31.147540983606557</v>
      </c>
      <c r="AF230" s="11">
        <v>0</v>
      </c>
      <c r="AG230" s="11">
        <f t="shared" si="56"/>
        <v>0</v>
      </c>
      <c r="AH230" s="11">
        <v>0</v>
      </c>
      <c r="AI230" s="16">
        <f t="shared" si="57"/>
        <v>0</v>
      </c>
      <c r="AJ230" s="11" t="s">
        <v>168</v>
      </c>
      <c r="AM230" s="11">
        <v>7</v>
      </c>
      <c r="AN230" s="11">
        <v>2</v>
      </c>
      <c r="AO230" s="11">
        <v>2</v>
      </c>
      <c r="AP230" s="11">
        <v>3</v>
      </c>
      <c r="AQ230" s="11">
        <v>3</v>
      </c>
      <c r="AR230" s="11">
        <v>3</v>
      </c>
      <c r="BH230" t="str">
        <f>CONCATENATE(Tabla1[[#This Row],[MADRE]],"X",Tabla1[[#This Row],[PADRE]])</f>
        <v>MartaXAntoneta</v>
      </c>
    </row>
    <row r="231" spans="1:60" s="11" customFormat="1" ht="15.75" hidden="1" x14ac:dyDescent="0.25">
      <c r="A231" s="11" t="str">
        <f t="shared" si="51"/>
        <v>D00_652_10</v>
      </c>
      <c r="B231" s="1" t="s">
        <v>60</v>
      </c>
      <c r="C231" s="2">
        <v>652</v>
      </c>
      <c r="D231" s="16">
        <v>10</v>
      </c>
      <c r="E231" s="11" t="s">
        <v>125</v>
      </c>
      <c r="F231" s="11" t="s">
        <v>144</v>
      </c>
      <c r="G231" s="11" t="s">
        <v>148</v>
      </c>
      <c r="H231" s="16">
        <v>2004</v>
      </c>
      <c r="I231" s="13" t="s">
        <v>64</v>
      </c>
      <c r="J231" s="16">
        <v>36</v>
      </c>
      <c r="K231" s="11">
        <v>39</v>
      </c>
      <c r="P231" s="16">
        <v>2</v>
      </c>
      <c r="Q231" s="11">
        <v>46</v>
      </c>
      <c r="S231" s="11">
        <v>38</v>
      </c>
      <c r="W231" s="16">
        <v>2</v>
      </c>
      <c r="X231" s="11">
        <v>206</v>
      </c>
      <c r="Y231" s="11">
        <v>25</v>
      </c>
      <c r="Z231" s="11">
        <v>76</v>
      </c>
      <c r="AA231" s="15">
        <f t="shared" si="53"/>
        <v>3.04</v>
      </c>
      <c r="AB231" s="11">
        <v>4</v>
      </c>
      <c r="AC231" s="11">
        <v>24</v>
      </c>
      <c r="AD231" s="15">
        <f t="shared" si="54"/>
        <v>0.96</v>
      </c>
      <c r="AE231" s="16">
        <f t="shared" si="55"/>
        <v>31.578947368421051</v>
      </c>
      <c r="AF231" s="11">
        <v>0</v>
      </c>
      <c r="AG231" s="11">
        <f t="shared" si="56"/>
        <v>0</v>
      </c>
      <c r="AH231" s="11">
        <v>3</v>
      </c>
      <c r="AI231" s="16">
        <f t="shared" si="57"/>
        <v>12</v>
      </c>
      <c r="AJ231" s="11">
        <v>0</v>
      </c>
      <c r="AK231" s="11">
        <f t="shared" ref="AK231:AK238" si="58">AJ231*100/Y231</f>
        <v>0</v>
      </c>
      <c r="AL231" s="11">
        <v>0</v>
      </c>
      <c r="AM231" s="11">
        <v>5</v>
      </c>
      <c r="AN231" s="11">
        <v>3</v>
      </c>
      <c r="AO231" s="11">
        <v>2</v>
      </c>
      <c r="AP231" s="11">
        <v>2</v>
      </c>
      <c r="AQ231" s="11">
        <v>3</v>
      </c>
      <c r="AR231" s="11">
        <v>3</v>
      </c>
      <c r="BH231" t="str">
        <f>CONCATENATE(Tabla1[[#This Row],[MADRE]],"X",Tabla1[[#This Row],[PADRE]])</f>
        <v>MartaXAntoneta</v>
      </c>
    </row>
    <row r="232" spans="1:60" s="11" customFormat="1" ht="15.75" hidden="1" x14ac:dyDescent="0.25">
      <c r="A232" s="11" t="str">
        <f t="shared" si="51"/>
        <v>D00_652_10</v>
      </c>
      <c r="B232" s="1" t="s">
        <v>60</v>
      </c>
      <c r="C232" s="2">
        <v>652</v>
      </c>
      <c r="D232" s="16">
        <v>10</v>
      </c>
      <c r="E232" s="11" t="s">
        <v>125</v>
      </c>
      <c r="F232" s="11" t="s">
        <v>144</v>
      </c>
      <c r="G232" s="11" t="s">
        <v>148</v>
      </c>
      <c r="H232" s="16">
        <v>2005</v>
      </c>
      <c r="I232" s="13" t="s">
        <v>64</v>
      </c>
      <c r="J232" s="16">
        <v>49</v>
      </c>
      <c r="K232" s="11">
        <v>55</v>
      </c>
      <c r="P232" s="16">
        <v>2</v>
      </c>
      <c r="Q232" s="11">
        <v>62</v>
      </c>
      <c r="R232" s="11">
        <v>42</v>
      </c>
      <c r="S232" s="11">
        <v>50</v>
      </c>
      <c r="W232" s="16">
        <v>3</v>
      </c>
      <c r="X232" s="11">
        <v>203</v>
      </c>
      <c r="Y232" s="11">
        <v>25</v>
      </c>
      <c r="Z232" s="11">
        <v>87</v>
      </c>
      <c r="AA232" s="15">
        <f t="shared" si="53"/>
        <v>3.48</v>
      </c>
      <c r="AB232" s="11">
        <v>4</v>
      </c>
      <c r="AC232" s="11">
        <v>27</v>
      </c>
      <c r="AD232" s="15">
        <f t="shared" si="54"/>
        <v>1.08</v>
      </c>
      <c r="AE232" s="16">
        <f t="shared" si="55"/>
        <v>31.03448275862069</v>
      </c>
      <c r="AF232" s="11">
        <v>0</v>
      </c>
      <c r="AG232" s="11">
        <f t="shared" si="56"/>
        <v>0</v>
      </c>
      <c r="AH232" s="11">
        <v>3</v>
      </c>
      <c r="AI232" s="16">
        <f t="shared" si="57"/>
        <v>12</v>
      </c>
      <c r="AJ232" s="11">
        <v>1</v>
      </c>
      <c r="AK232" s="11">
        <f t="shared" si="58"/>
        <v>4</v>
      </c>
      <c r="AL232" s="11">
        <v>1</v>
      </c>
      <c r="AM232" s="11">
        <v>3</v>
      </c>
      <c r="AN232" s="11">
        <v>2</v>
      </c>
      <c r="AO232" s="11">
        <v>2</v>
      </c>
      <c r="AP232" s="11">
        <v>2</v>
      </c>
      <c r="AQ232" s="11">
        <v>3</v>
      </c>
      <c r="AR232" s="11">
        <v>4</v>
      </c>
      <c r="BH232" t="str">
        <f>CONCATENATE(Tabla1[[#This Row],[MADRE]],"X",Tabla1[[#This Row],[PADRE]])</f>
        <v>MartaXAntoneta</v>
      </c>
    </row>
    <row r="233" spans="1:60" ht="15.75" hidden="1" x14ac:dyDescent="0.25">
      <c r="A233" s="25" t="str">
        <f t="shared" si="51"/>
        <v>D00_655_10</v>
      </c>
      <c r="B233" s="26" t="s">
        <v>60</v>
      </c>
      <c r="C233" s="27">
        <v>655</v>
      </c>
      <c r="D233" s="28">
        <v>10</v>
      </c>
      <c r="E233" s="29" t="s">
        <v>125</v>
      </c>
      <c r="F233" s="29" t="s">
        <v>144</v>
      </c>
      <c r="G233" s="29" t="s">
        <v>148</v>
      </c>
      <c r="H233" s="28">
        <v>2004</v>
      </c>
      <c r="I233" s="30" t="s">
        <v>64</v>
      </c>
      <c r="J233" s="28">
        <v>35</v>
      </c>
      <c r="K233" s="29">
        <v>36</v>
      </c>
      <c r="L233" s="29"/>
      <c r="M233" s="29"/>
      <c r="N233" s="29"/>
      <c r="O233" s="29"/>
      <c r="P233" s="28">
        <v>1</v>
      </c>
      <c r="Q233" s="29">
        <v>40</v>
      </c>
      <c r="R233" s="29"/>
      <c r="S233" s="29">
        <v>29</v>
      </c>
      <c r="T233" s="29"/>
      <c r="U233" s="29"/>
      <c r="V233" s="29"/>
      <c r="W233" s="28">
        <v>1</v>
      </c>
      <c r="X233" s="29">
        <v>204</v>
      </c>
      <c r="Y233" s="29">
        <v>25</v>
      </c>
      <c r="Z233" s="29">
        <v>29</v>
      </c>
      <c r="AA233" s="31">
        <f t="shared" si="53"/>
        <v>1.1599999999999999</v>
      </c>
      <c r="AB233" s="29">
        <v>1</v>
      </c>
      <c r="AC233" s="29">
        <v>18</v>
      </c>
      <c r="AD233" s="31">
        <f t="shared" si="54"/>
        <v>0.72</v>
      </c>
      <c r="AE233" s="28">
        <f t="shared" si="55"/>
        <v>62.068965517241381</v>
      </c>
      <c r="AF233" s="29">
        <v>0</v>
      </c>
      <c r="AG233" s="29">
        <f t="shared" si="56"/>
        <v>0</v>
      </c>
      <c r="AH233" s="29">
        <v>0</v>
      </c>
      <c r="AI233" s="28">
        <f t="shared" si="57"/>
        <v>0</v>
      </c>
      <c r="AJ233" s="29">
        <v>4</v>
      </c>
      <c r="AK233" s="29">
        <f t="shared" si="58"/>
        <v>16</v>
      </c>
      <c r="AL233" s="29" t="s">
        <v>105</v>
      </c>
      <c r="AM233" s="29">
        <v>7</v>
      </c>
      <c r="AN233" s="29">
        <v>2</v>
      </c>
      <c r="AO233" s="29">
        <v>3</v>
      </c>
      <c r="AP233" s="29">
        <v>3</v>
      </c>
      <c r="AQ233" s="29">
        <v>1</v>
      </c>
      <c r="AR233" s="29">
        <v>1</v>
      </c>
      <c r="AS233" s="29"/>
      <c r="AT233" s="29"/>
      <c r="AU233" s="29"/>
      <c r="AV233" s="29"/>
      <c r="AW233" s="29"/>
      <c r="AX233" s="29"/>
      <c r="AY233" s="29"/>
      <c r="AZ233" s="29"/>
      <c r="BA233" s="29"/>
      <c r="BB233" s="29"/>
      <c r="BC233" s="29"/>
      <c r="BD233" s="29"/>
      <c r="BE233" s="29"/>
      <c r="BF233" s="29"/>
      <c r="BG233" s="29"/>
      <c r="BH233" s="32" t="str">
        <f>CONCATENATE(Tabla1[[#This Row],[MADRE]],"X",Tabla1[[#This Row],[PADRE]])</f>
        <v>MartaXAntoneta</v>
      </c>
    </row>
    <row r="234" spans="1:60" s="11" customFormat="1" ht="15.75" hidden="1" x14ac:dyDescent="0.25">
      <c r="A234" s="11" t="str">
        <f t="shared" si="51"/>
        <v>D00_656_10</v>
      </c>
      <c r="B234" s="1" t="s">
        <v>60</v>
      </c>
      <c r="C234" s="2">
        <v>656</v>
      </c>
      <c r="D234" s="16">
        <v>10</v>
      </c>
      <c r="E234" s="11" t="s">
        <v>125</v>
      </c>
      <c r="F234" s="11" t="s">
        <v>144</v>
      </c>
      <c r="G234" s="11" t="s">
        <v>148</v>
      </c>
      <c r="H234" s="16">
        <v>2004</v>
      </c>
      <c r="I234" s="13" t="s">
        <v>64</v>
      </c>
      <c r="J234" s="16">
        <v>36</v>
      </c>
      <c r="K234" s="11">
        <v>38</v>
      </c>
      <c r="P234" s="16">
        <v>1</v>
      </c>
      <c r="Q234" s="11">
        <v>43</v>
      </c>
      <c r="S234" s="11">
        <v>40</v>
      </c>
      <c r="W234" s="16">
        <v>1</v>
      </c>
      <c r="X234" s="11">
        <v>219</v>
      </c>
      <c r="Y234" s="11">
        <v>25</v>
      </c>
      <c r="Z234" s="11">
        <v>83</v>
      </c>
      <c r="AA234" s="15">
        <f t="shared" si="53"/>
        <v>3.4069565217391307</v>
      </c>
      <c r="AB234" s="11">
        <v>4</v>
      </c>
      <c r="AC234" s="11">
        <v>25</v>
      </c>
      <c r="AD234" s="15">
        <f t="shared" si="54"/>
        <v>1.0869565217391304</v>
      </c>
      <c r="AE234" s="16">
        <f t="shared" si="55"/>
        <v>31.90403266972945</v>
      </c>
      <c r="AF234" s="11">
        <v>2</v>
      </c>
      <c r="AG234" s="11">
        <f t="shared" si="56"/>
        <v>8</v>
      </c>
      <c r="AH234" s="11">
        <v>0</v>
      </c>
      <c r="AI234" s="16">
        <f t="shared" si="57"/>
        <v>0</v>
      </c>
      <c r="AJ234" s="11">
        <v>1</v>
      </c>
      <c r="AK234" s="11">
        <f t="shared" si="58"/>
        <v>4</v>
      </c>
      <c r="AL234" s="11">
        <v>3</v>
      </c>
      <c r="AM234" s="11">
        <v>11</v>
      </c>
      <c r="AN234" s="11">
        <v>3</v>
      </c>
      <c r="AO234" s="11">
        <v>1</v>
      </c>
      <c r="AP234" s="11">
        <v>2</v>
      </c>
      <c r="AQ234" s="11">
        <v>3</v>
      </c>
      <c r="AR234" s="11">
        <v>3</v>
      </c>
      <c r="BH234" t="str">
        <f>CONCATENATE(Tabla1[[#This Row],[MADRE]],"X",Tabla1[[#This Row],[PADRE]])</f>
        <v>MartaXAntoneta</v>
      </c>
    </row>
    <row r="235" spans="1:60" s="11" customFormat="1" ht="15.75" hidden="1" x14ac:dyDescent="0.25">
      <c r="A235" s="11" t="str">
        <f t="shared" si="51"/>
        <v>D00_656_10</v>
      </c>
      <c r="B235" s="1" t="s">
        <v>60</v>
      </c>
      <c r="C235" s="2">
        <v>656</v>
      </c>
      <c r="D235" s="16">
        <v>10</v>
      </c>
      <c r="E235" s="11" t="s">
        <v>125</v>
      </c>
      <c r="F235" s="11" t="s">
        <v>144</v>
      </c>
      <c r="G235" s="11" t="s">
        <v>148</v>
      </c>
      <c r="H235" s="16">
        <v>2005</v>
      </c>
      <c r="I235" s="13" t="s">
        <v>64</v>
      </c>
      <c r="J235" s="16">
        <v>55</v>
      </c>
      <c r="K235" s="11">
        <v>61</v>
      </c>
      <c r="P235" s="16">
        <v>1</v>
      </c>
      <c r="Q235" s="11">
        <v>65</v>
      </c>
      <c r="R235" s="11">
        <v>44</v>
      </c>
      <c r="S235" s="11">
        <v>50</v>
      </c>
      <c r="W235" s="16">
        <v>0</v>
      </c>
      <c r="X235" s="11">
        <v>212</v>
      </c>
      <c r="Y235" s="11">
        <v>5</v>
      </c>
      <c r="Z235" s="11">
        <v>15</v>
      </c>
      <c r="AA235" s="15">
        <f t="shared" si="53"/>
        <v>3</v>
      </c>
      <c r="AB235" s="11">
        <v>4</v>
      </c>
      <c r="AC235" s="11">
        <v>4</v>
      </c>
      <c r="AD235" s="15">
        <f t="shared" si="54"/>
        <v>0.8</v>
      </c>
      <c r="AE235" s="16">
        <f t="shared" si="55"/>
        <v>26.666666666666668</v>
      </c>
      <c r="AF235" s="11">
        <v>0</v>
      </c>
      <c r="AG235" s="11">
        <f t="shared" si="56"/>
        <v>0</v>
      </c>
      <c r="AH235" s="11">
        <v>0</v>
      </c>
      <c r="AI235" s="16">
        <f t="shared" si="57"/>
        <v>0</v>
      </c>
      <c r="AJ235" s="11">
        <v>1</v>
      </c>
      <c r="AK235" s="11">
        <f t="shared" si="58"/>
        <v>20</v>
      </c>
      <c r="AL235" s="11">
        <v>3</v>
      </c>
      <c r="AM235" s="11">
        <v>7</v>
      </c>
      <c r="AN235" s="11">
        <v>3</v>
      </c>
      <c r="AO235" s="11">
        <v>2</v>
      </c>
      <c r="AP235" s="11">
        <v>2</v>
      </c>
      <c r="AQ235" s="11">
        <v>2</v>
      </c>
      <c r="AR235" s="11">
        <v>2</v>
      </c>
      <c r="BH235" t="str">
        <f>CONCATENATE(Tabla1[[#This Row],[MADRE]],"X",Tabla1[[#This Row],[PADRE]])</f>
        <v>MartaXAntoneta</v>
      </c>
    </row>
    <row r="236" spans="1:60" s="11" customFormat="1" ht="15.75" hidden="1" x14ac:dyDescent="0.25">
      <c r="A236" s="11" t="str">
        <f t="shared" si="51"/>
        <v>D00_657_10</v>
      </c>
      <c r="B236" s="1" t="s">
        <v>60</v>
      </c>
      <c r="C236" s="2">
        <v>657</v>
      </c>
      <c r="D236" s="16">
        <v>10</v>
      </c>
      <c r="E236" s="11" t="s">
        <v>125</v>
      </c>
      <c r="F236" s="11" t="s">
        <v>144</v>
      </c>
      <c r="G236" s="11" t="s">
        <v>148</v>
      </c>
      <c r="H236" s="16">
        <v>2004</v>
      </c>
      <c r="I236" s="13" t="s">
        <v>64</v>
      </c>
      <c r="J236" s="16">
        <v>34</v>
      </c>
      <c r="K236" s="11">
        <v>36</v>
      </c>
      <c r="P236" s="16">
        <v>3</v>
      </c>
      <c r="Q236" s="11">
        <v>44</v>
      </c>
      <c r="S236" s="11">
        <v>38</v>
      </c>
      <c r="W236" s="16">
        <v>1</v>
      </c>
      <c r="X236" s="11">
        <v>199</v>
      </c>
      <c r="Y236" s="11">
        <v>25</v>
      </c>
      <c r="Z236" s="11">
        <v>73</v>
      </c>
      <c r="AA236" s="15">
        <f t="shared" si="53"/>
        <v>2.92</v>
      </c>
      <c r="AB236" s="11">
        <v>4</v>
      </c>
      <c r="AC236" s="11">
        <v>18</v>
      </c>
      <c r="AD236" s="15">
        <f t="shared" si="54"/>
        <v>0.72</v>
      </c>
      <c r="AE236" s="16">
        <f t="shared" si="55"/>
        <v>24.657534246575342</v>
      </c>
      <c r="AF236" s="11">
        <v>0</v>
      </c>
      <c r="AG236" s="11">
        <f t="shared" si="56"/>
        <v>0</v>
      </c>
      <c r="AH236" s="11">
        <v>0</v>
      </c>
      <c r="AI236" s="16">
        <f t="shared" si="57"/>
        <v>0</v>
      </c>
      <c r="AJ236" s="11">
        <v>7</v>
      </c>
      <c r="AK236" s="11">
        <f t="shared" si="58"/>
        <v>28</v>
      </c>
      <c r="AL236" s="11" t="s">
        <v>169</v>
      </c>
      <c r="AM236" s="11">
        <v>5</v>
      </c>
      <c r="AN236" s="11">
        <v>3</v>
      </c>
      <c r="AO236" s="11">
        <v>2</v>
      </c>
      <c r="AP236" s="11">
        <v>3</v>
      </c>
      <c r="AQ236" s="11">
        <v>3</v>
      </c>
      <c r="AR236" s="11">
        <v>2</v>
      </c>
      <c r="BH236" t="str">
        <f>CONCATENATE(Tabla1[[#This Row],[MADRE]],"X",Tabla1[[#This Row],[PADRE]])</f>
        <v>MartaXAntoneta</v>
      </c>
    </row>
    <row r="237" spans="1:60" s="11" customFormat="1" ht="15.75" hidden="1" x14ac:dyDescent="0.25">
      <c r="A237" s="11" t="str">
        <f t="shared" si="51"/>
        <v>D00_657_10</v>
      </c>
      <c r="B237" s="1" t="s">
        <v>60</v>
      </c>
      <c r="C237" s="2">
        <v>657</v>
      </c>
      <c r="D237" s="16">
        <v>10</v>
      </c>
      <c r="E237" s="11" t="s">
        <v>125</v>
      </c>
      <c r="F237" s="11" t="s">
        <v>144</v>
      </c>
      <c r="G237" s="11" t="s">
        <v>148</v>
      </c>
      <c r="H237" s="16">
        <v>2005</v>
      </c>
      <c r="I237" s="13" t="s">
        <v>64</v>
      </c>
      <c r="J237" s="16">
        <v>48</v>
      </c>
      <c r="K237" s="11">
        <v>61</v>
      </c>
      <c r="P237" s="16">
        <v>3</v>
      </c>
      <c r="Q237" s="11">
        <v>65</v>
      </c>
      <c r="R237" s="11">
        <v>44</v>
      </c>
      <c r="S237" s="11">
        <v>56</v>
      </c>
      <c r="W237" s="16">
        <v>1</v>
      </c>
      <c r="X237" s="11">
        <v>200</v>
      </c>
      <c r="Y237" s="11">
        <v>25</v>
      </c>
      <c r="Z237" s="11">
        <v>75</v>
      </c>
      <c r="AA237" s="15">
        <f t="shared" si="53"/>
        <v>3</v>
      </c>
      <c r="AB237" s="11">
        <v>5</v>
      </c>
      <c r="AC237" s="11">
        <v>20</v>
      </c>
      <c r="AD237" s="15">
        <f t="shared" si="54"/>
        <v>0.8</v>
      </c>
      <c r="AE237" s="16">
        <f t="shared" si="55"/>
        <v>26.666666666666668</v>
      </c>
      <c r="AF237" s="11">
        <v>0</v>
      </c>
      <c r="AG237" s="11">
        <f t="shared" si="56"/>
        <v>0</v>
      </c>
      <c r="AH237" s="11">
        <v>1</v>
      </c>
      <c r="AI237" s="16">
        <f t="shared" si="57"/>
        <v>4</v>
      </c>
      <c r="AJ237" s="11">
        <v>1</v>
      </c>
      <c r="AK237" s="11">
        <f t="shared" si="58"/>
        <v>4</v>
      </c>
      <c r="AL237" s="11">
        <v>7</v>
      </c>
      <c r="AM237" s="11">
        <v>7</v>
      </c>
      <c r="AN237" s="11">
        <v>2</v>
      </c>
      <c r="AO237" s="11">
        <v>2</v>
      </c>
      <c r="AP237" s="11">
        <v>2</v>
      </c>
      <c r="AQ237" s="11">
        <v>3</v>
      </c>
      <c r="AR237" s="11">
        <v>4</v>
      </c>
      <c r="BH237" t="str">
        <f>CONCATENATE(Tabla1[[#This Row],[MADRE]],"X",Tabla1[[#This Row],[PADRE]])</f>
        <v>MartaXAntoneta</v>
      </c>
    </row>
    <row r="238" spans="1:60" s="11" customFormat="1" ht="15.75" hidden="1" x14ac:dyDescent="0.25">
      <c r="A238" s="11" t="str">
        <f t="shared" si="51"/>
        <v>D00_659_10</v>
      </c>
      <c r="B238" s="1" t="s">
        <v>60</v>
      </c>
      <c r="C238" s="2">
        <v>659</v>
      </c>
      <c r="D238" s="16">
        <v>10</v>
      </c>
      <c r="E238" s="11" t="s">
        <v>125</v>
      </c>
      <c r="F238" s="11" t="s">
        <v>144</v>
      </c>
      <c r="G238" s="11" t="s">
        <v>148</v>
      </c>
      <c r="H238" s="16">
        <v>2004</v>
      </c>
      <c r="I238" s="13" t="s">
        <v>64</v>
      </c>
      <c r="J238" s="16">
        <v>42</v>
      </c>
      <c r="K238" s="11">
        <v>46</v>
      </c>
      <c r="P238" s="16">
        <v>1</v>
      </c>
      <c r="Q238" s="11">
        <v>52</v>
      </c>
      <c r="S238" s="11">
        <v>39</v>
      </c>
      <c r="W238" s="16">
        <v>2</v>
      </c>
      <c r="X238" s="11">
        <v>200</v>
      </c>
      <c r="Y238" s="11">
        <v>25</v>
      </c>
      <c r="Z238" s="11">
        <v>36</v>
      </c>
      <c r="AA238" s="15">
        <f t="shared" si="53"/>
        <v>1.44</v>
      </c>
      <c r="AB238" s="11">
        <v>2</v>
      </c>
      <c r="AC238" s="11">
        <v>21</v>
      </c>
      <c r="AD238" s="15">
        <f t="shared" si="54"/>
        <v>0.84</v>
      </c>
      <c r="AE238" s="16">
        <f t="shared" si="55"/>
        <v>58.333333333333336</v>
      </c>
      <c r="AF238" s="11">
        <v>0</v>
      </c>
      <c r="AG238" s="11">
        <f t="shared" si="56"/>
        <v>0</v>
      </c>
      <c r="AH238" s="11">
        <v>1</v>
      </c>
      <c r="AI238" s="16">
        <f t="shared" si="57"/>
        <v>4</v>
      </c>
      <c r="AJ238" s="11">
        <v>6</v>
      </c>
      <c r="AK238" s="11">
        <f t="shared" si="58"/>
        <v>24</v>
      </c>
      <c r="AL238" s="11" t="s">
        <v>170</v>
      </c>
      <c r="AM238" s="11">
        <v>5</v>
      </c>
      <c r="AN238" s="11">
        <v>3</v>
      </c>
      <c r="AO238" s="11">
        <v>3</v>
      </c>
      <c r="AP238" s="11">
        <v>2</v>
      </c>
      <c r="AQ238" s="11">
        <v>1</v>
      </c>
      <c r="AR238" s="11">
        <v>1</v>
      </c>
      <c r="BH238" t="str">
        <f>CONCATENATE(Tabla1[[#This Row],[MADRE]],"X",Tabla1[[#This Row],[PADRE]])</f>
        <v>MartaXAntoneta</v>
      </c>
    </row>
    <row r="239" spans="1:60" s="11" customFormat="1" ht="15.75" hidden="1" x14ac:dyDescent="0.25">
      <c r="A239" s="11" t="str">
        <f t="shared" si="51"/>
        <v>D00_659_10</v>
      </c>
      <c r="B239" s="1" t="s">
        <v>60</v>
      </c>
      <c r="C239" s="2">
        <v>659</v>
      </c>
      <c r="D239" s="16">
        <v>10</v>
      </c>
      <c r="E239" s="11" t="s">
        <v>125</v>
      </c>
      <c r="F239" s="11" t="s">
        <v>144</v>
      </c>
      <c r="G239" s="11" t="s">
        <v>148</v>
      </c>
      <c r="H239" s="16">
        <v>2005</v>
      </c>
      <c r="I239" s="13" t="s">
        <v>64</v>
      </c>
      <c r="J239" s="16">
        <v>63</v>
      </c>
      <c r="K239" s="11">
        <v>70</v>
      </c>
      <c r="P239" s="16">
        <v>1</v>
      </c>
      <c r="Q239" s="11">
        <v>74</v>
      </c>
      <c r="R239" s="11">
        <v>46</v>
      </c>
      <c r="S239" s="11">
        <v>58</v>
      </c>
      <c r="W239" s="16">
        <v>1</v>
      </c>
      <c r="X239" s="11">
        <v>199</v>
      </c>
      <c r="Y239" s="11">
        <v>25</v>
      </c>
      <c r="Z239" s="11">
        <v>40</v>
      </c>
      <c r="AA239" s="15">
        <f t="shared" ref="AA239:AA261" si="59">(Z239+(AD239*AF239))/Y239</f>
        <v>1.6</v>
      </c>
      <c r="AB239" s="11">
        <v>3</v>
      </c>
      <c r="AC239" s="11">
        <v>23</v>
      </c>
      <c r="AD239" s="15">
        <f t="shared" ref="AD239:AD261" si="60">AC239/(Y239-AF239)</f>
        <v>0.92</v>
      </c>
      <c r="AE239" s="16">
        <f t="shared" ref="AE239:AE261" si="61">AD239*100/AA239</f>
        <v>57.5</v>
      </c>
      <c r="AF239" s="11">
        <v>0</v>
      </c>
      <c r="AG239" s="11">
        <f t="shared" ref="AG239:AG261" si="62">AF239*100/Y239</f>
        <v>0</v>
      </c>
      <c r="AH239" s="11">
        <v>1</v>
      </c>
      <c r="AI239" s="16">
        <f t="shared" ref="AI239:AI261" si="63">AH239*100/Y239</f>
        <v>4</v>
      </c>
      <c r="AJ239" s="11" t="s">
        <v>171</v>
      </c>
      <c r="AM239" s="11">
        <v>3</v>
      </c>
      <c r="AN239" s="11">
        <v>3</v>
      </c>
      <c r="AO239" s="11">
        <v>2</v>
      </c>
      <c r="AP239" s="11">
        <v>3</v>
      </c>
      <c r="AQ239" s="11">
        <v>1</v>
      </c>
      <c r="AR239" s="11">
        <v>2</v>
      </c>
      <c r="BH239" t="str">
        <f>CONCATENATE(Tabla1[[#This Row],[MADRE]],"X",Tabla1[[#This Row],[PADRE]])</f>
        <v>MartaXAntoneta</v>
      </c>
    </row>
    <row r="240" spans="1:60" s="11" customFormat="1" ht="15.75" hidden="1" x14ac:dyDescent="0.25">
      <c r="A240" s="11" t="str">
        <f t="shared" si="51"/>
        <v>D00_661_10</v>
      </c>
      <c r="B240" s="1" t="s">
        <v>60</v>
      </c>
      <c r="C240" s="2">
        <v>661</v>
      </c>
      <c r="D240" s="16">
        <v>10</v>
      </c>
      <c r="E240" s="11" t="s">
        <v>125</v>
      </c>
      <c r="F240" s="11" t="s">
        <v>144</v>
      </c>
      <c r="G240" s="11" t="s">
        <v>148</v>
      </c>
      <c r="H240" s="16">
        <v>2004</v>
      </c>
      <c r="I240" s="13" t="s">
        <v>64</v>
      </c>
      <c r="J240" s="16">
        <v>41</v>
      </c>
      <c r="K240" s="11">
        <v>44</v>
      </c>
      <c r="P240" s="16">
        <v>2</v>
      </c>
      <c r="Q240" s="11">
        <v>51</v>
      </c>
      <c r="S240" s="11">
        <v>38</v>
      </c>
      <c r="W240" s="16">
        <v>1</v>
      </c>
      <c r="X240" s="11">
        <v>199</v>
      </c>
      <c r="Y240" s="11">
        <v>25</v>
      </c>
      <c r="Z240" s="11">
        <v>75</v>
      </c>
      <c r="AA240" s="15">
        <f t="shared" si="59"/>
        <v>3.0316666666666667</v>
      </c>
      <c r="AB240" s="11">
        <v>4</v>
      </c>
      <c r="AC240" s="11">
        <v>19</v>
      </c>
      <c r="AD240" s="15">
        <f t="shared" si="60"/>
        <v>0.79166666666666663</v>
      </c>
      <c r="AE240" s="16">
        <f t="shared" si="61"/>
        <v>26.113249037932928</v>
      </c>
      <c r="AF240" s="11">
        <v>1</v>
      </c>
      <c r="AG240" s="11">
        <f t="shared" si="62"/>
        <v>4</v>
      </c>
      <c r="AH240" s="11">
        <v>0</v>
      </c>
      <c r="AI240" s="16">
        <f t="shared" si="63"/>
        <v>0</v>
      </c>
      <c r="AJ240" s="11">
        <v>0</v>
      </c>
      <c r="AK240" s="11">
        <f t="shared" ref="AK240:AK254" si="64">AJ240*100/Y240</f>
        <v>0</v>
      </c>
      <c r="AL240" s="11">
        <v>0</v>
      </c>
      <c r="AM240" s="11">
        <v>5</v>
      </c>
      <c r="AN240" s="11">
        <v>1</v>
      </c>
      <c r="AO240" s="11">
        <v>3</v>
      </c>
      <c r="AP240" s="11">
        <v>2</v>
      </c>
      <c r="AQ240" s="11">
        <v>1</v>
      </c>
      <c r="AR240" s="11">
        <v>1</v>
      </c>
      <c r="BH240" t="str">
        <f>CONCATENATE(Tabla1[[#This Row],[MADRE]],"X",Tabla1[[#This Row],[PADRE]])</f>
        <v>MartaXAntoneta</v>
      </c>
    </row>
    <row r="241" spans="1:60" s="11" customFormat="1" ht="15.75" hidden="1" x14ac:dyDescent="0.25">
      <c r="A241" s="11" t="str">
        <f t="shared" si="51"/>
        <v>D00_661_10</v>
      </c>
      <c r="B241" s="1" t="s">
        <v>60</v>
      </c>
      <c r="C241" s="2">
        <v>661</v>
      </c>
      <c r="D241" s="16">
        <v>10</v>
      </c>
      <c r="E241" s="11" t="s">
        <v>125</v>
      </c>
      <c r="F241" s="11" t="s">
        <v>144</v>
      </c>
      <c r="G241" s="11" t="s">
        <v>148</v>
      </c>
      <c r="H241" s="16">
        <v>2005</v>
      </c>
      <c r="I241" s="13" t="s">
        <v>64</v>
      </c>
      <c r="J241" s="16">
        <v>56</v>
      </c>
      <c r="K241" s="11">
        <v>61</v>
      </c>
      <c r="P241" s="16">
        <v>4</v>
      </c>
      <c r="Q241" s="11">
        <v>69</v>
      </c>
      <c r="R241" s="11">
        <v>42</v>
      </c>
      <c r="S241" s="11">
        <v>50</v>
      </c>
      <c r="W241" s="16">
        <v>3</v>
      </c>
      <c r="X241" s="11">
        <v>200</v>
      </c>
      <c r="Y241" s="11">
        <v>25</v>
      </c>
      <c r="Z241" s="11">
        <v>85</v>
      </c>
      <c r="AA241" s="15">
        <f t="shared" si="59"/>
        <v>3.4</v>
      </c>
      <c r="AB241" s="11">
        <v>4</v>
      </c>
      <c r="AC241" s="11">
        <v>21</v>
      </c>
      <c r="AD241" s="15">
        <f t="shared" si="60"/>
        <v>0.84</v>
      </c>
      <c r="AE241" s="16">
        <f t="shared" si="61"/>
        <v>24.705882352941178</v>
      </c>
      <c r="AF241" s="11">
        <v>0</v>
      </c>
      <c r="AG241" s="11">
        <f t="shared" si="62"/>
        <v>0</v>
      </c>
      <c r="AH241" s="11">
        <v>3</v>
      </c>
      <c r="AI241" s="16">
        <f t="shared" si="63"/>
        <v>12</v>
      </c>
      <c r="AJ241" s="11">
        <v>0</v>
      </c>
      <c r="AK241" s="11">
        <f t="shared" si="64"/>
        <v>0</v>
      </c>
      <c r="AL241" s="11">
        <v>0</v>
      </c>
      <c r="AM241" s="11">
        <v>7</v>
      </c>
      <c r="AN241" s="11">
        <v>2</v>
      </c>
      <c r="AO241" s="11">
        <v>2</v>
      </c>
      <c r="AP241" s="11">
        <v>2</v>
      </c>
      <c r="AQ241" s="11">
        <v>1</v>
      </c>
      <c r="AR241" s="11">
        <v>2</v>
      </c>
      <c r="BH241" t="str">
        <f>CONCATENATE(Tabla1[[#This Row],[MADRE]],"X",Tabla1[[#This Row],[PADRE]])</f>
        <v>MartaXAntoneta</v>
      </c>
    </row>
    <row r="242" spans="1:60" s="11" customFormat="1" ht="15.75" hidden="1" x14ac:dyDescent="0.25">
      <c r="A242" s="11" t="str">
        <f t="shared" si="51"/>
        <v>D00_662_11</v>
      </c>
      <c r="B242" s="1" t="s">
        <v>60</v>
      </c>
      <c r="C242" s="2">
        <v>662</v>
      </c>
      <c r="D242" s="16">
        <v>11</v>
      </c>
      <c r="E242" s="14" t="s">
        <v>144</v>
      </c>
      <c r="F242" s="11" t="s">
        <v>125</v>
      </c>
      <c r="G242" s="11" t="s">
        <v>148</v>
      </c>
      <c r="H242" s="16">
        <v>2005</v>
      </c>
      <c r="I242" s="13" t="s">
        <v>64</v>
      </c>
      <c r="J242" s="16">
        <v>64</v>
      </c>
      <c r="K242" s="11">
        <v>68</v>
      </c>
      <c r="P242" s="16">
        <v>1</v>
      </c>
      <c r="Q242" s="11">
        <v>73</v>
      </c>
      <c r="R242" s="11">
        <v>43</v>
      </c>
      <c r="S242" s="11">
        <v>49</v>
      </c>
      <c r="W242" s="16">
        <v>0</v>
      </c>
      <c r="Y242" s="11">
        <v>3</v>
      </c>
      <c r="Z242" s="11">
        <v>7</v>
      </c>
      <c r="AA242" s="15">
        <f t="shared" si="59"/>
        <v>2.3333333333333335</v>
      </c>
      <c r="AB242" s="11">
        <v>1</v>
      </c>
      <c r="AD242" s="15">
        <f t="shared" si="60"/>
        <v>0</v>
      </c>
      <c r="AE242" s="16">
        <f t="shared" si="61"/>
        <v>0</v>
      </c>
      <c r="AG242" s="11">
        <f t="shared" si="62"/>
        <v>0</v>
      </c>
      <c r="AI242" s="16">
        <f t="shared" si="63"/>
        <v>0</v>
      </c>
      <c r="AK242" s="11">
        <f t="shared" si="64"/>
        <v>0</v>
      </c>
      <c r="AQ242" s="11">
        <v>1</v>
      </c>
      <c r="BH242" t="str">
        <f>CONCATENATE(Tabla1[[#This Row],[MADRE]],"X",Tabla1[[#This Row],[PADRE]])</f>
        <v>AntonetaXMarta</v>
      </c>
    </row>
    <row r="243" spans="1:60" s="11" customFormat="1" ht="15.75" hidden="1" x14ac:dyDescent="0.25">
      <c r="A243" s="11" t="str">
        <f t="shared" si="51"/>
        <v>D00_663_11</v>
      </c>
      <c r="B243" s="1" t="s">
        <v>60</v>
      </c>
      <c r="C243" s="2">
        <v>663</v>
      </c>
      <c r="D243" s="16">
        <v>11</v>
      </c>
      <c r="E243" s="14" t="s">
        <v>144</v>
      </c>
      <c r="F243" s="11" t="s">
        <v>125</v>
      </c>
      <c r="G243" s="11" t="s">
        <v>148</v>
      </c>
      <c r="H243" s="16">
        <v>2004</v>
      </c>
      <c r="I243" s="13" t="s">
        <v>64</v>
      </c>
      <c r="J243" s="16">
        <v>35</v>
      </c>
      <c r="K243" s="11">
        <v>39</v>
      </c>
      <c r="P243" s="16">
        <v>3</v>
      </c>
      <c r="Q243" s="11">
        <v>47</v>
      </c>
      <c r="S243" s="11">
        <v>39</v>
      </c>
      <c r="W243" s="16">
        <v>1</v>
      </c>
      <c r="X243" s="11">
        <v>196</v>
      </c>
      <c r="Y243" s="11">
        <v>25</v>
      </c>
      <c r="Z243" s="11">
        <v>75</v>
      </c>
      <c r="AA243" s="15">
        <f t="shared" si="59"/>
        <v>3</v>
      </c>
      <c r="AB243" s="11">
        <v>4</v>
      </c>
      <c r="AC243" s="11">
        <v>25</v>
      </c>
      <c r="AD243" s="15">
        <f t="shared" si="60"/>
        <v>1</v>
      </c>
      <c r="AE243" s="16">
        <f t="shared" si="61"/>
        <v>33.333333333333336</v>
      </c>
      <c r="AF243" s="11">
        <v>0</v>
      </c>
      <c r="AG243" s="11">
        <f t="shared" si="62"/>
        <v>0</v>
      </c>
      <c r="AH243" s="11">
        <v>0</v>
      </c>
      <c r="AI243" s="16">
        <f t="shared" si="63"/>
        <v>0</v>
      </c>
      <c r="AJ243" s="11">
        <v>1</v>
      </c>
      <c r="AK243" s="11">
        <f t="shared" si="64"/>
        <v>4</v>
      </c>
      <c r="AL243" s="11">
        <v>3</v>
      </c>
      <c r="AM243" s="11">
        <v>4</v>
      </c>
      <c r="AN243" s="11">
        <v>3</v>
      </c>
      <c r="AO243" s="11">
        <v>2</v>
      </c>
      <c r="AP243" s="11">
        <v>2</v>
      </c>
      <c r="AQ243" s="11">
        <v>3</v>
      </c>
      <c r="AR243" s="11">
        <v>4</v>
      </c>
      <c r="BH243" t="str">
        <f>CONCATENATE(Tabla1[[#This Row],[MADRE]],"X",Tabla1[[#This Row],[PADRE]])</f>
        <v>AntonetaXMarta</v>
      </c>
    </row>
    <row r="244" spans="1:60" s="11" customFormat="1" ht="15.75" hidden="1" x14ac:dyDescent="0.25">
      <c r="A244" s="11" t="str">
        <f t="shared" si="51"/>
        <v>D00_663_11</v>
      </c>
      <c r="B244" s="1" t="s">
        <v>60</v>
      </c>
      <c r="C244" s="2">
        <v>663</v>
      </c>
      <c r="D244" s="16">
        <v>11</v>
      </c>
      <c r="E244" s="14" t="s">
        <v>144</v>
      </c>
      <c r="F244" s="11" t="s">
        <v>125</v>
      </c>
      <c r="G244" s="11" t="s">
        <v>148</v>
      </c>
      <c r="H244" s="16">
        <v>2005</v>
      </c>
      <c r="I244" s="13" t="s">
        <v>64</v>
      </c>
      <c r="J244" s="16">
        <v>54</v>
      </c>
      <c r="K244" s="11">
        <v>57</v>
      </c>
      <c r="P244" s="16">
        <v>3</v>
      </c>
      <c r="Q244" s="11">
        <v>67</v>
      </c>
      <c r="R244" s="11">
        <v>41</v>
      </c>
      <c r="S244" s="11">
        <v>49</v>
      </c>
      <c r="W244" s="16">
        <v>0</v>
      </c>
      <c r="Y244" s="11">
        <v>5</v>
      </c>
      <c r="Z244" s="11">
        <v>17</v>
      </c>
      <c r="AA244" s="15">
        <f t="shared" si="59"/>
        <v>3.4</v>
      </c>
      <c r="AB244" s="11">
        <v>4</v>
      </c>
      <c r="AC244" s="11">
        <v>6</v>
      </c>
      <c r="AD244" s="15">
        <f t="shared" si="60"/>
        <v>1.2</v>
      </c>
      <c r="AE244" s="16">
        <f t="shared" si="61"/>
        <v>35.294117647058826</v>
      </c>
      <c r="AF244" s="11">
        <v>0</v>
      </c>
      <c r="AG244" s="11">
        <f t="shared" si="62"/>
        <v>0</v>
      </c>
      <c r="AH244" s="11">
        <v>0</v>
      </c>
      <c r="AI244" s="16">
        <f t="shared" si="63"/>
        <v>0</v>
      </c>
      <c r="AJ244" s="11">
        <v>1</v>
      </c>
      <c r="AK244" s="11">
        <f t="shared" si="64"/>
        <v>20</v>
      </c>
      <c r="AL244" s="11">
        <v>4</v>
      </c>
      <c r="AM244" s="11">
        <v>3</v>
      </c>
      <c r="AN244" s="11">
        <v>2</v>
      </c>
      <c r="AO244" s="11">
        <v>2</v>
      </c>
      <c r="AP244" s="11">
        <v>2</v>
      </c>
      <c r="AQ244" s="11">
        <v>2</v>
      </c>
      <c r="AR244" s="11">
        <v>3</v>
      </c>
      <c r="BH244" t="str">
        <f>CONCATENATE(Tabla1[[#This Row],[MADRE]],"X",Tabla1[[#This Row],[PADRE]])</f>
        <v>AntonetaXMarta</v>
      </c>
    </row>
    <row r="245" spans="1:60" s="11" customFormat="1" ht="15.75" hidden="1" x14ac:dyDescent="0.25">
      <c r="A245" s="11" t="str">
        <f t="shared" si="51"/>
        <v>D00_664_11</v>
      </c>
      <c r="B245" s="1" t="s">
        <v>60</v>
      </c>
      <c r="C245" s="2">
        <v>664</v>
      </c>
      <c r="D245" s="16">
        <v>11</v>
      </c>
      <c r="E245" s="14" t="s">
        <v>144</v>
      </c>
      <c r="F245" s="11" t="s">
        <v>125</v>
      </c>
      <c r="G245" s="11" t="s">
        <v>148</v>
      </c>
      <c r="H245" s="16">
        <v>2004</v>
      </c>
      <c r="I245" s="13" t="s">
        <v>64</v>
      </c>
      <c r="J245" s="16">
        <v>37</v>
      </c>
      <c r="K245" s="11">
        <v>43</v>
      </c>
      <c r="P245" s="16">
        <v>2</v>
      </c>
      <c r="Q245" s="11">
        <v>51</v>
      </c>
      <c r="S245" s="11">
        <v>39</v>
      </c>
      <c r="W245" s="16">
        <v>1</v>
      </c>
      <c r="X245" s="11">
        <v>198</v>
      </c>
      <c r="Y245" s="11">
        <v>25</v>
      </c>
      <c r="Z245" s="11">
        <v>72</v>
      </c>
      <c r="AA245" s="15">
        <f t="shared" si="59"/>
        <v>2.9233333333333333</v>
      </c>
      <c r="AB245" s="11">
        <v>3</v>
      </c>
      <c r="AC245" s="11">
        <v>26</v>
      </c>
      <c r="AD245" s="15">
        <f t="shared" si="60"/>
        <v>1.0833333333333333</v>
      </c>
      <c r="AE245" s="16">
        <f t="shared" si="61"/>
        <v>37.058152793614596</v>
      </c>
      <c r="AF245" s="11">
        <v>1</v>
      </c>
      <c r="AG245" s="11">
        <f t="shared" si="62"/>
        <v>4</v>
      </c>
      <c r="AH245" s="11">
        <v>0</v>
      </c>
      <c r="AI245" s="16">
        <f t="shared" si="63"/>
        <v>0</v>
      </c>
      <c r="AJ245" s="11">
        <v>1</v>
      </c>
      <c r="AK245" s="11">
        <f t="shared" si="64"/>
        <v>4</v>
      </c>
      <c r="AL245" s="11">
        <v>14</v>
      </c>
      <c r="AM245" s="11">
        <v>11</v>
      </c>
      <c r="AN245" s="11">
        <v>1</v>
      </c>
      <c r="AO245" s="11">
        <v>3</v>
      </c>
      <c r="AP245" s="11">
        <v>4</v>
      </c>
      <c r="AQ245" s="11">
        <v>3</v>
      </c>
      <c r="AR245" s="11">
        <v>3</v>
      </c>
      <c r="BH245" t="str">
        <f>CONCATENATE(Tabla1[[#This Row],[MADRE]],"X",Tabla1[[#This Row],[PADRE]])</f>
        <v>AntonetaXMarta</v>
      </c>
    </row>
    <row r="246" spans="1:60" s="11" customFormat="1" ht="15.75" hidden="1" x14ac:dyDescent="0.25">
      <c r="A246" s="11" t="str">
        <f t="shared" si="51"/>
        <v>D00_667_11</v>
      </c>
      <c r="B246" s="1" t="s">
        <v>60</v>
      </c>
      <c r="C246" s="2">
        <v>667</v>
      </c>
      <c r="D246" s="16">
        <v>11</v>
      </c>
      <c r="E246" s="14" t="s">
        <v>144</v>
      </c>
      <c r="F246" s="11" t="s">
        <v>125</v>
      </c>
      <c r="G246" s="11" t="s">
        <v>148</v>
      </c>
      <c r="H246" s="16">
        <v>2004</v>
      </c>
      <c r="I246" s="13" t="s">
        <v>64</v>
      </c>
      <c r="J246" s="16">
        <v>35</v>
      </c>
      <c r="K246" s="11">
        <v>37</v>
      </c>
      <c r="P246" s="16">
        <v>2</v>
      </c>
      <c r="Q246" s="11">
        <v>48</v>
      </c>
      <c r="S246" s="11">
        <v>47</v>
      </c>
      <c r="W246" s="16">
        <v>2</v>
      </c>
      <c r="X246" s="11">
        <v>218</v>
      </c>
      <c r="Y246" s="11">
        <v>25</v>
      </c>
      <c r="Z246" s="11">
        <v>78</v>
      </c>
      <c r="AA246" s="15">
        <f t="shared" si="59"/>
        <v>3.2208695652173911</v>
      </c>
      <c r="AB246" s="11">
        <v>3</v>
      </c>
      <c r="AC246" s="11">
        <v>29</v>
      </c>
      <c r="AD246" s="15">
        <f t="shared" si="60"/>
        <v>1.2608695652173914</v>
      </c>
      <c r="AE246" s="16">
        <f t="shared" si="61"/>
        <v>39.14686825053996</v>
      </c>
      <c r="AF246" s="11">
        <v>2</v>
      </c>
      <c r="AG246" s="11">
        <f t="shared" si="62"/>
        <v>8</v>
      </c>
      <c r="AH246" s="11">
        <v>0</v>
      </c>
      <c r="AI246" s="16">
        <f t="shared" si="63"/>
        <v>0</v>
      </c>
      <c r="AJ246" s="11">
        <v>0</v>
      </c>
      <c r="AK246" s="11">
        <f t="shared" si="64"/>
        <v>0</v>
      </c>
      <c r="AL246" s="11">
        <v>0</v>
      </c>
      <c r="AM246" s="11">
        <v>7</v>
      </c>
      <c r="AN246" s="11">
        <v>2</v>
      </c>
      <c r="AO246" s="11">
        <v>2</v>
      </c>
      <c r="AP246" s="11">
        <v>2</v>
      </c>
      <c r="AQ246" s="11">
        <v>3</v>
      </c>
      <c r="AR246" s="11">
        <v>4</v>
      </c>
      <c r="BH246" t="str">
        <f>CONCATENATE(Tabla1[[#This Row],[MADRE]],"X",Tabla1[[#This Row],[PADRE]])</f>
        <v>AntonetaXMarta</v>
      </c>
    </row>
    <row r="247" spans="1:60" s="11" customFormat="1" ht="15.75" hidden="1" x14ac:dyDescent="0.25">
      <c r="A247" s="11" t="str">
        <f t="shared" si="51"/>
        <v>D00_669_11</v>
      </c>
      <c r="B247" s="1" t="s">
        <v>60</v>
      </c>
      <c r="C247" s="2">
        <v>669</v>
      </c>
      <c r="D247" s="16">
        <v>11</v>
      </c>
      <c r="E247" s="14" t="s">
        <v>144</v>
      </c>
      <c r="F247" s="11" t="s">
        <v>125</v>
      </c>
      <c r="G247" s="11" t="s">
        <v>148</v>
      </c>
      <c r="H247" s="16">
        <v>2004</v>
      </c>
      <c r="I247" s="13" t="s">
        <v>64</v>
      </c>
      <c r="J247" s="16">
        <v>35</v>
      </c>
      <c r="K247" s="11">
        <v>37</v>
      </c>
      <c r="P247" s="16">
        <v>2</v>
      </c>
      <c r="Q247" s="11">
        <v>44</v>
      </c>
      <c r="S247" s="11">
        <v>39</v>
      </c>
      <c r="W247" s="16">
        <v>1</v>
      </c>
      <c r="X247" s="11">
        <v>198</v>
      </c>
      <c r="Y247" s="11">
        <v>25</v>
      </c>
      <c r="Z247" s="11">
        <v>72</v>
      </c>
      <c r="AA247" s="15">
        <f t="shared" si="59"/>
        <v>2.9945454545454542</v>
      </c>
      <c r="AB247" s="11">
        <v>3</v>
      </c>
      <c r="AC247" s="11">
        <v>21</v>
      </c>
      <c r="AD247" s="15">
        <f t="shared" si="60"/>
        <v>0.95454545454545459</v>
      </c>
      <c r="AE247" s="16">
        <f t="shared" si="61"/>
        <v>31.876138433515486</v>
      </c>
      <c r="AF247" s="11">
        <v>3</v>
      </c>
      <c r="AG247" s="11">
        <f t="shared" si="62"/>
        <v>12</v>
      </c>
      <c r="AH247" s="11">
        <v>2</v>
      </c>
      <c r="AI247" s="16">
        <f t="shared" si="63"/>
        <v>8</v>
      </c>
      <c r="AJ247" s="11">
        <v>4</v>
      </c>
      <c r="AK247" s="11">
        <f t="shared" si="64"/>
        <v>16</v>
      </c>
      <c r="AL247" s="11">
        <v>3</v>
      </c>
      <c r="AM247" s="11">
        <v>8</v>
      </c>
      <c r="AN247" s="11">
        <v>3</v>
      </c>
      <c r="AO247" s="11">
        <v>2</v>
      </c>
      <c r="AP247" s="11">
        <v>3</v>
      </c>
      <c r="AQ247" s="11">
        <v>3</v>
      </c>
      <c r="AR247" s="11">
        <v>3</v>
      </c>
      <c r="BH247" t="str">
        <f>CONCATENATE(Tabla1[[#This Row],[MADRE]],"X",Tabla1[[#This Row],[PADRE]])</f>
        <v>AntonetaXMarta</v>
      </c>
    </row>
    <row r="248" spans="1:60" s="11" customFormat="1" ht="15.75" hidden="1" x14ac:dyDescent="0.25">
      <c r="A248" s="11" t="str">
        <f t="shared" si="51"/>
        <v>D00_669_11</v>
      </c>
      <c r="B248" s="1" t="s">
        <v>60</v>
      </c>
      <c r="C248" s="2">
        <v>669</v>
      </c>
      <c r="D248" s="16">
        <v>11</v>
      </c>
      <c r="E248" s="14" t="s">
        <v>144</v>
      </c>
      <c r="F248" s="11" t="s">
        <v>125</v>
      </c>
      <c r="G248" s="11" t="s">
        <v>148</v>
      </c>
      <c r="H248" s="16">
        <v>2005</v>
      </c>
      <c r="I248" s="13" t="s">
        <v>64</v>
      </c>
      <c r="J248" s="16"/>
      <c r="P248" s="16">
        <v>0</v>
      </c>
      <c r="R248" s="11">
        <v>42</v>
      </c>
      <c r="S248" s="11">
        <v>48</v>
      </c>
      <c r="W248" s="16">
        <v>0</v>
      </c>
      <c r="Y248" s="11">
        <v>4</v>
      </c>
      <c r="Z248" s="11">
        <v>18</v>
      </c>
      <c r="AA248" s="15">
        <f t="shared" si="59"/>
        <v>4.5</v>
      </c>
      <c r="AB248" s="11">
        <v>4</v>
      </c>
      <c r="AC248" s="11">
        <v>5</v>
      </c>
      <c r="AD248" s="15">
        <f t="shared" si="60"/>
        <v>1.25</v>
      </c>
      <c r="AE248" s="16">
        <f t="shared" si="61"/>
        <v>27.777777777777779</v>
      </c>
      <c r="AF248" s="11">
        <v>0</v>
      </c>
      <c r="AG248" s="11">
        <f t="shared" si="62"/>
        <v>0</v>
      </c>
      <c r="AH248" s="11">
        <v>1</v>
      </c>
      <c r="AI248" s="16">
        <f t="shared" si="63"/>
        <v>25</v>
      </c>
      <c r="AJ248" s="11">
        <v>0</v>
      </c>
      <c r="AK248" s="11">
        <f t="shared" si="64"/>
        <v>0</v>
      </c>
      <c r="AL248" s="11">
        <v>0</v>
      </c>
      <c r="AM248" s="11">
        <v>11</v>
      </c>
      <c r="AN248" s="11">
        <v>2</v>
      </c>
      <c r="AO248" s="11">
        <v>3</v>
      </c>
      <c r="AP248" s="11">
        <v>3</v>
      </c>
      <c r="AQ248" s="11">
        <v>3</v>
      </c>
      <c r="AR248" s="11">
        <v>3</v>
      </c>
      <c r="BH248" t="str">
        <f>CONCATENATE(Tabla1[[#This Row],[MADRE]],"X",Tabla1[[#This Row],[PADRE]])</f>
        <v>AntonetaXMarta</v>
      </c>
    </row>
    <row r="249" spans="1:60" s="11" customFormat="1" ht="15.75" hidden="1" x14ac:dyDescent="0.25">
      <c r="A249" s="11" t="str">
        <f t="shared" si="51"/>
        <v>D00_673_11</v>
      </c>
      <c r="B249" s="1" t="s">
        <v>60</v>
      </c>
      <c r="C249" s="2">
        <v>673</v>
      </c>
      <c r="D249" s="16">
        <v>11</v>
      </c>
      <c r="E249" s="14" t="s">
        <v>144</v>
      </c>
      <c r="F249" s="11" t="s">
        <v>125</v>
      </c>
      <c r="G249" s="11" t="s">
        <v>148</v>
      </c>
      <c r="H249" s="16">
        <v>2004</v>
      </c>
      <c r="I249" s="13" t="s">
        <v>64</v>
      </c>
      <c r="J249" s="16">
        <v>44</v>
      </c>
      <c r="K249" s="11">
        <v>52</v>
      </c>
      <c r="P249" s="16">
        <v>3</v>
      </c>
      <c r="Q249" s="11">
        <v>58</v>
      </c>
      <c r="S249" s="11">
        <v>52</v>
      </c>
      <c r="W249" s="16">
        <v>2</v>
      </c>
      <c r="X249" s="11">
        <v>206</v>
      </c>
      <c r="Y249" s="11">
        <v>25</v>
      </c>
      <c r="Z249" s="11">
        <v>74</v>
      </c>
      <c r="AA249" s="15">
        <f t="shared" si="59"/>
        <v>2.96</v>
      </c>
      <c r="AB249" s="11">
        <v>4</v>
      </c>
      <c r="AC249" s="11">
        <v>25</v>
      </c>
      <c r="AD249" s="15">
        <f t="shared" si="60"/>
        <v>1</v>
      </c>
      <c r="AE249" s="16">
        <f t="shared" si="61"/>
        <v>33.783783783783782</v>
      </c>
      <c r="AF249" s="11">
        <v>0</v>
      </c>
      <c r="AG249" s="11">
        <f t="shared" si="62"/>
        <v>0</v>
      </c>
      <c r="AH249" s="11">
        <v>0</v>
      </c>
      <c r="AI249" s="16">
        <f t="shared" si="63"/>
        <v>0</v>
      </c>
      <c r="AJ249" s="11">
        <v>1</v>
      </c>
      <c r="AK249" s="11">
        <f t="shared" si="64"/>
        <v>4</v>
      </c>
      <c r="AL249" s="11">
        <v>8</v>
      </c>
      <c r="AM249" s="11">
        <v>7</v>
      </c>
      <c r="AN249" s="11">
        <v>1</v>
      </c>
      <c r="AO249" s="11">
        <v>3</v>
      </c>
      <c r="AP249" s="11">
        <v>3</v>
      </c>
      <c r="AQ249" s="11">
        <v>3</v>
      </c>
      <c r="AR249" s="11">
        <v>3</v>
      </c>
      <c r="BH249" t="str">
        <f>CONCATENATE(Tabla1[[#This Row],[MADRE]],"X",Tabla1[[#This Row],[PADRE]])</f>
        <v>AntonetaXMarta</v>
      </c>
    </row>
    <row r="250" spans="1:60" s="11" customFormat="1" ht="15.75" hidden="1" x14ac:dyDescent="0.25">
      <c r="A250" s="11" t="str">
        <f t="shared" si="51"/>
        <v>D00_673_11</v>
      </c>
      <c r="B250" s="1" t="s">
        <v>60</v>
      </c>
      <c r="C250" s="2">
        <v>673</v>
      </c>
      <c r="D250" s="16">
        <v>11</v>
      </c>
      <c r="E250" s="14" t="s">
        <v>144</v>
      </c>
      <c r="F250" s="11" t="s">
        <v>125</v>
      </c>
      <c r="G250" s="11" t="s">
        <v>148</v>
      </c>
      <c r="H250" s="16">
        <v>2005</v>
      </c>
      <c r="I250" s="13" t="s">
        <v>64</v>
      </c>
      <c r="J250" s="16">
        <v>56</v>
      </c>
      <c r="K250" s="11">
        <v>64</v>
      </c>
      <c r="P250" s="16">
        <v>3</v>
      </c>
      <c r="Q250" s="11">
        <v>68</v>
      </c>
      <c r="R250" s="11">
        <v>44</v>
      </c>
      <c r="S250" s="11">
        <v>57</v>
      </c>
      <c r="W250" s="16">
        <v>2</v>
      </c>
      <c r="X250" s="11">
        <v>200</v>
      </c>
      <c r="Y250" s="11">
        <v>25</v>
      </c>
      <c r="Z250" s="11">
        <v>83</v>
      </c>
      <c r="AA250" s="15">
        <f t="shared" si="59"/>
        <v>3.32</v>
      </c>
      <c r="AB250" s="11">
        <v>4</v>
      </c>
      <c r="AC250" s="11">
        <v>26</v>
      </c>
      <c r="AD250" s="15">
        <f t="shared" si="60"/>
        <v>1.04</v>
      </c>
      <c r="AE250" s="16">
        <f t="shared" si="61"/>
        <v>31.325301204819279</v>
      </c>
      <c r="AF250" s="11">
        <v>0</v>
      </c>
      <c r="AG250" s="11">
        <f t="shared" si="62"/>
        <v>0</v>
      </c>
      <c r="AH250" s="11">
        <v>0</v>
      </c>
      <c r="AI250" s="16">
        <f t="shared" si="63"/>
        <v>0</v>
      </c>
      <c r="AJ250" s="11">
        <v>0</v>
      </c>
      <c r="AK250" s="11">
        <f t="shared" si="64"/>
        <v>0</v>
      </c>
      <c r="AL250" s="11">
        <v>0</v>
      </c>
      <c r="AM250" s="11">
        <v>3</v>
      </c>
      <c r="AN250" s="11">
        <v>2</v>
      </c>
      <c r="AO250" s="11">
        <v>2</v>
      </c>
      <c r="AP250" s="11">
        <v>3</v>
      </c>
      <c r="AQ250" s="11">
        <v>3</v>
      </c>
      <c r="AR250" s="11">
        <v>4</v>
      </c>
      <c r="BH250" t="str">
        <f>CONCATENATE(Tabla1[[#This Row],[MADRE]],"X",Tabla1[[#This Row],[PADRE]])</f>
        <v>AntonetaXMarta</v>
      </c>
    </row>
    <row r="251" spans="1:60" s="11" customFormat="1" ht="15.75" hidden="1" x14ac:dyDescent="0.25">
      <c r="A251" s="11" t="str">
        <f t="shared" si="51"/>
        <v>D00_674_11</v>
      </c>
      <c r="B251" s="1" t="s">
        <v>60</v>
      </c>
      <c r="C251" s="2">
        <v>674</v>
      </c>
      <c r="D251" s="16">
        <v>11</v>
      </c>
      <c r="E251" s="14" t="s">
        <v>144</v>
      </c>
      <c r="F251" s="11" t="s">
        <v>125</v>
      </c>
      <c r="G251" s="11" t="s">
        <v>148</v>
      </c>
      <c r="H251" s="16">
        <v>2004</v>
      </c>
      <c r="I251" s="13" t="s">
        <v>64</v>
      </c>
      <c r="J251" s="16">
        <v>35</v>
      </c>
      <c r="K251" s="11">
        <v>37</v>
      </c>
      <c r="P251" s="16">
        <v>1</v>
      </c>
      <c r="Q251" s="11">
        <v>42</v>
      </c>
      <c r="S251" s="11">
        <v>35</v>
      </c>
      <c r="W251" s="16">
        <v>1</v>
      </c>
      <c r="X251" s="11">
        <v>204</v>
      </c>
      <c r="Y251" s="11">
        <v>25</v>
      </c>
      <c r="Z251" s="11">
        <v>68</v>
      </c>
      <c r="AA251" s="15">
        <f t="shared" si="59"/>
        <v>2.72</v>
      </c>
      <c r="AB251" s="11">
        <v>4</v>
      </c>
      <c r="AC251" s="11">
        <v>21</v>
      </c>
      <c r="AD251" s="15">
        <f t="shared" si="60"/>
        <v>0.84</v>
      </c>
      <c r="AE251" s="16">
        <f t="shared" si="61"/>
        <v>30.882352941176467</v>
      </c>
      <c r="AF251" s="11">
        <v>0</v>
      </c>
      <c r="AG251" s="11">
        <f t="shared" si="62"/>
        <v>0</v>
      </c>
      <c r="AH251" s="11">
        <v>0</v>
      </c>
      <c r="AI251" s="16">
        <f t="shared" si="63"/>
        <v>0</v>
      </c>
      <c r="AJ251" s="11">
        <v>0</v>
      </c>
      <c r="AK251" s="11">
        <f t="shared" si="64"/>
        <v>0</v>
      </c>
      <c r="AL251" s="11">
        <v>0</v>
      </c>
      <c r="AM251" s="11">
        <v>7</v>
      </c>
      <c r="AN251" s="11">
        <v>3</v>
      </c>
      <c r="AO251" s="11">
        <v>2</v>
      </c>
      <c r="AP251" s="11">
        <v>3</v>
      </c>
      <c r="AQ251" s="11">
        <v>3</v>
      </c>
      <c r="AR251" s="11">
        <v>4</v>
      </c>
      <c r="BH251" t="str">
        <f>CONCATENATE(Tabla1[[#This Row],[MADRE]],"X",Tabla1[[#This Row],[PADRE]])</f>
        <v>AntonetaXMarta</v>
      </c>
    </row>
    <row r="252" spans="1:60" s="11" customFormat="1" ht="15.75" hidden="1" x14ac:dyDescent="0.25">
      <c r="A252" s="11" t="str">
        <f t="shared" si="51"/>
        <v>D00_674_11</v>
      </c>
      <c r="B252" s="1" t="s">
        <v>60</v>
      </c>
      <c r="C252" s="2">
        <v>674</v>
      </c>
      <c r="D252" s="16">
        <v>11</v>
      </c>
      <c r="E252" s="14" t="s">
        <v>144</v>
      </c>
      <c r="F252" s="11" t="s">
        <v>125</v>
      </c>
      <c r="G252" s="11" t="s">
        <v>148</v>
      </c>
      <c r="H252" s="16">
        <v>2005</v>
      </c>
      <c r="I252" s="13" t="s">
        <v>64</v>
      </c>
      <c r="J252" s="16">
        <v>48</v>
      </c>
      <c r="K252" s="11">
        <v>54</v>
      </c>
      <c r="P252" s="16">
        <v>1</v>
      </c>
      <c r="Q252" s="11">
        <v>59</v>
      </c>
      <c r="R252" s="11">
        <v>35</v>
      </c>
      <c r="S252" s="11">
        <v>39</v>
      </c>
      <c r="W252" s="16">
        <v>2</v>
      </c>
      <c r="X252" s="11">
        <v>203</v>
      </c>
      <c r="Y252" s="11">
        <v>25</v>
      </c>
      <c r="Z252" s="11">
        <v>86</v>
      </c>
      <c r="AA252" s="15">
        <f t="shared" si="59"/>
        <v>3.44</v>
      </c>
      <c r="AB252" s="11">
        <v>4</v>
      </c>
      <c r="AC252" s="11">
        <v>25</v>
      </c>
      <c r="AD252" s="15">
        <f t="shared" si="60"/>
        <v>1</v>
      </c>
      <c r="AE252" s="16">
        <f t="shared" si="61"/>
        <v>29.069767441860467</v>
      </c>
      <c r="AF252" s="11">
        <v>0</v>
      </c>
      <c r="AG252" s="11">
        <f t="shared" si="62"/>
        <v>0</v>
      </c>
      <c r="AH252" s="11">
        <v>0</v>
      </c>
      <c r="AI252" s="16">
        <f t="shared" si="63"/>
        <v>0</v>
      </c>
      <c r="AJ252" s="11">
        <v>2</v>
      </c>
      <c r="AK252" s="11">
        <f t="shared" si="64"/>
        <v>8</v>
      </c>
      <c r="AL252" s="11">
        <v>1</v>
      </c>
      <c r="AM252" s="11">
        <v>4</v>
      </c>
      <c r="AN252" s="11">
        <v>3</v>
      </c>
      <c r="AO252" s="11">
        <v>2</v>
      </c>
      <c r="AP252" s="11">
        <v>3</v>
      </c>
      <c r="AQ252" s="11">
        <v>3</v>
      </c>
      <c r="AR252" s="11">
        <v>3</v>
      </c>
      <c r="BH252" t="str">
        <f>CONCATENATE(Tabla1[[#This Row],[MADRE]],"X",Tabla1[[#This Row],[PADRE]])</f>
        <v>AntonetaXMarta</v>
      </c>
    </row>
    <row r="253" spans="1:60" s="11" customFormat="1" ht="15.75" hidden="1" x14ac:dyDescent="0.25">
      <c r="A253" s="11" t="str">
        <f t="shared" si="51"/>
        <v>D00_675_11</v>
      </c>
      <c r="B253" s="1" t="s">
        <v>60</v>
      </c>
      <c r="C253" s="2">
        <v>675</v>
      </c>
      <c r="D253" s="16">
        <v>11</v>
      </c>
      <c r="E253" s="14" t="s">
        <v>144</v>
      </c>
      <c r="F253" s="11" t="s">
        <v>125</v>
      </c>
      <c r="G253" s="11" t="s">
        <v>148</v>
      </c>
      <c r="H253" s="16">
        <v>2004</v>
      </c>
      <c r="I253" s="13" t="s">
        <v>64</v>
      </c>
      <c r="J253" s="16">
        <v>34</v>
      </c>
      <c r="K253" s="11">
        <v>36</v>
      </c>
      <c r="P253" s="16">
        <v>2</v>
      </c>
      <c r="Q253" s="11">
        <v>46</v>
      </c>
      <c r="S253" s="11">
        <v>45</v>
      </c>
      <c r="W253" s="16">
        <v>1</v>
      </c>
      <c r="X253" s="11">
        <v>195</v>
      </c>
      <c r="Y253" s="11">
        <v>25</v>
      </c>
      <c r="Z253" s="11">
        <v>77</v>
      </c>
      <c r="AA253" s="15">
        <f t="shared" si="59"/>
        <v>3.08</v>
      </c>
      <c r="AB253" s="11">
        <v>4</v>
      </c>
      <c r="AC253" s="11">
        <v>21</v>
      </c>
      <c r="AD253" s="15">
        <f t="shared" si="60"/>
        <v>0.84</v>
      </c>
      <c r="AE253" s="16">
        <f t="shared" si="61"/>
        <v>27.272727272727273</v>
      </c>
      <c r="AF253" s="11">
        <v>0</v>
      </c>
      <c r="AG253" s="11">
        <f t="shared" si="62"/>
        <v>0</v>
      </c>
      <c r="AH253" s="11">
        <v>0</v>
      </c>
      <c r="AI253" s="16">
        <f t="shared" si="63"/>
        <v>0</v>
      </c>
      <c r="AJ253" s="11">
        <v>1</v>
      </c>
      <c r="AK253" s="11">
        <f t="shared" si="64"/>
        <v>4</v>
      </c>
      <c r="AL253" s="11">
        <v>6</v>
      </c>
      <c r="AM253" s="11">
        <v>4</v>
      </c>
      <c r="AN253" s="11">
        <v>2</v>
      </c>
      <c r="AO253" s="11">
        <v>2</v>
      </c>
      <c r="AP253" s="11">
        <v>2</v>
      </c>
      <c r="AQ253" s="11">
        <v>3</v>
      </c>
      <c r="AR253" s="11">
        <v>3</v>
      </c>
      <c r="BH253" t="str">
        <f>CONCATENATE(Tabla1[[#This Row],[MADRE]],"X",Tabla1[[#This Row],[PADRE]])</f>
        <v>AntonetaXMarta</v>
      </c>
    </row>
    <row r="254" spans="1:60" s="11" customFormat="1" ht="15.75" hidden="1" x14ac:dyDescent="0.25">
      <c r="A254" s="11" t="str">
        <f t="shared" si="51"/>
        <v>D00_676_11</v>
      </c>
      <c r="B254" s="1" t="s">
        <v>60</v>
      </c>
      <c r="C254" s="2">
        <v>676</v>
      </c>
      <c r="D254" s="16">
        <v>11</v>
      </c>
      <c r="E254" s="14" t="s">
        <v>144</v>
      </c>
      <c r="F254" s="11" t="s">
        <v>125</v>
      </c>
      <c r="G254" s="11" t="s">
        <v>148</v>
      </c>
      <c r="H254" s="16">
        <v>2004</v>
      </c>
      <c r="I254" s="13" t="s">
        <v>64</v>
      </c>
      <c r="J254" s="16">
        <v>36</v>
      </c>
      <c r="K254" s="11">
        <v>38</v>
      </c>
      <c r="P254" s="16">
        <v>1</v>
      </c>
      <c r="Q254" s="11">
        <v>44</v>
      </c>
      <c r="W254" s="16">
        <v>1</v>
      </c>
      <c r="X254" s="11">
        <v>203</v>
      </c>
      <c r="Y254" s="11">
        <v>25</v>
      </c>
      <c r="Z254" s="11">
        <v>114</v>
      </c>
      <c r="AA254" s="15">
        <f t="shared" si="59"/>
        <v>4.5599999999999996</v>
      </c>
      <c r="AB254" s="11">
        <v>4</v>
      </c>
      <c r="AC254" s="11">
        <v>27</v>
      </c>
      <c r="AD254" s="15">
        <f t="shared" si="60"/>
        <v>1.08</v>
      </c>
      <c r="AE254" s="16">
        <f t="shared" si="61"/>
        <v>23.684210526315791</v>
      </c>
      <c r="AF254" s="11">
        <v>0</v>
      </c>
      <c r="AG254" s="11">
        <f t="shared" si="62"/>
        <v>0</v>
      </c>
      <c r="AH254" s="11">
        <v>0</v>
      </c>
      <c r="AI254" s="16">
        <f t="shared" si="63"/>
        <v>0</v>
      </c>
      <c r="AJ254" s="11">
        <v>1</v>
      </c>
      <c r="AK254" s="11">
        <f t="shared" si="64"/>
        <v>4</v>
      </c>
      <c r="AL254" s="11">
        <v>14</v>
      </c>
      <c r="AM254" s="11">
        <v>11</v>
      </c>
      <c r="AN254" s="11">
        <v>1</v>
      </c>
      <c r="AO254" s="11">
        <v>3</v>
      </c>
      <c r="AP254" s="11">
        <v>4</v>
      </c>
      <c r="AQ254" s="11">
        <v>3</v>
      </c>
      <c r="AR254" s="11">
        <v>2</v>
      </c>
      <c r="BH254" t="str">
        <f>CONCATENATE(Tabla1[[#This Row],[MADRE]],"X",Tabla1[[#This Row],[PADRE]])</f>
        <v>AntonetaXMarta</v>
      </c>
    </row>
    <row r="255" spans="1:60" s="11" customFormat="1" ht="15.75" hidden="1" x14ac:dyDescent="0.25">
      <c r="A255" s="11" t="str">
        <f t="shared" si="51"/>
        <v>D00_676_11</v>
      </c>
      <c r="B255" s="1" t="s">
        <v>60</v>
      </c>
      <c r="C255" s="2">
        <v>676</v>
      </c>
      <c r="D255" s="16">
        <v>11</v>
      </c>
      <c r="E255" s="14" t="s">
        <v>144</v>
      </c>
      <c r="F255" s="11" t="s">
        <v>125</v>
      </c>
      <c r="G255" s="11" t="s">
        <v>148</v>
      </c>
      <c r="H255" s="16">
        <v>2005</v>
      </c>
      <c r="I255" s="13" t="s">
        <v>64</v>
      </c>
      <c r="J255" s="16">
        <v>54</v>
      </c>
      <c r="K255" s="11">
        <v>57</v>
      </c>
      <c r="P255" s="16">
        <v>2</v>
      </c>
      <c r="Q255" s="11">
        <v>62</v>
      </c>
      <c r="R255" s="11">
        <v>50</v>
      </c>
      <c r="S255" s="11">
        <v>65</v>
      </c>
      <c r="W255" s="16">
        <v>1</v>
      </c>
      <c r="X255" s="11">
        <v>198</v>
      </c>
      <c r="Y255" s="11">
        <v>25</v>
      </c>
      <c r="Z255" s="11">
        <v>120</v>
      </c>
      <c r="AA255" s="15">
        <f t="shared" si="59"/>
        <v>4.8</v>
      </c>
      <c r="AB255" s="11">
        <v>4</v>
      </c>
      <c r="AC255" s="11">
        <v>21</v>
      </c>
      <c r="AD255" s="15">
        <f t="shared" si="60"/>
        <v>0.84</v>
      </c>
      <c r="AE255" s="16">
        <f t="shared" si="61"/>
        <v>17.5</v>
      </c>
      <c r="AF255" s="11">
        <v>0</v>
      </c>
      <c r="AG255" s="11">
        <f t="shared" si="62"/>
        <v>0</v>
      </c>
      <c r="AH255" s="11">
        <v>0</v>
      </c>
      <c r="AI255" s="16">
        <f t="shared" si="63"/>
        <v>0</v>
      </c>
      <c r="AJ255" s="11" t="s">
        <v>172</v>
      </c>
      <c r="AM255" s="11">
        <v>7</v>
      </c>
      <c r="AN255" s="11">
        <v>2</v>
      </c>
      <c r="AO255" s="11">
        <v>2</v>
      </c>
      <c r="AP255" s="11">
        <v>3</v>
      </c>
      <c r="AQ255" s="11">
        <v>3</v>
      </c>
      <c r="AR255" s="11">
        <v>2</v>
      </c>
      <c r="BH255" t="str">
        <f>CONCATENATE(Tabla1[[#This Row],[MADRE]],"X",Tabla1[[#This Row],[PADRE]])</f>
        <v>AntonetaXMarta</v>
      </c>
    </row>
    <row r="256" spans="1:60" s="11" customFormat="1" ht="15.75" hidden="1" x14ac:dyDescent="0.25">
      <c r="A256" s="11" t="str">
        <f t="shared" si="51"/>
        <v>D00_677_11</v>
      </c>
      <c r="B256" s="1" t="s">
        <v>60</v>
      </c>
      <c r="C256" s="2">
        <v>677</v>
      </c>
      <c r="D256" s="16">
        <v>11</v>
      </c>
      <c r="E256" s="14" t="s">
        <v>144</v>
      </c>
      <c r="F256" s="11" t="s">
        <v>125</v>
      </c>
      <c r="G256" s="11" t="s">
        <v>148</v>
      </c>
      <c r="H256" s="16">
        <v>2004</v>
      </c>
      <c r="I256" s="13" t="s">
        <v>64</v>
      </c>
      <c r="J256" s="16">
        <v>36</v>
      </c>
      <c r="K256" s="11">
        <v>38</v>
      </c>
      <c r="P256" s="16">
        <v>2</v>
      </c>
      <c r="Q256" s="11">
        <v>43</v>
      </c>
      <c r="S256" s="11">
        <v>46</v>
      </c>
      <c r="W256" s="16">
        <v>1</v>
      </c>
      <c r="X256" s="11">
        <v>195</v>
      </c>
      <c r="Y256" s="11">
        <v>25</v>
      </c>
      <c r="Z256" s="11">
        <v>100</v>
      </c>
      <c r="AA256" s="15">
        <f t="shared" si="59"/>
        <v>4</v>
      </c>
      <c r="AB256" s="11">
        <v>5</v>
      </c>
      <c r="AC256" s="11">
        <v>24</v>
      </c>
      <c r="AD256" s="15">
        <f t="shared" si="60"/>
        <v>0.96</v>
      </c>
      <c r="AE256" s="16">
        <f t="shared" si="61"/>
        <v>24</v>
      </c>
      <c r="AF256" s="11">
        <v>0</v>
      </c>
      <c r="AG256" s="11">
        <f t="shared" si="62"/>
        <v>0</v>
      </c>
      <c r="AH256" s="11">
        <v>0</v>
      </c>
      <c r="AI256" s="16">
        <f t="shared" si="63"/>
        <v>0</v>
      </c>
      <c r="AJ256" s="11">
        <v>1</v>
      </c>
      <c r="AK256" s="11">
        <f>AJ256*100/Y256</f>
        <v>4</v>
      </c>
      <c r="AL256" s="11">
        <v>6</v>
      </c>
      <c r="AM256" s="11">
        <v>7</v>
      </c>
      <c r="AN256" s="11">
        <v>1</v>
      </c>
      <c r="AO256" s="11">
        <v>2</v>
      </c>
      <c r="AP256" s="11">
        <v>3</v>
      </c>
      <c r="AQ256" s="11">
        <v>3</v>
      </c>
      <c r="AR256" s="11">
        <v>3</v>
      </c>
      <c r="BH256" t="str">
        <f>CONCATENATE(Tabla1[[#This Row],[MADRE]],"X",Tabla1[[#This Row],[PADRE]])</f>
        <v>AntonetaXMarta</v>
      </c>
    </row>
    <row r="257" spans="1:60" s="11" customFormat="1" ht="15.75" hidden="1" x14ac:dyDescent="0.25">
      <c r="A257" s="11" t="str">
        <f t="shared" si="51"/>
        <v>D00_677_11</v>
      </c>
      <c r="B257" s="1" t="s">
        <v>60</v>
      </c>
      <c r="C257" s="2">
        <v>677</v>
      </c>
      <c r="D257" s="16">
        <v>11</v>
      </c>
      <c r="E257" s="14" t="s">
        <v>144</v>
      </c>
      <c r="F257" s="11" t="s">
        <v>125</v>
      </c>
      <c r="G257" s="11" t="s">
        <v>148</v>
      </c>
      <c r="H257" s="16">
        <v>2005</v>
      </c>
      <c r="I257" s="13" t="s">
        <v>64</v>
      </c>
      <c r="J257" s="16">
        <v>48</v>
      </c>
      <c r="K257" s="11">
        <v>55</v>
      </c>
      <c r="P257" s="16">
        <v>3</v>
      </c>
      <c r="Q257" s="11">
        <v>63</v>
      </c>
      <c r="R257" s="11">
        <v>43</v>
      </c>
      <c r="S257" s="11">
        <v>55</v>
      </c>
      <c r="W257" s="16">
        <v>2</v>
      </c>
      <c r="X257" s="11">
        <v>192</v>
      </c>
      <c r="Y257" s="11">
        <v>25</v>
      </c>
      <c r="Z257" s="11">
        <v>43</v>
      </c>
      <c r="AA257" s="15">
        <f t="shared" si="59"/>
        <v>1.72</v>
      </c>
      <c r="AB257" s="11">
        <v>5</v>
      </c>
      <c r="AC257" s="11">
        <v>26</v>
      </c>
      <c r="AD257" s="15">
        <f t="shared" si="60"/>
        <v>1.04</v>
      </c>
      <c r="AE257" s="16">
        <f t="shared" si="61"/>
        <v>60.465116279069768</v>
      </c>
      <c r="AF257" s="11">
        <v>0</v>
      </c>
      <c r="AG257" s="11">
        <f t="shared" si="62"/>
        <v>0</v>
      </c>
      <c r="AH257" s="11">
        <v>2</v>
      </c>
      <c r="AI257" s="16">
        <f t="shared" si="63"/>
        <v>8</v>
      </c>
      <c r="AJ257" s="11">
        <v>0</v>
      </c>
      <c r="AK257" s="11">
        <f>AJ257*100/Y257</f>
        <v>0</v>
      </c>
      <c r="AL257" s="11">
        <v>0</v>
      </c>
      <c r="AM257" s="11">
        <v>7</v>
      </c>
      <c r="AN257" s="11">
        <v>2</v>
      </c>
      <c r="AO257" s="11">
        <v>3</v>
      </c>
      <c r="AP257" s="11">
        <v>3</v>
      </c>
      <c r="AQ257" s="11">
        <v>3</v>
      </c>
      <c r="AR257" s="11">
        <v>4</v>
      </c>
      <c r="BH257" t="str">
        <f>CONCATENATE(Tabla1[[#This Row],[MADRE]],"X",Tabla1[[#This Row],[PADRE]])</f>
        <v>AntonetaXMarta</v>
      </c>
    </row>
    <row r="258" spans="1:60" s="11" customFormat="1" ht="15.75" hidden="1" x14ac:dyDescent="0.25">
      <c r="A258" s="11" t="str">
        <f t="shared" ref="A258:A321" si="65">CONCATENATE(B258, "_",C258,"_",D258)</f>
        <v>D00_678_11</v>
      </c>
      <c r="B258" s="1" t="s">
        <v>60</v>
      </c>
      <c r="C258" s="2">
        <v>678</v>
      </c>
      <c r="D258" s="16">
        <v>11</v>
      </c>
      <c r="E258" s="14" t="s">
        <v>144</v>
      </c>
      <c r="F258" s="11" t="s">
        <v>125</v>
      </c>
      <c r="G258" s="11" t="s">
        <v>148</v>
      </c>
      <c r="H258" s="16">
        <v>2004</v>
      </c>
      <c r="I258" s="13" t="s">
        <v>64</v>
      </c>
      <c r="J258" s="16">
        <v>43</v>
      </c>
      <c r="K258" s="11">
        <v>46</v>
      </c>
      <c r="P258" s="16">
        <v>3</v>
      </c>
      <c r="Q258" s="11">
        <v>52</v>
      </c>
      <c r="S258" s="11">
        <v>55</v>
      </c>
      <c r="W258" s="16">
        <v>1</v>
      </c>
      <c r="X258" s="11">
        <v>220</v>
      </c>
      <c r="Y258" s="11">
        <v>25</v>
      </c>
      <c r="Z258" s="11">
        <v>61</v>
      </c>
      <c r="AA258" s="15">
        <f t="shared" si="59"/>
        <v>2.502608695652174</v>
      </c>
      <c r="AB258" s="11">
        <v>4</v>
      </c>
      <c r="AC258" s="11">
        <v>18</v>
      </c>
      <c r="AD258" s="15">
        <f t="shared" si="60"/>
        <v>0.78260869565217395</v>
      </c>
      <c r="AE258" s="16">
        <f t="shared" si="61"/>
        <v>31.271716469770674</v>
      </c>
      <c r="AF258" s="11">
        <v>2</v>
      </c>
      <c r="AG258" s="11">
        <f t="shared" si="62"/>
        <v>8</v>
      </c>
      <c r="AH258" s="11">
        <v>0</v>
      </c>
      <c r="AI258" s="16">
        <f t="shared" si="63"/>
        <v>0</v>
      </c>
      <c r="AJ258" s="11">
        <v>3</v>
      </c>
      <c r="AK258" s="11">
        <f>AJ258*100/Y258</f>
        <v>12</v>
      </c>
      <c r="AL258" s="11">
        <v>7</v>
      </c>
      <c r="AM258" s="11">
        <v>7</v>
      </c>
      <c r="AN258" s="11">
        <v>3</v>
      </c>
      <c r="AO258" s="11">
        <v>2</v>
      </c>
      <c r="AP258" s="11">
        <v>3</v>
      </c>
      <c r="AQ258" s="11">
        <v>3</v>
      </c>
      <c r="AR258" s="11">
        <v>3</v>
      </c>
      <c r="BH258" t="str">
        <f>CONCATENATE(Tabla1[[#This Row],[MADRE]],"X",Tabla1[[#This Row],[PADRE]])</f>
        <v>AntonetaXMarta</v>
      </c>
    </row>
    <row r="259" spans="1:60" s="11" customFormat="1" ht="15.75" hidden="1" x14ac:dyDescent="0.25">
      <c r="A259" s="11" t="str">
        <f t="shared" si="65"/>
        <v>D00_678_11</v>
      </c>
      <c r="B259" s="1" t="s">
        <v>60</v>
      </c>
      <c r="C259" s="2">
        <v>678</v>
      </c>
      <c r="D259" s="16">
        <v>11</v>
      </c>
      <c r="E259" s="14" t="s">
        <v>144</v>
      </c>
      <c r="F259" s="11" t="s">
        <v>125</v>
      </c>
      <c r="G259" s="11" t="s">
        <v>148</v>
      </c>
      <c r="H259" s="16">
        <v>2005</v>
      </c>
      <c r="I259" s="13" t="s">
        <v>64</v>
      </c>
      <c r="J259" s="16">
        <v>55</v>
      </c>
      <c r="K259" s="11">
        <v>62</v>
      </c>
      <c r="P259" s="16">
        <v>1</v>
      </c>
      <c r="Q259" s="11">
        <v>67</v>
      </c>
      <c r="R259" s="11">
        <v>43</v>
      </c>
      <c r="S259" s="11">
        <v>63</v>
      </c>
      <c r="W259" s="16">
        <v>2</v>
      </c>
      <c r="X259" s="11">
        <v>205</v>
      </c>
      <c r="Y259" s="11">
        <v>25</v>
      </c>
      <c r="Z259" s="11">
        <v>79</v>
      </c>
      <c r="AA259" s="15">
        <f t="shared" si="59"/>
        <v>3.16</v>
      </c>
      <c r="AB259" s="11">
        <v>5</v>
      </c>
      <c r="AC259" s="11">
        <v>22</v>
      </c>
      <c r="AD259" s="15">
        <f t="shared" si="60"/>
        <v>0.88</v>
      </c>
      <c r="AE259" s="16">
        <f t="shared" si="61"/>
        <v>27.848101265822784</v>
      </c>
      <c r="AF259" s="11">
        <v>0</v>
      </c>
      <c r="AG259" s="11">
        <f t="shared" si="62"/>
        <v>0</v>
      </c>
      <c r="AH259" s="11">
        <v>0</v>
      </c>
      <c r="AI259" s="16">
        <f t="shared" si="63"/>
        <v>0</v>
      </c>
      <c r="AJ259" s="11">
        <v>0</v>
      </c>
      <c r="AK259" s="11">
        <f>AJ259*100/Y259</f>
        <v>0</v>
      </c>
      <c r="AL259" s="11">
        <v>0</v>
      </c>
      <c r="AM259" s="11">
        <v>7</v>
      </c>
      <c r="AN259" s="11">
        <v>2</v>
      </c>
      <c r="AO259" s="11">
        <v>2</v>
      </c>
      <c r="AP259" s="11">
        <v>2</v>
      </c>
      <c r="AQ259" s="11">
        <v>3</v>
      </c>
      <c r="AR259" s="11">
        <v>4</v>
      </c>
      <c r="BH259" t="str">
        <f>CONCATENATE(Tabla1[[#This Row],[MADRE]],"X",Tabla1[[#This Row],[PADRE]])</f>
        <v>AntonetaXMarta</v>
      </c>
    </row>
    <row r="260" spans="1:60" s="11" customFormat="1" ht="15.75" hidden="1" x14ac:dyDescent="0.25">
      <c r="A260" s="11" t="str">
        <f t="shared" si="65"/>
        <v>D00_679_11</v>
      </c>
      <c r="B260" s="1" t="s">
        <v>60</v>
      </c>
      <c r="C260" s="2">
        <v>679</v>
      </c>
      <c r="D260" s="16">
        <v>11</v>
      </c>
      <c r="E260" s="14" t="s">
        <v>144</v>
      </c>
      <c r="F260" s="11" t="s">
        <v>125</v>
      </c>
      <c r="G260" s="11" t="s">
        <v>148</v>
      </c>
      <c r="H260" s="16">
        <v>2005</v>
      </c>
      <c r="I260" s="13" t="s">
        <v>64</v>
      </c>
      <c r="J260" s="16">
        <v>64</v>
      </c>
      <c r="K260" s="11">
        <v>69</v>
      </c>
      <c r="P260" s="16">
        <v>3</v>
      </c>
      <c r="Q260" s="11">
        <v>73</v>
      </c>
      <c r="R260" s="11">
        <v>43</v>
      </c>
      <c r="S260" s="11">
        <v>63</v>
      </c>
      <c r="W260" s="16">
        <v>2</v>
      </c>
      <c r="X260" s="11">
        <v>199</v>
      </c>
      <c r="Y260" s="11">
        <v>25</v>
      </c>
      <c r="Z260" s="11">
        <v>101</v>
      </c>
      <c r="AA260" s="15">
        <f t="shared" si="59"/>
        <v>4.0783333333333331</v>
      </c>
      <c r="AB260" s="11">
        <v>4</v>
      </c>
      <c r="AC260" s="11">
        <v>23</v>
      </c>
      <c r="AD260" s="15">
        <f t="shared" si="60"/>
        <v>0.95833333333333337</v>
      </c>
      <c r="AE260" s="16">
        <f t="shared" si="61"/>
        <v>23.498161013485905</v>
      </c>
      <c r="AF260" s="11">
        <v>1</v>
      </c>
      <c r="AG260" s="11">
        <f t="shared" si="62"/>
        <v>4</v>
      </c>
      <c r="AH260" s="11">
        <v>0</v>
      </c>
      <c r="AI260" s="16">
        <f t="shared" si="63"/>
        <v>0</v>
      </c>
      <c r="AJ260" s="11" t="s">
        <v>173</v>
      </c>
      <c r="AM260" s="11">
        <v>5</v>
      </c>
      <c r="AN260" s="11">
        <v>2</v>
      </c>
      <c r="AO260" s="11">
        <v>2</v>
      </c>
      <c r="AP260" s="11">
        <v>2</v>
      </c>
      <c r="AQ260" s="11">
        <v>3</v>
      </c>
      <c r="AR260" s="11">
        <v>3</v>
      </c>
      <c r="BH260" t="str">
        <f>CONCATENATE(Tabla1[[#This Row],[MADRE]],"X",Tabla1[[#This Row],[PADRE]])</f>
        <v>AntonetaXMarta</v>
      </c>
    </row>
    <row r="261" spans="1:60" s="11" customFormat="1" ht="15.75" hidden="1" x14ac:dyDescent="0.25">
      <c r="A261" s="11" t="str">
        <f t="shared" si="65"/>
        <v>D00_680_11</v>
      </c>
      <c r="B261" s="1" t="s">
        <v>60</v>
      </c>
      <c r="C261" s="2">
        <v>680</v>
      </c>
      <c r="D261" s="16">
        <v>11</v>
      </c>
      <c r="E261" s="14" t="s">
        <v>144</v>
      </c>
      <c r="F261" s="11" t="s">
        <v>125</v>
      </c>
      <c r="G261" s="11" t="s">
        <v>148</v>
      </c>
      <c r="H261" s="16">
        <v>2004</v>
      </c>
      <c r="I261" s="13" t="s">
        <v>64</v>
      </c>
      <c r="J261" s="16">
        <v>38</v>
      </c>
      <c r="K261" s="11">
        <v>44</v>
      </c>
      <c r="P261" s="16">
        <v>3</v>
      </c>
      <c r="Q261" s="11">
        <v>51</v>
      </c>
      <c r="S261" s="11">
        <v>50</v>
      </c>
      <c r="W261" s="16">
        <v>1</v>
      </c>
      <c r="X261" s="11">
        <v>196</v>
      </c>
      <c r="Y261" s="11">
        <v>25</v>
      </c>
      <c r="Z261" s="11">
        <v>116</v>
      </c>
      <c r="AA261" s="15">
        <f t="shared" si="59"/>
        <v>4.6399999999999997</v>
      </c>
      <c r="AB261" s="11">
        <v>4</v>
      </c>
      <c r="AC261" s="11">
        <v>25</v>
      </c>
      <c r="AD261" s="15">
        <f t="shared" si="60"/>
        <v>1</v>
      </c>
      <c r="AE261" s="16">
        <f t="shared" si="61"/>
        <v>21.551724137931036</v>
      </c>
      <c r="AF261" s="11">
        <v>0</v>
      </c>
      <c r="AG261" s="11">
        <f t="shared" si="62"/>
        <v>0</v>
      </c>
      <c r="AH261" s="11">
        <v>0</v>
      </c>
      <c r="AI261" s="16">
        <f t="shared" si="63"/>
        <v>0</v>
      </c>
      <c r="AJ261" s="11">
        <v>1</v>
      </c>
      <c r="AK261" s="11">
        <f>AJ261*100/Y261</f>
        <v>4</v>
      </c>
      <c r="AL261" s="11">
        <v>14</v>
      </c>
      <c r="AM261" s="11">
        <v>3</v>
      </c>
      <c r="AN261" s="11">
        <v>2</v>
      </c>
      <c r="AO261" s="11">
        <v>2</v>
      </c>
      <c r="AP261" s="11">
        <v>3</v>
      </c>
      <c r="AQ261" s="11">
        <v>3</v>
      </c>
      <c r="AR261" s="11">
        <v>4</v>
      </c>
      <c r="BH261" t="str">
        <f>CONCATENATE(Tabla1[[#This Row],[MADRE]],"X",Tabla1[[#This Row],[PADRE]])</f>
        <v>AntonetaXMarta</v>
      </c>
    </row>
    <row r="262" spans="1:60" s="11" customFormat="1" ht="15.75" hidden="1" x14ac:dyDescent="0.25">
      <c r="A262" s="11" t="str">
        <f t="shared" si="65"/>
        <v>D00_680_11</v>
      </c>
      <c r="B262" s="1" t="s">
        <v>60</v>
      </c>
      <c r="C262" s="2">
        <v>680</v>
      </c>
      <c r="D262" s="16">
        <v>11</v>
      </c>
      <c r="E262" s="14" t="s">
        <v>144</v>
      </c>
      <c r="F262" s="11" t="s">
        <v>125</v>
      </c>
      <c r="G262" s="11" t="s">
        <v>148</v>
      </c>
      <c r="H262" s="16">
        <v>2005</v>
      </c>
      <c r="I262" s="13" t="s">
        <v>64</v>
      </c>
      <c r="J262" s="16">
        <v>53</v>
      </c>
      <c r="K262" s="11">
        <v>57</v>
      </c>
      <c r="P262" s="16">
        <v>3</v>
      </c>
      <c r="Q262" s="11">
        <v>66</v>
      </c>
      <c r="R262" s="11">
        <v>50</v>
      </c>
      <c r="S262" s="11">
        <v>65</v>
      </c>
      <c r="W262" s="16">
        <v>3</v>
      </c>
      <c r="X262" s="11">
        <v>190</v>
      </c>
      <c r="Y262" s="11">
        <v>25</v>
      </c>
      <c r="Z262" s="11">
        <v>99</v>
      </c>
      <c r="AA262" s="15">
        <f>(Z262+(AE262*AG262))/Y262</f>
        <v>3.96</v>
      </c>
      <c r="AB262" s="11">
        <v>4</v>
      </c>
      <c r="AC262" s="11">
        <v>21</v>
      </c>
      <c r="AD262" s="11">
        <v>0</v>
      </c>
      <c r="AE262" s="15">
        <f>AD262/(Y262-AG262)</f>
        <v>0</v>
      </c>
      <c r="AF262" s="16">
        <f>AE262*100/AA262</f>
        <v>0</v>
      </c>
      <c r="AG262" s="11">
        <v>0</v>
      </c>
      <c r="AH262" s="11">
        <f>AG262*100/Y262</f>
        <v>0</v>
      </c>
      <c r="AI262" s="11">
        <v>2</v>
      </c>
      <c r="AJ262" s="16">
        <f>AI262*100/Y262</f>
        <v>8</v>
      </c>
      <c r="AK262" s="11">
        <v>1</v>
      </c>
      <c r="AL262" s="11">
        <f>AK262*100/Y262</f>
        <v>4</v>
      </c>
      <c r="AM262" s="11">
        <v>7</v>
      </c>
      <c r="AN262" s="11">
        <v>1</v>
      </c>
      <c r="AO262" s="11">
        <v>2</v>
      </c>
      <c r="AP262" s="11">
        <v>3</v>
      </c>
      <c r="AQ262" s="11">
        <v>3</v>
      </c>
      <c r="AR262" s="11">
        <v>3</v>
      </c>
      <c r="BH262" t="str">
        <f>CONCATENATE(Tabla1[[#This Row],[MADRE]],"X",Tabla1[[#This Row],[PADRE]])</f>
        <v>AntonetaXMarta</v>
      </c>
    </row>
    <row r="263" spans="1:60" s="11" customFormat="1" ht="15.75" hidden="1" x14ac:dyDescent="0.25">
      <c r="A263" s="11" t="str">
        <f t="shared" si="65"/>
        <v>D00_682_11</v>
      </c>
      <c r="B263" s="1" t="s">
        <v>60</v>
      </c>
      <c r="C263" s="2">
        <v>682</v>
      </c>
      <c r="D263" s="16">
        <v>11</v>
      </c>
      <c r="E263" s="14" t="s">
        <v>144</v>
      </c>
      <c r="F263" s="11" t="s">
        <v>125</v>
      </c>
      <c r="G263" s="11" t="s">
        <v>148</v>
      </c>
      <c r="H263" s="16">
        <v>2004</v>
      </c>
      <c r="I263" s="13" t="s">
        <v>64</v>
      </c>
      <c r="J263" s="16">
        <v>38</v>
      </c>
      <c r="K263" s="11">
        <v>41</v>
      </c>
      <c r="P263" s="16">
        <v>2</v>
      </c>
      <c r="Q263" s="11">
        <v>44</v>
      </c>
      <c r="S263" s="11">
        <v>39</v>
      </c>
      <c r="W263" s="16">
        <v>1</v>
      </c>
      <c r="X263" s="11">
        <v>200</v>
      </c>
      <c r="Y263" s="11">
        <v>25</v>
      </c>
      <c r="Z263" s="11">
        <v>75</v>
      </c>
      <c r="AA263" s="15">
        <f t="shared" ref="AA263:AA326" si="66">(Z263+(AD263*AF263))/Y263</f>
        <v>3.0333333333333332</v>
      </c>
      <c r="AB263" s="11">
        <v>4</v>
      </c>
      <c r="AC263" s="11">
        <v>20</v>
      </c>
      <c r="AD263" s="15">
        <f t="shared" ref="AD263:AD326" si="67">AC263/(Y263-AF263)</f>
        <v>0.83333333333333337</v>
      </c>
      <c r="AE263" s="16">
        <f t="shared" ref="AE263:AE326" si="68">AD263*100/AA263</f>
        <v>27.472527472527478</v>
      </c>
      <c r="AF263" s="11">
        <v>1</v>
      </c>
      <c r="AG263" s="11">
        <f t="shared" ref="AG263:AG326" si="69">AF263*100/Y263</f>
        <v>4</v>
      </c>
      <c r="AH263" s="11">
        <v>0</v>
      </c>
      <c r="AI263" s="16">
        <f t="shared" ref="AI263:AI326" si="70">AH263*100/Y263</f>
        <v>0</v>
      </c>
      <c r="AJ263" s="11">
        <v>1</v>
      </c>
      <c r="AK263" s="11">
        <f>AJ263*100/Y263</f>
        <v>4</v>
      </c>
      <c r="AL263" s="11">
        <v>3</v>
      </c>
      <c r="AM263" s="11">
        <v>7</v>
      </c>
      <c r="AN263" s="11">
        <v>3</v>
      </c>
      <c r="AO263" s="11">
        <v>3</v>
      </c>
      <c r="AP263" s="11">
        <v>4</v>
      </c>
      <c r="AQ263" s="11">
        <v>3</v>
      </c>
      <c r="AR263" s="11">
        <v>3</v>
      </c>
      <c r="BH263" t="str">
        <f>CONCATENATE(Tabla1[[#This Row],[MADRE]],"X",Tabla1[[#This Row],[PADRE]])</f>
        <v>AntonetaXMarta</v>
      </c>
    </row>
    <row r="264" spans="1:60" s="11" customFormat="1" ht="15.75" hidden="1" x14ac:dyDescent="0.25">
      <c r="A264" s="11" t="str">
        <f t="shared" si="65"/>
        <v>D00_684_11</v>
      </c>
      <c r="B264" s="1" t="s">
        <v>60</v>
      </c>
      <c r="C264" s="2">
        <v>684</v>
      </c>
      <c r="D264" s="16">
        <v>11</v>
      </c>
      <c r="E264" s="14" t="s">
        <v>144</v>
      </c>
      <c r="F264" s="11" t="s">
        <v>125</v>
      </c>
      <c r="G264" s="11" t="s">
        <v>148</v>
      </c>
      <c r="H264" s="16">
        <v>2004</v>
      </c>
      <c r="I264" s="13" t="s">
        <v>64</v>
      </c>
      <c r="J264" s="16">
        <v>36</v>
      </c>
      <c r="K264" s="11">
        <v>37</v>
      </c>
      <c r="P264" s="16">
        <v>1</v>
      </c>
      <c r="Q264" s="11">
        <v>43</v>
      </c>
      <c r="S264" s="11">
        <v>46</v>
      </c>
      <c r="W264" s="16">
        <v>1</v>
      </c>
      <c r="X264" s="11">
        <v>217</v>
      </c>
      <c r="Y264" s="11">
        <v>25</v>
      </c>
      <c r="Z264" s="11">
        <v>71</v>
      </c>
      <c r="AA264" s="15">
        <f t="shared" si="66"/>
        <v>2.9234782608695649</v>
      </c>
      <c r="AB264" s="11">
        <v>2</v>
      </c>
      <c r="AC264" s="11">
        <v>24</v>
      </c>
      <c r="AD264" s="15">
        <f t="shared" si="67"/>
        <v>1.0434782608695652</v>
      </c>
      <c r="AE264" s="16">
        <f t="shared" si="68"/>
        <v>35.693039857227845</v>
      </c>
      <c r="AF264" s="11">
        <v>2</v>
      </c>
      <c r="AG264" s="11">
        <f t="shared" si="69"/>
        <v>8</v>
      </c>
      <c r="AH264" s="11">
        <v>0</v>
      </c>
      <c r="AI264" s="16">
        <f t="shared" si="70"/>
        <v>0</v>
      </c>
      <c r="AJ264" s="11">
        <v>1</v>
      </c>
      <c r="AK264" s="11">
        <f>AJ264*100/Y264</f>
        <v>4</v>
      </c>
      <c r="AL264" s="11">
        <v>14</v>
      </c>
      <c r="AM264" s="11">
        <v>8</v>
      </c>
      <c r="AN264" s="11">
        <v>3</v>
      </c>
      <c r="AO264" s="11">
        <v>2</v>
      </c>
      <c r="AP264" s="11">
        <v>3</v>
      </c>
      <c r="AQ264" s="11">
        <v>1</v>
      </c>
      <c r="AR264" s="11">
        <v>1</v>
      </c>
      <c r="BH264" t="str">
        <f>CONCATENATE(Tabla1[[#This Row],[MADRE]],"X",Tabla1[[#This Row],[PADRE]])</f>
        <v>AntonetaXMarta</v>
      </c>
    </row>
    <row r="265" spans="1:60" s="11" customFormat="1" ht="15.75" hidden="1" x14ac:dyDescent="0.25">
      <c r="A265" s="11" t="str">
        <f t="shared" si="65"/>
        <v>D00_684_11</v>
      </c>
      <c r="B265" s="1" t="s">
        <v>60</v>
      </c>
      <c r="C265" s="2">
        <v>684</v>
      </c>
      <c r="D265" s="16">
        <v>11</v>
      </c>
      <c r="E265" s="14" t="s">
        <v>144</v>
      </c>
      <c r="F265" s="11" t="s">
        <v>125</v>
      </c>
      <c r="G265" s="11" t="s">
        <v>148</v>
      </c>
      <c r="H265" s="16">
        <v>2005</v>
      </c>
      <c r="I265" s="13" t="s">
        <v>64</v>
      </c>
      <c r="J265" s="16">
        <v>50</v>
      </c>
      <c r="K265" s="11">
        <v>55</v>
      </c>
      <c r="P265" s="16">
        <v>1</v>
      </c>
      <c r="Q265" s="11">
        <v>61</v>
      </c>
      <c r="R265" s="11">
        <v>44</v>
      </c>
      <c r="S265" s="11">
        <v>56</v>
      </c>
      <c r="W265" s="16">
        <v>1</v>
      </c>
      <c r="X265" s="11">
        <v>199</v>
      </c>
      <c r="Y265" s="11">
        <v>20</v>
      </c>
      <c r="Z265" s="11">
        <v>70</v>
      </c>
      <c r="AA265" s="15">
        <f t="shared" si="66"/>
        <v>3.5</v>
      </c>
      <c r="AB265" s="11">
        <v>4</v>
      </c>
      <c r="AC265" s="11">
        <v>21</v>
      </c>
      <c r="AD265" s="15">
        <f t="shared" si="67"/>
        <v>1.05</v>
      </c>
      <c r="AE265" s="16">
        <f t="shared" si="68"/>
        <v>30</v>
      </c>
      <c r="AF265" s="11">
        <v>0</v>
      </c>
      <c r="AG265" s="11">
        <f t="shared" si="69"/>
        <v>0</v>
      </c>
      <c r="AH265" s="11">
        <v>0</v>
      </c>
      <c r="AI265" s="16">
        <f t="shared" si="70"/>
        <v>0</v>
      </c>
      <c r="AJ265" s="11" t="s">
        <v>174</v>
      </c>
      <c r="AM265" s="11">
        <v>10</v>
      </c>
      <c r="AN265" s="11">
        <v>3</v>
      </c>
      <c r="AO265" s="11">
        <v>2</v>
      </c>
      <c r="AP265" s="11">
        <v>1</v>
      </c>
      <c r="AQ265" s="11">
        <v>1</v>
      </c>
      <c r="AR265" s="11">
        <v>2</v>
      </c>
      <c r="BH265" t="str">
        <f>CONCATENATE(Tabla1[[#This Row],[MADRE]],"X",Tabla1[[#This Row],[PADRE]])</f>
        <v>AntonetaXMarta</v>
      </c>
    </row>
    <row r="266" spans="1:60" s="11" customFormat="1" ht="15.75" hidden="1" x14ac:dyDescent="0.25">
      <c r="A266" s="11" t="str">
        <f t="shared" si="65"/>
        <v>D00_686_11</v>
      </c>
      <c r="B266" s="1" t="s">
        <v>60</v>
      </c>
      <c r="C266" s="2">
        <v>686</v>
      </c>
      <c r="D266" s="16">
        <v>11</v>
      </c>
      <c r="E266" s="14" t="s">
        <v>144</v>
      </c>
      <c r="F266" s="11" t="s">
        <v>125</v>
      </c>
      <c r="G266" s="11" t="s">
        <v>148</v>
      </c>
      <c r="H266" s="16">
        <v>2004</v>
      </c>
      <c r="I266" s="13" t="s">
        <v>64</v>
      </c>
      <c r="J266" s="16">
        <v>35</v>
      </c>
      <c r="K266" s="11">
        <v>37</v>
      </c>
      <c r="P266" s="16">
        <v>2</v>
      </c>
      <c r="Q266" s="11">
        <v>44</v>
      </c>
      <c r="S266" s="11">
        <v>45</v>
      </c>
      <c r="W266" s="16">
        <v>1</v>
      </c>
      <c r="X266" s="11">
        <v>204</v>
      </c>
      <c r="Y266" s="11">
        <v>25</v>
      </c>
      <c r="Z266" s="11">
        <v>88</v>
      </c>
      <c r="AA266" s="15">
        <f t="shared" si="66"/>
        <v>3.52</v>
      </c>
      <c r="AB266" s="11">
        <v>4</v>
      </c>
      <c r="AC266" s="11">
        <v>23</v>
      </c>
      <c r="AD266" s="15">
        <f t="shared" si="67"/>
        <v>0.92</v>
      </c>
      <c r="AE266" s="16">
        <f t="shared" si="68"/>
        <v>26.136363636363637</v>
      </c>
      <c r="AF266" s="11">
        <v>0</v>
      </c>
      <c r="AG266" s="11">
        <f t="shared" si="69"/>
        <v>0</v>
      </c>
      <c r="AH266" s="11">
        <v>0</v>
      </c>
      <c r="AI266" s="16">
        <f t="shared" si="70"/>
        <v>0</v>
      </c>
      <c r="AJ266" s="11">
        <v>4</v>
      </c>
      <c r="AK266" s="11">
        <f>AJ266*100/Y266</f>
        <v>16</v>
      </c>
      <c r="AL266" s="11" t="s">
        <v>175</v>
      </c>
      <c r="AM266" s="11">
        <v>7</v>
      </c>
      <c r="AN266" s="11">
        <v>2</v>
      </c>
      <c r="AO266" s="11">
        <v>3</v>
      </c>
      <c r="AP266" s="11">
        <v>4</v>
      </c>
      <c r="AQ266" s="11">
        <v>3</v>
      </c>
      <c r="AR266" s="11">
        <v>3</v>
      </c>
      <c r="BH266" t="str">
        <f>CONCATENATE(Tabla1[[#This Row],[MADRE]],"X",Tabla1[[#This Row],[PADRE]])</f>
        <v>AntonetaXMarta</v>
      </c>
    </row>
    <row r="267" spans="1:60" s="11" customFormat="1" ht="15.75" hidden="1" x14ac:dyDescent="0.25">
      <c r="A267" s="11" t="str">
        <f t="shared" si="65"/>
        <v>D00_686_11</v>
      </c>
      <c r="B267" s="1" t="s">
        <v>60</v>
      </c>
      <c r="C267" s="2">
        <v>686</v>
      </c>
      <c r="D267" s="16">
        <v>11</v>
      </c>
      <c r="E267" s="14" t="s">
        <v>144</v>
      </c>
      <c r="F267" s="11" t="s">
        <v>125</v>
      </c>
      <c r="G267" s="11" t="s">
        <v>148</v>
      </c>
      <c r="H267" s="16">
        <v>2005</v>
      </c>
      <c r="I267" s="13" t="s">
        <v>64</v>
      </c>
      <c r="J267" s="16">
        <v>48</v>
      </c>
      <c r="K267" s="11">
        <v>54</v>
      </c>
      <c r="P267" s="16">
        <v>2</v>
      </c>
      <c r="Q267" s="11">
        <v>57</v>
      </c>
      <c r="R267" s="11">
        <v>49</v>
      </c>
      <c r="S267" s="11">
        <v>65</v>
      </c>
      <c r="W267" s="16">
        <v>3</v>
      </c>
      <c r="X267" s="11">
        <v>202</v>
      </c>
      <c r="Y267" s="11">
        <v>25</v>
      </c>
      <c r="Z267" s="11">
        <v>86</v>
      </c>
      <c r="AA267" s="15">
        <f t="shared" si="66"/>
        <v>3.4750000000000001</v>
      </c>
      <c r="AB267" s="11">
        <v>4</v>
      </c>
      <c r="AC267" s="11">
        <v>21</v>
      </c>
      <c r="AD267" s="15">
        <f t="shared" si="67"/>
        <v>0.875</v>
      </c>
      <c r="AE267" s="16">
        <f t="shared" si="68"/>
        <v>25.179856115107913</v>
      </c>
      <c r="AF267" s="11">
        <v>1</v>
      </c>
      <c r="AG267" s="11">
        <f t="shared" si="69"/>
        <v>4</v>
      </c>
      <c r="AH267" s="11">
        <v>0</v>
      </c>
      <c r="AI267" s="16">
        <f t="shared" si="70"/>
        <v>0</v>
      </c>
      <c r="AJ267" s="24" t="s">
        <v>176</v>
      </c>
      <c r="AM267" s="11">
        <v>11</v>
      </c>
      <c r="AN267" s="11">
        <v>2</v>
      </c>
      <c r="AO267" s="11">
        <v>2</v>
      </c>
      <c r="AP267" s="11">
        <v>3</v>
      </c>
      <c r="AQ267" s="11">
        <v>3</v>
      </c>
      <c r="AR267" s="11">
        <v>3</v>
      </c>
      <c r="BH267" t="str">
        <f>CONCATENATE(Tabla1[[#This Row],[MADRE]],"X",Tabla1[[#This Row],[PADRE]])</f>
        <v>AntonetaXMarta</v>
      </c>
    </row>
    <row r="268" spans="1:60" s="14" customFormat="1" ht="15.75" hidden="1" x14ac:dyDescent="0.25">
      <c r="A268" s="11" t="str">
        <f t="shared" si="65"/>
        <v>D00_687_7</v>
      </c>
      <c r="B268" s="12" t="s">
        <v>60</v>
      </c>
      <c r="C268" s="8">
        <v>687</v>
      </c>
      <c r="D268" s="13">
        <v>7</v>
      </c>
      <c r="E268" s="14" t="s">
        <v>177</v>
      </c>
      <c r="F268" s="14" t="s">
        <v>178</v>
      </c>
      <c r="G268" s="14" t="s">
        <v>179</v>
      </c>
      <c r="H268" s="14">
        <v>2003</v>
      </c>
      <c r="I268" s="13" t="s">
        <v>64</v>
      </c>
      <c r="J268" s="13"/>
      <c r="K268" s="14">
        <v>44</v>
      </c>
      <c r="L268" s="14">
        <f>K268-36</f>
        <v>8</v>
      </c>
      <c r="M268" s="14">
        <f>K268-64</f>
        <v>-20</v>
      </c>
      <c r="N268" s="14">
        <f>K268-79</f>
        <v>-35</v>
      </c>
      <c r="P268" s="13">
        <v>3</v>
      </c>
      <c r="Q268" s="11"/>
      <c r="R268" s="11"/>
      <c r="S268" s="11"/>
      <c r="T268" s="11"/>
      <c r="U268" s="11"/>
      <c r="V268" s="11"/>
      <c r="W268" s="13">
        <v>2</v>
      </c>
      <c r="X268" s="14">
        <v>224</v>
      </c>
      <c r="Y268" s="14">
        <v>25</v>
      </c>
      <c r="Z268" s="14">
        <v>69</v>
      </c>
      <c r="AA268" s="15">
        <f t="shared" si="66"/>
        <v>2.76</v>
      </c>
      <c r="AB268" s="14">
        <v>3</v>
      </c>
      <c r="AC268" s="14">
        <v>30</v>
      </c>
      <c r="AD268" s="15">
        <f t="shared" si="67"/>
        <v>1.2</v>
      </c>
      <c r="AE268" s="16">
        <f t="shared" si="68"/>
        <v>43.478260869565219</v>
      </c>
      <c r="AF268" s="14">
        <v>0</v>
      </c>
      <c r="AG268" s="11">
        <f t="shared" si="69"/>
        <v>0</v>
      </c>
      <c r="AH268" s="14">
        <v>0</v>
      </c>
      <c r="AI268" s="16">
        <f t="shared" si="70"/>
        <v>0</v>
      </c>
      <c r="AJ268" s="14">
        <v>0</v>
      </c>
      <c r="AK268" s="14">
        <f t="shared" ref="AK268:AK302" si="71">AJ268*100/Y268</f>
        <v>0</v>
      </c>
      <c r="AL268" s="14">
        <v>0</v>
      </c>
      <c r="AM268" s="14">
        <v>9</v>
      </c>
      <c r="AN268" s="14">
        <v>3</v>
      </c>
      <c r="AO268" s="14">
        <v>2</v>
      </c>
      <c r="AP268" s="14">
        <v>3</v>
      </c>
      <c r="AQ268" s="14">
        <v>3</v>
      </c>
      <c r="AR268" s="14">
        <v>3</v>
      </c>
      <c r="BH268" t="str">
        <f>CONCATENATE(Tabla1[[#This Row],[MADRE]],"X",Tabla1[[#This Row],[PADRE]])</f>
        <v>S2332XRamillete</v>
      </c>
    </row>
    <row r="269" spans="1:60" s="14" customFormat="1" ht="15.75" hidden="1" x14ac:dyDescent="0.25">
      <c r="A269" s="11" t="str">
        <f t="shared" si="65"/>
        <v>D00_692_7</v>
      </c>
      <c r="B269" s="12" t="s">
        <v>60</v>
      </c>
      <c r="C269" s="8">
        <v>692</v>
      </c>
      <c r="D269" s="13">
        <v>7</v>
      </c>
      <c r="E269" s="14" t="s">
        <v>177</v>
      </c>
      <c r="F269" s="14" t="s">
        <v>178</v>
      </c>
      <c r="G269" s="14" t="s">
        <v>179</v>
      </c>
      <c r="H269" s="14">
        <v>2003</v>
      </c>
      <c r="I269" s="13" t="s">
        <v>64</v>
      </c>
      <c r="J269" s="13"/>
      <c r="K269" s="14">
        <v>45</v>
      </c>
      <c r="L269" s="14">
        <f>K269-36</f>
        <v>9</v>
      </c>
      <c r="M269" s="14">
        <f>K269-64</f>
        <v>-19</v>
      </c>
      <c r="N269" s="14">
        <f>K269-79</f>
        <v>-34</v>
      </c>
      <c r="P269" s="13">
        <v>4</v>
      </c>
      <c r="Q269" s="11"/>
      <c r="R269" s="11"/>
      <c r="S269" s="11"/>
      <c r="T269" s="11"/>
      <c r="U269" s="11"/>
      <c r="V269" s="11"/>
      <c r="W269" s="13">
        <v>3</v>
      </c>
      <c r="X269" s="14">
        <v>217</v>
      </c>
      <c r="Y269" s="14">
        <v>25</v>
      </c>
      <c r="Z269" s="14">
        <v>100</v>
      </c>
      <c r="AA269" s="15">
        <f t="shared" si="66"/>
        <v>4</v>
      </c>
      <c r="AB269" s="14">
        <v>4</v>
      </c>
      <c r="AC269" s="14">
        <v>32</v>
      </c>
      <c r="AD269" s="15">
        <f t="shared" si="67"/>
        <v>1.28</v>
      </c>
      <c r="AE269" s="16">
        <f t="shared" si="68"/>
        <v>32</v>
      </c>
      <c r="AF269" s="14">
        <v>0</v>
      </c>
      <c r="AG269" s="11">
        <f t="shared" si="69"/>
        <v>0</v>
      </c>
      <c r="AH269" s="14">
        <v>2</v>
      </c>
      <c r="AI269" s="16">
        <f t="shared" si="70"/>
        <v>8</v>
      </c>
      <c r="AJ269" s="14">
        <v>0</v>
      </c>
      <c r="AK269" s="14">
        <f t="shared" si="71"/>
        <v>0</v>
      </c>
      <c r="AL269" s="14">
        <v>0</v>
      </c>
      <c r="AM269" s="14">
        <v>9</v>
      </c>
      <c r="AN269" s="14">
        <v>3</v>
      </c>
      <c r="AO269" s="14">
        <v>2</v>
      </c>
      <c r="AP269" s="14">
        <v>2</v>
      </c>
      <c r="AQ269" s="14">
        <v>3</v>
      </c>
      <c r="AR269" s="14">
        <v>3</v>
      </c>
      <c r="BH269" t="str">
        <f>CONCATENATE(Tabla1[[#This Row],[MADRE]],"X",Tabla1[[#This Row],[PADRE]])</f>
        <v>S2332XRamillete</v>
      </c>
    </row>
    <row r="270" spans="1:60" s="11" customFormat="1" ht="15.75" hidden="1" x14ac:dyDescent="0.25">
      <c r="A270" s="11" t="str">
        <f t="shared" si="65"/>
        <v>D00_692_7</v>
      </c>
      <c r="B270" s="1" t="s">
        <v>60</v>
      </c>
      <c r="C270" s="2">
        <v>692</v>
      </c>
      <c r="D270" s="16">
        <v>7</v>
      </c>
      <c r="E270" s="11" t="s">
        <v>177</v>
      </c>
      <c r="F270" s="11" t="s">
        <v>178</v>
      </c>
      <c r="G270" s="11" t="s">
        <v>179</v>
      </c>
      <c r="H270" s="11">
        <v>2004</v>
      </c>
      <c r="I270" s="16" t="s">
        <v>64</v>
      </c>
      <c r="J270" s="16">
        <v>22</v>
      </c>
      <c r="K270" s="11">
        <v>26</v>
      </c>
      <c r="L270" s="11">
        <f>K270-22</f>
        <v>4</v>
      </c>
      <c r="M270" s="11">
        <f>K270-46</f>
        <v>-20</v>
      </c>
      <c r="N270" s="11">
        <f>K270-64</f>
        <v>-38</v>
      </c>
      <c r="P270" s="16">
        <v>3</v>
      </c>
      <c r="Q270" s="11">
        <v>32</v>
      </c>
      <c r="W270" s="16">
        <v>2</v>
      </c>
      <c r="X270" s="11">
        <v>229</v>
      </c>
      <c r="Y270" s="11">
        <v>25</v>
      </c>
      <c r="Z270" s="11">
        <v>121</v>
      </c>
      <c r="AA270" s="15">
        <f t="shared" si="66"/>
        <v>4.8983333333333334</v>
      </c>
      <c r="AB270" s="11">
        <v>4</v>
      </c>
      <c r="AC270" s="11">
        <v>35</v>
      </c>
      <c r="AD270" s="15">
        <f t="shared" si="67"/>
        <v>1.4583333333333333</v>
      </c>
      <c r="AE270" s="16">
        <f t="shared" si="68"/>
        <v>29.772031303164336</v>
      </c>
      <c r="AF270" s="11">
        <v>1</v>
      </c>
      <c r="AG270" s="11">
        <f t="shared" si="69"/>
        <v>4</v>
      </c>
      <c r="AH270" s="11">
        <v>1</v>
      </c>
      <c r="AI270" s="16">
        <f t="shared" si="70"/>
        <v>4</v>
      </c>
      <c r="AJ270" s="11">
        <v>1</v>
      </c>
      <c r="AK270" s="11">
        <f t="shared" si="71"/>
        <v>4</v>
      </c>
      <c r="AL270" s="11">
        <v>3</v>
      </c>
      <c r="AM270" s="11">
        <v>8</v>
      </c>
      <c r="AN270" s="11">
        <v>2</v>
      </c>
      <c r="AO270" s="11">
        <v>2</v>
      </c>
      <c r="AP270" s="11">
        <v>4</v>
      </c>
      <c r="AQ270" s="11">
        <v>3</v>
      </c>
      <c r="AR270" s="11">
        <v>3</v>
      </c>
      <c r="BH270" t="str">
        <f>CONCATENATE(Tabla1[[#This Row],[MADRE]],"X",Tabla1[[#This Row],[PADRE]])</f>
        <v>S2332XRamillete</v>
      </c>
    </row>
    <row r="271" spans="1:60" s="14" customFormat="1" ht="15.75" hidden="1" x14ac:dyDescent="0.25">
      <c r="A271" s="11" t="str">
        <f t="shared" si="65"/>
        <v>D00_696_7</v>
      </c>
      <c r="B271" s="12" t="s">
        <v>60</v>
      </c>
      <c r="C271" s="8">
        <v>696</v>
      </c>
      <c r="D271" s="13">
        <v>7</v>
      </c>
      <c r="E271" s="14" t="s">
        <v>177</v>
      </c>
      <c r="F271" s="14" t="s">
        <v>178</v>
      </c>
      <c r="G271" s="14" t="s">
        <v>179</v>
      </c>
      <c r="H271" s="14">
        <v>2003</v>
      </c>
      <c r="I271" s="13" t="s">
        <v>64</v>
      </c>
      <c r="J271" s="13"/>
      <c r="K271" s="14">
        <v>58</v>
      </c>
      <c r="L271" s="14">
        <f>K271-36</f>
        <v>22</v>
      </c>
      <c r="M271" s="14">
        <f>K271-64</f>
        <v>-6</v>
      </c>
      <c r="N271" s="14">
        <f>K271-79</f>
        <v>-21</v>
      </c>
      <c r="P271" s="13">
        <v>2</v>
      </c>
      <c r="Q271" s="11"/>
      <c r="R271" s="11"/>
      <c r="S271" s="11"/>
      <c r="T271" s="11"/>
      <c r="U271" s="11"/>
      <c r="V271" s="11"/>
      <c r="W271" s="13">
        <v>2</v>
      </c>
      <c r="X271" s="14">
        <v>214</v>
      </c>
      <c r="Y271" s="14">
        <v>25</v>
      </c>
      <c r="Z271" s="14">
        <v>127</v>
      </c>
      <c r="AA271" s="15">
        <f t="shared" si="66"/>
        <v>5.08</v>
      </c>
      <c r="AB271" s="14">
        <v>4</v>
      </c>
      <c r="AC271" s="14">
        <v>30</v>
      </c>
      <c r="AD271" s="15">
        <f t="shared" si="67"/>
        <v>1.2</v>
      </c>
      <c r="AE271" s="16">
        <f t="shared" si="68"/>
        <v>23.622047244094489</v>
      </c>
      <c r="AF271" s="14">
        <v>0</v>
      </c>
      <c r="AG271" s="11">
        <f t="shared" si="69"/>
        <v>0</v>
      </c>
      <c r="AH271" s="14">
        <v>0</v>
      </c>
      <c r="AI271" s="16">
        <f t="shared" si="70"/>
        <v>0</v>
      </c>
      <c r="AJ271" s="14">
        <v>1</v>
      </c>
      <c r="AK271" s="14">
        <f t="shared" si="71"/>
        <v>4</v>
      </c>
      <c r="AL271" s="14">
        <v>7</v>
      </c>
      <c r="AM271" s="14">
        <v>11</v>
      </c>
      <c r="AN271" s="14">
        <v>2</v>
      </c>
      <c r="AO271" s="14">
        <v>2</v>
      </c>
      <c r="AP271" s="14">
        <v>2</v>
      </c>
      <c r="AQ271" s="14">
        <v>3</v>
      </c>
      <c r="AR271" s="14">
        <v>4</v>
      </c>
      <c r="BH271" t="str">
        <f>CONCATENATE(Tabla1[[#This Row],[MADRE]],"X",Tabla1[[#This Row],[PADRE]])</f>
        <v>S2332XRamillete</v>
      </c>
    </row>
    <row r="272" spans="1:60" s="11" customFormat="1" ht="15.75" hidden="1" x14ac:dyDescent="0.25">
      <c r="A272" s="11" t="str">
        <f t="shared" si="65"/>
        <v>D00_696_7</v>
      </c>
      <c r="B272" s="1" t="s">
        <v>60</v>
      </c>
      <c r="C272" s="2">
        <v>696</v>
      </c>
      <c r="D272" s="16">
        <v>7</v>
      </c>
      <c r="E272" s="11" t="s">
        <v>177</v>
      </c>
      <c r="F272" s="11" t="s">
        <v>178</v>
      </c>
      <c r="G272" s="11" t="s">
        <v>179</v>
      </c>
      <c r="H272" s="11">
        <v>2004</v>
      </c>
      <c r="I272" s="16" t="s">
        <v>64</v>
      </c>
      <c r="J272" s="16">
        <v>34</v>
      </c>
      <c r="K272" s="11">
        <v>36</v>
      </c>
      <c r="L272" s="11">
        <f>K272-22</f>
        <v>14</v>
      </c>
      <c r="M272" s="11">
        <f>K272-46</f>
        <v>-10</v>
      </c>
      <c r="N272" s="11">
        <f>K272-64</f>
        <v>-28</v>
      </c>
      <c r="P272" s="16">
        <v>3</v>
      </c>
      <c r="Q272" s="11">
        <v>39</v>
      </c>
      <c r="W272" s="16">
        <v>2</v>
      </c>
      <c r="X272" s="11">
        <v>235</v>
      </c>
      <c r="Y272" s="11">
        <v>25</v>
      </c>
      <c r="Z272" s="11">
        <v>92</v>
      </c>
      <c r="AA272" s="15">
        <f t="shared" si="66"/>
        <v>3.68</v>
      </c>
      <c r="AB272" s="11">
        <v>4</v>
      </c>
      <c r="AC272" s="11">
        <v>28</v>
      </c>
      <c r="AD272" s="15">
        <f t="shared" si="67"/>
        <v>1.1200000000000001</v>
      </c>
      <c r="AE272" s="16">
        <f t="shared" si="68"/>
        <v>30.434782608695656</v>
      </c>
      <c r="AF272" s="11">
        <v>0</v>
      </c>
      <c r="AG272" s="11">
        <f t="shared" si="69"/>
        <v>0</v>
      </c>
      <c r="AH272" s="11">
        <v>0</v>
      </c>
      <c r="AI272" s="16">
        <f t="shared" si="70"/>
        <v>0</v>
      </c>
      <c r="AJ272" s="11">
        <v>3</v>
      </c>
      <c r="AK272" s="11">
        <f t="shared" si="71"/>
        <v>12</v>
      </c>
      <c r="AL272" s="11">
        <v>8</v>
      </c>
      <c r="AM272" s="11">
        <v>8</v>
      </c>
      <c r="AN272" s="11">
        <v>2</v>
      </c>
      <c r="AO272" s="11">
        <v>1</v>
      </c>
      <c r="AP272" s="11">
        <v>2</v>
      </c>
      <c r="AQ272" s="11">
        <v>2</v>
      </c>
      <c r="AR272" s="11">
        <v>4</v>
      </c>
      <c r="BH272" t="str">
        <f>CONCATENATE(Tabla1[[#This Row],[MADRE]],"X",Tabla1[[#This Row],[PADRE]])</f>
        <v>S2332XRamillete</v>
      </c>
    </row>
    <row r="273" spans="1:60" s="14" customFormat="1" ht="15.75" hidden="1" x14ac:dyDescent="0.25">
      <c r="A273" s="11" t="str">
        <f t="shared" si="65"/>
        <v>D00_697_7</v>
      </c>
      <c r="B273" s="12" t="s">
        <v>60</v>
      </c>
      <c r="C273" s="8">
        <v>697</v>
      </c>
      <c r="D273" s="13">
        <v>7</v>
      </c>
      <c r="E273" s="14" t="s">
        <v>177</v>
      </c>
      <c r="F273" s="14" t="s">
        <v>178</v>
      </c>
      <c r="G273" s="14" t="s">
        <v>179</v>
      </c>
      <c r="H273" s="14">
        <v>2003</v>
      </c>
      <c r="I273" s="13" t="s">
        <v>64</v>
      </c>
      <c r="J273" s="13"/>
      <c r="K273" s="14">
        <v>42</v>
      </c>
      <c r="L273" s="14">
        <f>K273-36</f>
        <v>6</v>
      </c>
      <c r="M273" s="14">
        <f>K273-64</f>
        <v>-22</v>
      </c>
      <c r="N273" s="14">
        <f>K273-79</f>
        <v>-37</v>
      </c>
      <c r="P273" s="13">
        <v>2</v>
      </c>
      <c r="Q273" s="11"/>
      <c r="R273" s="11"/>
      <c r="S273" s="11"/>
      <c r="T273" s="11"/>
      <c r="U273" s="11"/>
      <c r="V273" s="11"/>
      <c r="W273" s="13">
        <v>1</v>
      </c>
      <c r="X273" s="14">
        <v>212</v>
      </c>
      <c r="Y273" s="14">
        <v>25</v>
      </c>
      <c r="Z273" s="14">
        <v>148</v>
      </c>
      <c r="AA273" s="15">
        <f t="shared" si="66"/>
        <v>5.9749999999999996</v>
      </c>
      <c r="AB273" s="14">
        <v>5</v>
      </c>
      <c r="AC273" s="14">
        <v>33</v>
      </c>
      <c r="AD273" s="15">
        <f t="shared" si="67"/>
        <v>1.375</v>
      </c>
      <c r="AE273" s="16">
        <f t="shared" si="68"/>
        <v>23.01255230125523</v>
      </c>
      <c r="AF273" s="14">
        <v>1</v>
      </c>
      <c r="AG273" s="11">
        <f t="shared" si="69"/>
        <v>4</v>
      </c>
      <c r="AH273" s="14">
        <v>0</v>
      </c>
      <c r="AI273" s="16">
        <f t="shared" si="70"/>
        <v>0</v>
      </c>
      <c r="AJ273" s="14">
        <v>0</v>
      </c>
      <c r="AK273" s="14">
        <f t="shared" si="71"/>
        <v>0</v>
      </c>
      <c r="AL273" s="14">
        <v>0</v>
      </c>
      <c r="AM273" s="14">
        <v>2</v>
      </c>
      <c r="AN273" s="14">
        <v>2</v>
      </c>
      <c r="AO273" s="14">
        <v>2</v>
      </c>
      <c r="AP273" s="14">
        <v>3</v>
      </c>
      <c r="AQ273" s="14">
        <v>3</v>
      </c>
      <c r="AR273" s="14">
        <v>4</v>
      </c>
      <c r="BH273" t="str">
        <f>CONCATENATE(Tabla1[[#This Row],[MADRE]],"X",Tabla1[[#This Row],[PADRE]])</f>
        <v>S2332XRamillete</v>
      </c>
    </row>
    <row r="274" spans="1:60" s="14" customFormat="1" ht="15.75" hidden="1" x14ac:dyDescent="0.25">
      <c r="A274" s="11" t="str">
        <f t="shared" si="65"/>
        <v>D00_699_7</v>
      </c>
      <c r="B274" s="12" t="s">
        <v>60</v>
      </c>
      <c r="C274" s="8">
        <v>699</v>
      </c>
      <c r="D274" s="13">
        <v>7</v>
      </c>
      <c r="E274" s="14" t="s">
        <v>177</v>
      </c>
      <c r="F274" s="14" t="s">
        <v>178</v>
      </c>
      <c r="G274" s="14" t="s">
        <v>179</v>
      </c>
      <c r="H274" s="14">
        <v>2003</v>
      </c>
      <c r="I274" s="13" t="s">
        <v>64</v>
      </c>
      <c r="J274" s="13"/>
      <c r="K274" s="14">
        <v>44</v>
      </c>
      <c r="L274" s="14">
        <f>K274-36</f>
        <v>8</v>
      </c>
      <c r="M274" s="14">
        <f>K274-64</f>
        <v>-20</v>
      </c>
      <c r="N274" s="14">
        <f>K274-79</f>
        <v>-35</v>
      </c>
      <c r="P274" s="13">
        <v>2</v>
      </c>
      <c r="Q274" s="11"/>
      <c r="R274" s="11"/>
      <c r="S274" s="11"/>
      <c r="T274" s="11"/>
      <c r="U274" s="11"/>
      <c r="V274" s="11"/>
      <c r="W274" s="13">
        <v>2</v>
      </c>
      <c r="X274" s="14">
        <v>217</v>
      </c>
      <c r="Y274" s="14">
        <v>25</v>
      </c>
      <c r="Z274" s="14">
        <v>114</v>
      </c>
      <c r="AA274" s="15">
        <f t="shared" si="66"/>
        <v>4.5599999999999996</v>
      </c>
      <c r="AB274" s="14">
        <v>5</v>
      </c>
      <c r="AC274" s="14">
        <v>28</v>
      </c>
      <c r="AD274" s="15">
        <f t="shared" si="67"/>
        <v>1.1200000000000001</v>
      </c>
      <c r="AE274" s="16">
        <f t="shared" si="68"/>
        <v>24.561403508771935</v>
      </c>
      <c r="AF274" s="14">
        <v>0</v>
      </c>
      <c r="AG274" s="11">
        <f t="shared" si="69"/>
        <v>0</v>
      </c>
      <c r="AH274" s="14">
        <v>2</v>
      </c>
      <c r="AI274" s="16">
        <f t="shared" si="70"/>
        <v>8</v>
      </c>
      <c r="AJ274" s="14">
        <v>0</v>
      </c>
      <c r="AK274" s="14">
        <f t="shared" si="71"/>
        <v>0</v>
      </c>
      <c r="AL274" s="14">
        <v>0</v>
      </c>
      <c r="AM274" s="14">
        <v>10</v>
      </c>
      <c r="AN274" s="14">
        <v>2</v>
      </c>
      <c r="AO274" s="14">
        <v>2</v>
      </c>
      <c r="AP274" s="14">
        <v>4</v>
      </c>
      <c r="AQ274" s="14">
        <v>3</v>
      </c>
      <c r="AR274" s="14">
        <v>3</v>
      </c>
      <c r="BH274" t="str">
        <f>CONCATENATE(Tabla1[[#This Row],[MADRE]],"X",Tabla1[[#This Row],[PADRE]])</f>
        <v>S2332XRamillete</v>
      </c>
    </row>
    <row r="275" spans="1:60" s="14" customFormat="1" ht="15.75" hidden="1" x14ac:dyDescent="0.25">
      <c r="A275" s="11" t="str">
        <f t="shared" si="65"/>
        <v>D00_702_7</v>
      </c>
      <c r="B275" s="12" t="s">
        <v>60</v>
      </c>
      <c r="C275" s="8">
        <v>702</v>
      </c>
      <c r="D275" s="13">
        <v>7</v>
      </c>
      <c r="E275" s="14" t="s">
        <v>177</v>
      </c>
      <c r="F275" s="14" t="s">
        <v>178</v>
      </c>
      <c r="G275" s="14" t="s">
        <v>179</v>
      </c>
      <c r="H275" s="14">
        <v>2003</v>
      </c>
      <c r="I275" s="13" t="s">
        <v>64</v>
      </c>
      <c r="J275" s="13"/>
      <c r="K275" s="14">
        <v>46</v>
      </c>
      <c r="L275" s="14">
        <f>K275-36</f>
        <v>10</v>
      </c>
      <c r="M275" s="14">
        <f>K275-64</f>
        <v>-18</v>
      </c>
      <c r="N275" s="14">
        <f>K275-79</f>
        <v>-33</v>
      </c>
      <c r="P275" s="13">
        <v>2</v>
      </c>
      <c r="Q275" s="11"/>
      <c r="R275" s="11"/>
      <c r="S275" s="11"/>
      <c r="T275" s="11"/>
      <c r="U275" s="11"/>
      <c r="V275" s="11"/>
      <c r="W275" s="13">
        <v>2</v>
      </c>
      <c r="X275" s="14">
        <v>217</v>
      </c>
      <c r="Y275" s="14">
        <v>25</v>
      </c>
      <c r="Z275" s="14">
        <v>100</v>
      </c>
      <c r="AA275" s="15">
        <f t="shared" si="66"/>
        <v>4</v>
      </c>
      <c r="AB275" s="14">
        <v>3</v>
      </c>
      <c r="AC275" s="14">
        <v>31</v>
      </c>
      <c r="AD275" s="15">
        <f t="shared" si="67"/>
        <v>1.24</v>
      </c>
      <c r="AE275" s="16">
        <f t="shared" si="68"/>
        <v>31</v>
      </c>
      <c r="AF275" s="14">
        <v>0</v>
      </c>
      <c r="AG275" s="11">
        <f t="shared" si="69"/>
        <v>0</v>
      </c>
      <c r="AH275" s="14">
        <v>2</v>
      </c>
      <c r="AI275" s="16">
        <f t="shared" si="70"/>
        <v>8</v>
      </c>
      <c r="AJ275" s="14">
        <v>7</v>
      </c>
      <c r="AK275" s="14">
        <f t="shared" si="71"/>
        <v>28</v>
      </c>
      <c r="AL275" s="14">
        <v>1</v>
      </c>
      <c r="AM275" s="14">
        <v>10</v>
      </c>
      <c r="AN275" s="14">
        <v>2</v>
      </c>
      <c r="AO275" s="14">
        <v>2</v>
      </c>
      <c r="AP275" s="14">
        <v>2</v>
      </c>
      <c r="AQ275" s="14">
        <v>3</v>
      </c>
      <c r="AR275" s="14">
        <v>3</v>
      </c>
      <c r="BH275" t="str">
        <f>CONCATENATE(Tabla1[[#This Row],[MADRE]],"X",Tabla1[[#This Row],[PADRE]])</f>
        <v>S2332XRamillete</v>
      </c>
    </row>
    <row r="276" spans="1:60" s="14" customFormat="1" ht="15.75" hidden="1" x14ac:dyDescent="0.25">
      <c r="A276" s="11" t="str">
        <f t="shared" si="65"/>
        <v>D00_705_7</v>
      </c>
      <c r="B276" s="12" t="s">
        <v>60</v>
      </c>
      <c r="C276" s="8">
        <v>705</v>
      </c>
      <c r="D276" s="13">
        <v>7</v>
      </c>
      <c r="E276" s="14" t="s">
        <v>177</v>
      </c>
      <c r="F276" s="14" t="s">
        <v>178</v>
      </c>
      <c r="G276" s="14" t="s">
        <v>179</v>
      </c>
      <c r="H276" s="14">
        <v>2003</v>
      </c>
      <c r="I276" s="13" t="s">
        <v>64</v>
      </c>
      <c r="J276" s="13"/>
      <c r="K276" s="14">
        <v>42</v>
      </c>
      <c r="L276" s="14">
        <f>K276-36</f>
        <v>6</v>
      </c>
      <c r="M276" s="14">
        <f>K276-64</f>
        <v>-22</v>
      </c>
      <c r="N276" s="14">
        <f>K276-79</f>
        <v>-37</v>
      </c>
      <c r="P276" s="13">
        <v>3</v>
      </c>
      <c r="Q276" s="11"/>
      <c r="R276" s="11"/>
      <c r="S276" s="11"/>
      <c r="T276" s="11"/>
      <c r="U276" s="11"/>
      <c r="V276" s="11"/>
      <c r="W276" s="13">
        <v>1</v>
      </c>
      <c r="X276" s="14">
        <v>217</v>
      </c>
      <c r="Y276" s="14">
        <v>25</v>
      </c>
      <c r="Z276" s="14">
        <v>92</v>
      </c>
      <c r="AA276" s="15">
        <f t="shared" si="66"/>
        <v>3.68</v>
      </c>
      <c r="AB276" s="14">
        <v>4</v>
      </c>
      <c r="AC276" s="14">
        <v>28</v>
      </c>
      <c r="AD276" s="15">
        <f t="shared" si="67"/>
        <v>1.1200000000000001</v>
      </c>
      <c r="AE276" s="16">
        <f t="shared" si="68"/>
        <v>30.434782608695656</v>
      </c>
      <c r="AF276" s="14">
        <v>0</v>
      </c>
      <c r="AG276" s="11">
        <f t="shared" si="69"/>
        <v>0</v>
      </c>
      <c r="AH276" s="14">
        <v>5</v>
      </c>
      <c r="AI276" s="16">
        <f t="shared" si="70"/>
        <v>20</v>
      </c>
      <c r="AJ276" s="14">
        <v>0</v>
      </c>
      <c r="AK276" s="14">
        <f t="shared" si="71"/>
        <v>0</v>
      </c>
      <c r="AL276" s="14">
        <v>0</v>
      </c>
      <c r="AM276" s="14">
        <v>3</v>
      </c>
      <c r="AN276" s="14">
        <v>2</v>
      </c>
      <c r="AO276" s="14">
        <v>2</v>
      </c>
      <c r="AP276" s="14">
        <v>4</v>
      </c>
      <c r="AQ276" s="14">
        <v>3</v>
      </c>
      <c r="AR276" s="14">
        <v>2</v>
      </c>
      <c r="BH276" t="str">
        <f>CONCATENATE(Tabla1[[#This Row],[MADRE]],"X",Tabla1[[#This Row],[PADRE]])</f>
        <v>S2332XRamillete</v>
      </c>
    </row>
    <row r="277" spans="1:60" s="14" customFormat="1" ht="15.75" hidden="1" x14ac:dyDescent="0.25">
      <c r="A277" s="11" t="str">
        <f t="shared" si="65"/>
        <v>D00_706_7</v>
      </c>
      <c r="B277" s="12" t="s">
        <v>60</v>
      </c>
      <c r="C277" s="8">
        <v>706</v>
      </c>
      <c r="D277" s="13">
        <v>7</v>
      </c>
      <c r="E277" s="14" t="s">
        <v>177</v>
      </c>
      <c r="F277" s="14" t="s">
        <v>178</v>
      </c>
      <c r="G277" s="14" t="s">
        <v>179</v>
      </c>
      <c r="H277" s="14">
        <v>2003</v>
      </c>
      <c r="I277" s="13" t="s">
        <v>64</v>
      </c>
      <c r="J277" s="13"/>
      <c r="K277" s="14">
        <v>55</v>
      </c>
      <c r="L277" s="14">
        <f>K277-36</f>
        <v>19</v>
      </c>
      <c r="M277" s="14">
        <f>K277-64</f>
        <v>-9</v>
      </c>
      <c r="N277" s="14">
        <f>K277-79</f>
        <v>-24</v>
      </c>
      <c r="P277" s="13">
        <v>2</v>
      </c>
      <c r="Q277" s="11"/>
      <c r="R277" s="11"/>
      <c r="S277" s="11"/>
      <c r="T277" s="11"/>
      <c r="U277" s="11"/>
      <c r="V277" s="11"/>
      <c r="W277" s="13">
        <v>2</v>
      </c>
      <c r="X277" s="14">
        <v>223</v>
      </c>
      <c r="Y277" s="14">
        <v>25</v>
      </c>
      <c r="Z277" s="14">
        <v>111</v>
      </c>
      <c r="AA277" s="15">
        <f t="shared" si="66"/>
        <v>4.4400000000000004</v>
      </c>
      <c r="AB277" s="14">
        <v>4</v>
      </c>
      <c r="AC277" s="14">
        <v>29</v>
      </c>
      <c r="AD277" s="15">
        <f t="shared" si="67"/>
        <v>1.1599999999999999</v>
      </c>
      <c r="AE277" s="16">
        <f t="shared" si="68"/>
        <v>26.12612612612612</v>
      </c>
      <c r="AF277" s="14">
        <v>0</v>
      </c>
      <c r="AG277" s="11">
        <f t="shared" si="69"/>
        <v>0</v>
      </c>
      <c r="AH277" s="14">
        <v>0</v>
      </c>
      <c r="AI277" s="16">
        <f t="shared" si="70"/>
        <v>0</v>
      </c>
      <c r="AJ277" s="14">
        <v>2</v>
      </c>
      <c r="AK277" s="14">
        <f t="shared" si="71"/>
        <v>8</v>
      </c>
      <c r="AL277" s="14">
        <v>1</v>
      </c>
      <c r="AM277" s="14">
        <v>2</v>
      </c>
      <c r="AN277" s="14">
        <v>2</v>
      </c>
      <c r="AO277" s="14">
        <v>2</v>
      </c>
      <c r="AP277" s="14">
        <v>5</v>
      </c>
      <c r="AQ277" s="14">
        <v>3</v>
      </c>
      <c r="AR277" s="14">
        <v>3</v>
      </c>
      <c r="BH277" t="str">
        <f>CONCATENATE(Tabla1[[#This Row],[MADRE]],"X",Tabla1[[#This Row],[PADRE]])</f>
        <v>S2332XRamillete</v>
      </c>
    </row>
    <row r="278" spans="1:60" s="11" customFormat="1" ht="15.75" hidden="1" x14ac:dyDescent="0.25">
      <c r="A278" s="11" t="str">
        <f t="shared" si="65"/>
        <v>D00_706_7</v>
      </c>
      <c r="B278" s="1" t="s">
        <v>60</v>
      </c>
      <c r="C278" s="2">
        <v>706</v>
      </c>
      <c r="D278" s="16">
        <v>7</v>
      </c>
      <c r="E278" s="11" t="s">
        <v>177</v>
      </c>
      <c r="F278" s="11" t="s">
        <v>178</v>
      </c>
      <c r="G278" s="11" t="s">
        <v>179</v>
      </c>
      <c r="H278" s="11">
        <v>2004</v>
      </c>
      <c r="I278" s="16" t="s">
        <v>64</v>
      </c>
      <c r="J278" s="16">
        <v>27</v>
      </c>
      <c r="K278" s="11">
        <v>35</v>
      </c>
      <c r="L278" s="11">
        <f>K278-22</f>
        <v>13</v>
      </c>
      <c r="M278" s="11">
        <f>K278-46</f>
        <v>-11</v>
      </c>
      <c r="N278" s="11">
        <f>K278-64</f>
        <v>-29</v>
      </c>
      <c r="P278" s="16">
        <v>2</v>
      </c>
      <c r="Q278" s="11">
        <v>39</v>
      </c>
      <c r="W278" s="16">
        <v>2</v>
      </c>
      <c r="X278" s="11">
        <v>226</v>
      </c>
      <c r="Y278" s="11">
        <v>25</v>
      </c>
      <c r="Z278" s="11">
        <v>117</v>
      </c>
      <c r="AA278" s="15">
        <f t="shared" si="66"/>
        <v>4.68</v>
      </c>
      <c r="AB278" s="11">
        <v>4</v>
      </c>
      <c r="AC278" s="11">
        <v>34</v>
      </c>
      <c r="AD278" s="15">
        <f t="shared" si="67"/>
        <v>1.36</v>
      </c>
      <c r="AE278" s="16">
        <f t="shared" si="68"/>
        <v>29.059829059829063</v>
      </c>
      <c r="AF278" s="11">
        <v>0</v>
      </c>
      <c r="AG278" s="11">
        <f t="shared" si="69"/>
        <v>0</v>
      </c>
      <c r="AH278" s="11">
        <v>0</v>
      </c>
      <c r="AI278" s="16">
        <f t="shared" si="70"/>
        <v>0</v>
      </c>
      <c r="AJ278" s="11">
        <v>19</v>
      </c>
      <c r="AK278" s="11">
        <f t="shared" si="71"/>
        <v>76</v>
      </c>
      <c r="AL278" s="11">
        <v>1</v>
      </c>
      <c r="AM278" s="11">
        <v>8</v>
      </c>
      <c r="AN278" s="11">
        <v>2</v>
      </c>
      <c r="AO278" s="11">
        <v>1</v>
      </c>
      <c r="AP278" s="11">
        <v>4</v>
      </c>
      <c r="AQ278" s="11">
        <v>3</v>
      </c>
      <c r="AR278" s="11">
        <v>4</v>
      </c>
      <c r="BH278" t="str">
        <f>CONCATENATE(Tabla1[[#This Row],[MADRE]],"X",Tabla1[[#This Row],[PADRE]])</f>
        <v>S2332XRamillete</v>
      </c>
    </row>
    <row r="279" spans="1:60" s="14" customFormat="1" ht="15.75" hidden="1" x14ac:dyDescent="0.25">
      <c r="A279" s="11" t="str">
        <f t="shared" si="65"/>
        <v>D00_707_7</v>
      </c>
      <c r="B279" s="12" t="s">
        <v>60</v>
      </c>
      <c r="C279" s="8">
        <v>707</v>
      </c>
      <c r="D279" s="13">
        <v>7</v>
      </c>
      <c r="E279" s="14" t="s">
        <v>177</v>
      </c>
      <c r="F279" s="14" t="s">
        <v>178</v>
      </c>
      <c r="G279" s="14" t="s">
        <v>179</v>
      </c>
      <c r="H279" s="14">
        <v>2003</v>
      </c>
      <c r="I279" s="13" t="s">
        <v>64</v>
      </c>
      <c r="J279" s="13"/>
      <c r="K279" s="14">
        <v>44</v>
      </c>
      <c r="L279" s="14">
        <f>K279-36</f>
        <v>8</v>
      </c>
      <c r="M279" s="14">
        <f>K279-64</f>
        <v>-20</v>
      </c>
      <c r="N279" s="14">
        <f>K279-79</f>
        <v>-35</v>
      </c>
      <c r="P279" s="13">
        <v>3</v>
      </c>
      <c r="Q279" s="11"/>
      <c r="R279" s="11"/>
      <c r="S279" s="11"/>
      <c r="T279" s="11"/>
      <c r="U279" s="11"/>
      <c r="V279" s="11"/>
      <c r="W279" s="13">
        <v>2</v>
      </c>
      <c r="X279" s="14">
        <v>225</v>
      </c>
      <c r="Y279" s="14">
        <v>25</v>
      </c>
      <c r="Z279" s="14">
        <v>133</v>
      </c>
      <c r="AA279" s="15">
        <f t="shared" si="66"/>
        <v>5.32</v>
      </c>
      <c r="AB279" s="14">
        <v>4</v>
      </c>
      <c r="AC279" s="14">
        <v>35</v>
      </c>
      <c r="AD279" s="15">
        <f t="shared" si="67"/>
        <v>1.4</v>
      </c>
      <c r="AE279" s="16">
        <f t="shared" si="68"/>
        <v>26.315789473684209</v>
      </c>
      <c r="AF279" s="14">
        <v>0</v>
      </c>
      <c r="AG279" s="11">
        <f t="shared" si="69"/>
        <v>0</v>
      </c>
      <c r="AH279" s="14">
        <v>1</v>
      </c>
      <c r="AI279" s="16">
        <f t="shared" si="70"/>
        <v>4</v>
      </c>
      <c r="AJ279" s="14">
        <v>0</v>
      </c>
      <c r="AK279" s="14">
        <f t="shared" si="71"/>
        <v>0</v>
      </c>
      <c r="AL279" s="14">
        <v>0</v>
      </c>
      <c r="AM279" s="14">
        <v>11</v>
      </c>
      <c r="AN279" s="14">
        <v>2</v>
      </c>
      <c r="AO279" s="14">
        <v>1</v>
      </c>
      <c r="AP279" s="14">
        <v>4</v>
      </c>
      <c r="AQ279" s="14">
        <v>3</v>
      </c>
      <c r="AR279" s="14">
        <v>3</v>
      </c>
      <c r="BH279" t="str">
        <f>CONCATENATE(Tabla1[[#This Row],[MADRE]],"X",Tabla1[[#This Row],[PADRE]])</f>
        <v>S2332XRamillete</v>
      </c>
    </row>
    <row r="280" spans="1:60" s="11" customFormat="1" ht="15.75" hidden="1" x14ac:dyDescent="0.25">
      <c r="A280" s="11" t="str">
        <f t="shared" si="65"/>
        <v>D00_707_7</v>
      </c>
      <c r="B280" s="1" t="s">
        <v>60</v>
      </c>
      <c r="C280" s="2">
        <v>707</v>
      </c>
      <c r="D280" s="16">
        <v>7</v>
      </c>
      <c r="E280" s="11" t="s">
        <v>177</v>
      </c>
      <c r="F280" s="11" t="s">
        <v>178</v>
      </c>
      <c r="G280" s="11" t="s">
        <v>179</v>
      </c>
      <c r="H280" s="11">
        <v>2004</v>
      </c>
      <c r="I280" s="16" t="s">
        <v>64</v>
      </c>
      <c r="J280" s="16">
        <v>25</v>
      </c>
      <c r="K280" s="11">
        <v>27</v>
      </c>
      <c r="L280" s="11">
        <f>K280-22</f>
        <v>5</v>
      </c>
      <c r="M280" s="11">
        <f>K280-46</f>
        <v>-19</v>
      </c>
      <c r="N280" s="11">
        <f>K280-64</f>
        <v>-37</v>
      </c>
      <c r="P280" s="16">
        <v>1</v>
      </c>
      <c r="Q280" s="11">
        <v>30</v>
      </c>
      <c r="W280" s="16">
        <v>2</v>
      </c>
      <c r="X280" s="11">
        <v>229</v>
      </c>
      <c r="Y280" s="11">
        <v>25</v>
      </c>
      <c r="Z280" s="11">
        <v>144</v>
      </c>
      <c r="AA280" s="15">
        <f t="shared" si="66"/>
        <v>5.8183333333333334</v>
      </c>
      <c r="AB280" s="11">
        <v>4</v>
      </c>
      <c r="AC280" s="11">
        <v>35</v>
      </c>
      <c r="AD280" s="15">
        <f t="shared" si="67"/>
        <v>1.4583333333333333</v>
      </c>
      <c r="AE280" s="16">
        <f t="shared" si="68"/>
        <v>25.064451446576907</v>
      </c>
      <c r="AF280" s="11">
        <v>1</v>
      </c>
      <c r="AG280" s="11">
        <f t="shared" si="69"/>
        <v>4</v>
      </c>
      <c r="AH280" s="11">
        <v>0</v>
      </c>
      <c r="AI280" s="16">
        <f t="shared" si="70"/>
        <v>0</v>
      </c>
      <c r="AJ280" s="11">
        <v>0</v>
      </c>
      <c r="AK280" s="11">
        <f t="shared" si="71"/>
        <v>0</v>
      </c>
      <c r="AL280" s="11">
        <v>0</v>
      </c>
      <c r="AM280" s="11">
        <v>11</v>
      </c>
      <c r="AN280" s="11">
        <v>1</v>
      </c>
      <c r="AO280" s="11">
        <v>1</v>
      </c>
      <c r="AP280" s="11">
        <v>4</v>
      </c>
      <c r="AQ280" s="11">
        <v>3</v>
      </c>
      <c r="AR280" s="11">
        <v>4</v>
      </c>
      <c r="BH280" t="str">
        <f>CONCATENATE(Tabla1[[#This Row],[MADRE]],"X",Tabla1[[#This Row],[PADRE]])</f>
        <v>S2332XRamillete</v>
      </c>
    </row>
    <row r="281" spans="1:60" s="14" customFormat="1" ht="15.75" hidden="1" x14ac:dyDescent="0.25">
      <c r="A281" s="11" t="str">
        <f t="shared" si="65"/>
        <v>D00_709_7</v>
      </c>
      <c r="B281" s="12" t="s">
        <v>60</v>
      </c>
      <c r="C281" s="8">
        <v>709</v>
      </c>
      <c r="D281" s="13">
        <v>7</v>
      </c>
      <c r="E281" s="14" t="s">
        <v>177</v>
      </c>
      <c r="F281" s="14" t="s">
        <v>178</v>
      </c>
      <c r="G281" s="14" t="s">
        <v>179</v>
      </c>
      <c r="H281" s="14">
        <v>2003</v>
      </c>
      <c r="I281" s="13" t="s">
        <v>64</v>
      </c>
      <c r="J281" s="13"/>
      <c r="K281" s="14">
        <v>47</v>
      </c>
      <c r="L281" s="14">
        <f>K281-36</f>
        <v>11</v>
      </c>
      <c r="M281" s="14">
        <f>K281-64</f>
        <v>-17</v>
      </c>
      <c r="N281" s="14">
        <f>K281-79</f>
        <v>-32</v>
      </c>
      <c r="P281" s="13">
        <v>2</v>
      </c>
      <c r="Q281" s="11"/>
      <c r="R281" s="11"/>
      <c r="S281" s="11"/>
      <c r="T281" s="11"/>
      <c r="U281" s="11"/>
      <c r="V281" s="11"/>
      <c r="W281" s="13">
        <v>3</v>
      </c>
      <c r="X281" s="14">
        <v>217</v>
      </c>
      <c r="Y281" s="14">
        <v>25</v>
      </c>
      <c r="Z281" s="14">
        <v>59</v>
      </c>
      <c r="AA281" s="15">
        <f t="shared" si="66"/>
        <v>2.36</v>
      </c>
      <c r="AB281" s="14">
        <v>3</v>
      </c>
      <c r="AC281" s="14">
        <v>25</v>
      </c>
      <c r="AD281" s="15">
        <f t="shared" si="67"/>
        <v>1</v>
      </c>
      <c r="AE281" s="16">
        <f t="shared" si="68"/>
        <v>42.372881355932208</v>
      </c>
      <c r="AF281" s="14">
        <v>0</v>
      </c>
      <c r="AG281" s="11">
        <f t="shared" si="69"/>
        <v>0</v>
      </c>
      <c r="AH281" s="14">
        <v>3</v>
      </c>
      <c r="AI281" s="16">
        <f t="shared" si="70"/>
        <v>12</v>
      </c>
      <c r="AJ281" s="14">
        <v>0</v>
      </c>
      <c r="AK281" s="14">
        <f t="shared" si="71"/>
        <v>0</v>
      </c>
      <c r="AL281" s="14">
        <v>0</v>
      </c>
      <c r="AM281" s="14">
        <v>1</v>
      </c>
      <c r="AN281" s="14">
        <v>3</v>
      </c>
      <c r="AO281" s="14">
        <v>2</v>
      </c>
      <c r="AP281" s="14">
        <v>2</v>
      </c>
      <c r="AQ281" s="14">
        <v>3</v>
      </c>
      <c r="AR281" s="14">
        <v>3</v>
      </c>
      <c r="BH281" t="str">
        <f>CONCATENATE(Tabla1[[#This Row],[MADRE]],"X",Tabla1[[#This Row],[PADRE]])</f>
        <v>S2332XRamillete</v>
      </c>
    </row>
    <row r="282" spans="1:60" s="11" customFormat="1" ht="15.75" hidden="1" x14ac:dyDescent="0.25">
      <c r="A282" s="11" t="str">
        <f t="shared" si="65"/>
        <v>D00_709_7</v>
      </c>
      <c r="B282" s="1" t="s">
        <v>60</v>
      </c>
      <c r="C282" s="2">
        <v>709</v>
      </c>
      <c r="D282" s="16">
        <v>7</v>
      </c>
      <c r="E282" s="11" t="s">
        <v>177</v>
      </c>
      <c r="F282" s="11" t="s">
        <v>178</v>
      </c>
      <c r="G282" s="11" t="s">
        <v>179</v>
      </c>
      <c r="H282" s="11">
        <v>2004</v>
      </c>
      <c r="I282" s="16" t="s">
        <v>64</v>
      </c>
      <c r="J282" s="16">
        <v>27</v>
      </c>
      <c r="K282" s="11">
        <v>35</v>
      </c>
      <c r="L282" s="11">
        <f>K282-22</f>
        <v>13</v>
      </c>
      <c r="M282" s="11">
        <f>K282-46</f>
        <v>-11</v>
      </c>
      <c r="N282" s="11">
        <f>K282-64</f>
        <v>-29</v>
      </c>
      <c r="P282" s="16">
        <v>3</v>
      </c>
      <c r="Q282" s="11">
        <v>39</v>
      </c>
      <c r="W282" s="16">
        <v>2</v>
      </c>
      <c r="X282" s="11">
        <v>222</v>
      </c>
      <c r="Y282" s="11">
        <v>25</v>
      </c>
      <c r="Z282" s="11">
        <v>48</v>
      </c>
      <c r="AA282" s="15">
        <f t="shared" si="66"/>
        <v>2.0034782608695654</v>
      </c>
      <c r="AB282" s="11">
        <v>3</v>
      </c>
      <c r="AC282" s="11">
        <v>24</v>
      </c>
      <c r="AD282" s="15">
        <f t="shared" si="67"/>
        <v>1.0434782608695652</v>
      </c>
      <c r="AE282" s="16">
        <f t="shared" si="68"/>
        <v>52.083333333333329</v>
      </c>
      <c r="AF282" s="11">
        <v>2</v>
      </c>
      <c r="AG282" s="11">
        <f t="shared" si="69"/>
        <v>8</v>
      </c>
      <c r="AH282" s="11">
        <v>1</v>
      </c>
      <c r="AI282" s="16">
        <f t="shared" si="70"/>
        <v>4</v>
      </c>
      <c r="AJ282" s="11">
        <v>4</v>
      </c>
      <c r="AK282" s="11">
        <f t="shared" si="71"/>
        <v>16</v>
      </c>
      <c r="AL282" s="11" t="s">
        <v>180</v>
      </c>
      <c r="AM282" s="11">
        <v>3</v>
      </c>
      <c r="AN282" s="11">
        <v>3</v>
      </c>
      <c r="AO282" s="11">
        <v>1</v>
      </c>
      <c r="AP282" s="11">
        <v>5</v>
      </c>
      <c r="AQ282" s="11">
        <v>3</v>
      </c>
      <c r="AR282" s="11">
        <v>3</v>
      </c>
      <c r="BH282" t="str">
        <f>CONCATENATE(Tabla1[[#This Row],[MADRE]],"X",Tabla1[[#This Row],[PADRE]])</f>
        <v>S2332XRamillete</v>
      </c>
    </row>
    <row r="283" spans="1:60" s="14" customFormat="1" ht="15.75" hidden="1" x14ac:dyDescent="0.25">
      <c r="A283" s="11" t="str">
        <f t="shared" si="65"/>
        <v>D00_710_7</v>
      </c>
      <c r="B283" s="12" t="s">
        <v>60</v>
      </c>
      <c r="C283" s="8">
        <v>710</v>
      </c>
      <c r="D283" s="13">
        <v>7</v>
      </c>
      <c r="E283" s="14" t="s">
        <v>177</v>
      </c>
      <c r="F283" s="14" t="s">
        <v>178</v>
      </c>
      <c r="G283" s="14" t="s">
        <v>179</v>
      </c>
      <c r="H283" s="14">
        <v>2003</v>
      </c>
      <c r="I283" s="13" t="s">
        <v>64</v>
      </c>
      <c r="J283" s="13"/>
      <c r="K283" s="14">
        <v>45</v>
      </c>
      <c r="L283" s="14">
        <f>K283-36</f>
        <v>9</v>
      </c>
      <c r="M283" s="14">
        <f>K283-64</f>
        <v>-19</v>
      </c>
      <c r="N283" s="14">
        <f>K283-79</f>
        <v>-34</v>
      </c>
      <c r="P283" s="13">
        <v>3</v>
      </c>
      <c r="Q283" s="11"/>
      <c r="R283" s="11"/>
      <c r="S283" s="11"/>
      <c r="T283" s="11"/>
      <c r="U283" s="11"/>
      <c r="V283" s="11"/>
      <c r="W283" s="13">
        <v>2</v>
      </c>
      <c r="X283" s="14">
        <v>217</v>
      </c>
      <c r="Y283" s="14">
        <v>25</v>
      </c>
      <c r="Z283" s="14">
        <v>122</v>
      </c>
      <c r="AA283" s="15">
        <f t="shared" si="66"/>
        <v>4.88</v>
      </c>
      <c r="AB283" s="14">
        <v>5</v>
      </c>
      <c r="AC283" s="14">
        <v>27</v>
      </c>
      <c r="AD283" s="15">
        <f t="shared" si="67"/>
        <v>1.08</v>
      </c>
      <c r="AE283" s="16">
        <f t="shared" si="68"/>
        <v>22.131147540983608</v>
      </c>
      <c r="AF283" s="14">
        <v>0</v>
      </c>
      <c r="AG283" s="11">
        <f t="shared" si="69"/>
        <v>0</v>
      </c>
      <c r="AH283" s="14">
        <v>0</v>
      </c>
      <c r="AI283" s="16">
        <f t="shared" si="70"/>
        <v>0</v>
      </c>
      <c r="AJ283" s="14">
        <v>0</v>
      </c>
      <c r="AK283" s="14">
        <f t="shared" si="71"/>
        <v>0</v>
      </c>
      <c r="AL283" s="14">
        <v>0</v>
      </c>
      <c r="AM283" s="14">
        <v>9</v>
      </c>
      <c r="AN283" s="14">
        <v>2</v>
      </c>
      <c r="AO283" s="14">
        <v>2</v>
      </c>
      <c r="AP283" s="14">
        <v>4</v>
      </c>
      <c r="AQ283" s="14">
        <v>3</v>
      </c>
      <c r="AR283" s="14">
        <v>3</v>
      </c>
      <c r="BH283" t="str">
        <f>CONCATENATE(Tabla1[[#This Row],[MADRE]],"X",Tabla1[[#This Row],[PADRE]])</f>
        <v>S2332XRamillete</v>
      </c>
    </row>
    <row r="284" spans="1:60" s="11" customFormat="1" ht="15.75" hidden="1" x14ac:dyDescent="0.25">
      <c r="A284" s="11" t="str">
        <f t="shared" si="65"/>
        <v>D00_710_7</v>
      </c>
      <c r="B284" s="1" t="s">
        <v>60</v>
      </c>
      <c r="C284" s="2">
        <v>710</v>
      </c>
      <c r="D284" s="16">
        <v>7</v>
      </c>
      <c r="E284" s="11" t="s">
        <v>177</v>
      </c>
      <c r="F284" s="11" t="s">
        <v>178</v>
      </c>
      <c r="G284" s="11" t="s">
        <v>179</v>
      </c>
      <c r="H284" s="11">
        <v>2004</v>
      </c>
      <c r="I284" s="16" t="s">
        <v>64</v>
      </c>
      <c r="J284" s="16">
        <v>27</v>
      </c>
      <c r="K284" s="11">
        <v>34</v>
      </c>
      <c r="L284" s="11">
        <f>K284-22</f>
        <v>12</v>
      </c>
      <c r="M284" s="11">
        <f>K284-46</f>
        <v>-12</v>
      </c>
      <c r="N284" s="11">
        <f>K284-64</f>
        <v>-30</v>
      </c>
      <c r="P284" s="16">
        <v>1</v>
      </c>
      <c r="Q284" s="11">
        <v>38</v>
      </c>
      <c r="W284" s="16">
        <v>1</v>
      </c>
      <c r="X284" s="11">
        <v>224</v>
      </c>
      <c r="Y284" s="11">
        <v>25</v>
      </c>
      <c r="Z284" s="11">
        <v>164</v>
      </c>
      <c r="AA284" s="15">
        <f t="shared" si="66"/>
        <v>6.6150000000000002</v>
      </c>
      <c r="AB284" s="11">
        <v>5</v>
      </c>
      <c r="AC284" s="11">
        <v>33</v>
      </c>
      <c r="AD284" s="15">
        <f t="shared" si="67"/>
        <v>1.375</v>
      </c>
      <c r="AE284" s="16">
        <f t="shared" si="68"/>
        <v>20.786092214663643</v>
      </c>
      <c r="AF284" s="11">
        <v>1</v>
      </c>
      <c r="AG284" s="11">
        <f t="shared" si="69"/>
        <v>4</v>
      </c>
      <c r="AH284" s="11">
        <v>0</v>
      </c>
      <c r="AI284" s="16">
        <f t="shared" si="70"/>
        <v>0</v>
      </c>
      <c r="AJ284" s="11">
        <v>2</v>
      </c>
      <c r="AK284" s="11">
        <f t="shared" si="71"/>
        <v>8</v>
      </c>
      <c r="AL284" s="11">
        <v>5</v>
      </c>
      <c r="AM284" s="11">
        <v>11</v>
      </c>
      <c r="AN284" s="11">
        <v>2</v>
      </c>
      <c r="AO284" s="11">
        <v>2</v>
      </c>
      <c r="AP284" s="11">
        <v>5</v>
      </c>
      <c r="AQ284" s="11">
        <v>3</v>
      </c>
      <c r="AR284" s="11">
        <v>3</v>
      </c>
      <c r="BH284" t="str">
        <f>CONCATENATE(Tabla1[[#This Row],[MADRE]],"X",Tabla1[[#This Row],[PADRE]])</f>
        <v>S2332XRamillete</v>
      </c>
    </row>
    <row r="285" spans="1:60" s="14" customFormat="1" ht="15.75" hidden="1" x14ac:dyDescent="0.25">
      <c r="A285" s="11" t="str">
        <f t="shared" si="65"/>
        <v>D00_711_7</v>
      </c>
      <c r="B285" s="12" t="s">
        <v>60</v>
      </c>
      <c r="C285" s="8">
        <v>711</v>
      </c>
      <c r="D285" s="13">
        <v>7</v>
      </c>
      <c r="E285" s="14" t="s">
        <v>177</v>
      </c>
      <c r="F285" s="14" t="s">
        <v>178</v>
      </c>
      <c r="G285" s="14" t="s">
        <v>179</v>
      </c>
      <c r="H285" s="14">
        <v>2003</v>
      </c>
      <c r="I285" s="13" t="s">
        <v>64</v>
      </c>
      <c r="J285" s="13"/>
      <c r="K285" s="14">
        <v>43</v>
      </c>
      <c r="L285" s="14">
        <f t="shared" ref="L285:L293" si="72">K285-36</f>
        <v>7</v>
      </c>
      <c r="M285" s="14">
        <f t="shared" ref="M285:M293" si="73">K285-64</f>
        <v>-21</v>
      </c>
      <c r="N285" s="14">
        <f t="shared" ref="N285:N293" si="74">K285-79</f>
        <v>-36</v>
      </c>
      <c r="P285" s="13">
        <v>2</v>
      </c>
      <c r="Q285" s="11"/>
      <c r="R285" s="11"/>
      <c r="S285" s="11"/>
      <c r="T285" s="11"/>
      <c r="U285" s="11"/>
      <c r="V285" s="11"/>
      <c r="W285" s="13">
        <v>1</v>
      </c>
      <c r="X285" s="14">
        <v>214</v>
      </c>
      <c r="Y285" s="14">
        <v>25</v>
      </c>
      <c r="Z285" s="14">
        <v>72</v>
      </c>
      <c r="AA285" s="15">
        <f t="shared" si="66"/>
        <v>2.9333333333333331</v>
      </c>
      <c r="AB285" s="14">
        <v>3</v>
      </c>
      <c r="AC285" s="14">
        <v>32</v>
      </c>
      <c r="AD285" s="15">
        <f t="shared" si="67"/>
        <v>1.3333333333333333</v>
      </c>
      <c r="AE285" s="16">
        <f t="shared" si="68"/>
        <v>45.454545454545453</v>
      </c>
      <c r="AF285" s="14">
        <v>1</v>
      </c>
      <c r="AG285" s="11">
        <f t="shared" si="69"/>
        <v>4</v>
      </c>
      <c r="AH285" s="14">
        <v>0</v>
      </c>
      <c r="AI285" s="16">
        <f t="shared" si="70"/>
        <v>0</v>
      </c>
      <c r="AJ285" s="14">
        <v>0</v>
      </c>
      <c r="AK285" s="14">
        <f t="shared" si="71"/>
        <v>0</v>
      </c>
      <c r="AL285" s="14">
        <v>0</v>
      </c>
      <c r="AM285" s="14">
        <v>10</v>
      </c>
      <c r="AN285" s="14">
        <v>2</v>
      </c>
      <c r="AO285" s="14">
        <v>3</v>
      </c>
      <c r="AP285" s="14">
        <v>5</v>
      </c>
      <c r="AQ285" s="14">
        <v>3</v>
      </c>
      <c r="AR285" s="14">
        <v>2</v>
      </c>
      <c r="BH285" t="str">
        <f>CONCATENATE(Tabla1[[#This Row],[MADRE]],"X",Tabla1[[#This Row],[PADRE]])</f>
        <v>S2332XRamillete</v>
      </c>
    </row>
    <row r="286" spans="1:60" s="14" customFormat="1" ht="15.75" hidden="1" x14ac:dyDescent="0.25">
      <c r="A286" s="11" t="str">
        <f t="shared" si="65"/>
        <v>D00_712_7</v>
      </c>
      <c r="B286" s="12" t="s">
        <v>60</v>
      </c>
      <c r="C286" s="8">
        <v>712</v>
      </c>
      <c r="D286" s="13">
        <v>7</v>
      </c>
      <c r="E286" s="14" t="s">
        <v>177</v>
      </c>
      <c r="F286" s="14" t="s">
        <v>178</v>
      </c>
      <c r="G286" s="14" t="s">
        <v>179</v>
      </c>
      <c r="H286" s="14">
        <v>2003</v>
      </c>
      <c r="I286" s="13" t="s">
        <v>64</v>
      </c>
      <c r="J286" s="13"/>
      <c r="K286" s="14">
        <v>45</v>
      </c>
      <c r="L286" s="14">
        <f t="shared" si="72"/>
        <v>9</v>
      </c>
      <c r="M286" s="14">
        <f t="shared" si="73"/>
        <v>-19</v>
      </c>
      <c r="N286" s="14">
        <f t="shared" si="74"/>
        <v>-34</v>
      </c>
      <c r="P286" s="13">
        <v>3</v>
      </c>
      <c r="Q286" s="11"/>
      <c r="R286" s="11"/>
      <c r="S286" s="11"/>
      <c r="T286" s="11"/>
      <c r="U286" s="11"/>
      <c r="V286" s="11"/>
      <c r="W286" s="13">
        <v>3</v>
      </c>
      <c r="X286" s="14">
        <v>214</v>
      </c>
      <c r="Y286" s="14">
        <v>25</v>
      </c>
      <c r="Z286" s="14">
        <v>74</v>
      </c>
      <c r="AA286" s="15">
        <f t="shared" si="66"/>
        <v>2.96</v>
      </c>
      <c r="AB286" s="14">
        <v>3</v>
      </c>
      <c r="AC286" s="14">
        <v>29</v>
      </c>
      <c r="AD286" s="15">
        <f t="shared" si="67"/>
        <v>1.1599999999999999</v>
      </c>
      <c r="AE286" s="16">
        <f t="shared" si="68"/>
        <v>39.189189189189186</v>
      </c>
      <c r="AF286" s="14">
        <v>0</v>
      </c>
      <c r="AG286" s="11">
        <f t="shared" si="69"/>
        <v>0</v>
      </c>
      <c r="AH286" s="14">
        <v>6</v>
      </c>
      <c r="AI286" s="16">
        <f t="shared" si="70"/>
        <v>24</v>
      </c>
      <c r="AJ286" s="14">
        <v>0</v>
      </c>
      <c r="AK286" s="14">
        <f t="shared" si="71"/>
        <v>0</v>
      </c>
      <c r="AL286" s="14">
        <v>0</v>
      </c>
      <c r="AM286" s="14">
        <v>9</v>
      </c>
      <c r="AN286" s="14">
        <v>3</v>
      </c>
      <c r="AO286" s="14">
        <v>3</v>
      </c>
      <c r="AP286" s="14">
        <v>5</v>
      </c>
      <c r="AQ286" s="14">
        <v>3</v>
      </c>
      <c r="AR286" s="14">
        <v>2</v>
      </c>
      <c r="BH286" t="str">
        <f>CONCATENATE(Tabla1[[#This Row],[MADRE]],"X",Tabla1[[#This Row],[PADRE]])</f>
        <v>S2332XRamillete</v>
      </c>
    </row>
    <row r="287" spans="1:60" s="14" customFormat="1" ht="15.75" hidden="1" x14ac:dyDescent="0.25">
      <c r="A287" s="11" t="str">
        <f t="shared" si="65"/>
        <v>D00_713_7</v>
      </c>
      <c r="B287" s="12" t="s">
        <v>60</v>
      </c>
      <c r="C287" s="8">
        <v>713</v>
      </c>
      <c r="D287" s="13">
        <v>7</v>
      </c>
      <c r="E287" s="14" t="s">
        <v>177</v>
      </c>
      <c r="F287" s="14" t="s">
        <v>178</v>
      </c>
      <c r="G287" s="14" t="s">
        <v>179</v>
      </c>
      <c r="H287" s="14">
        <v>2003</v>
      </c>
      <c r="I287" s="13" t="s">
        <v>64</v>
      </c>
      <c r="J287" s="13"/>
      <c r="K287" s="14">
        <v>45</v>
      </c>
      <c r="L287" s="14">
        <f t="shared" si="72"/>
        <v>9</v>
      </c>
      <c r="M287" s="14">
        <f t="shared" si="73"/>
        <v>-19</v>
      </c>
      <c r="N287" s="14">
        <f t="shared" si="74"/>
        <v>-34</v>
      </c>
      <c r="P287" s="13">
        <v>3</v>
      </c>
      <c r="Q287" s="11"/>
      <c r="R287" s="11"/>
      <c r="S287" s="11"/>
      <c r="T287" s="11"/>
      <c r="U287" s="11"/>
      <c r="V287" s="11"/>
      <c r="W287" s="13">
        <v>3</v>
      </c>
      <c r="X287" s="14">
        <v>214</v>
      </c>
      <c r="Y287" s="14">
        <v>25</v>
      </c>
      <c r="Z287" s="14">
        <v>108</v>
      </c>
      <c r="AA287" s="15">
        <f t="shared" si="66"/>
        <v>4.32</v>
      </c>
      <c r="AB287" s="14">
        <v>4</v>
      </c>
      <c r="AC287" s="14">
        <v>28</v>
      </c>
      <c r="AD287" s="15">
        <f t="shared" si="67"/>
        <v>1.1200000000000001</v>
      </c>
      <c r="AE287" s="16">
        <f t="shared" si="68"/>
        <v>25.925925925925927</v>
      </c>
      <c r="AF287" s="14">
        <v>0</v>
      </c>
      <c r="AG287" s="11">
        <f t="shared" si="69"/>
        <v>0</v>
      </c>
      <c r="AH287" s="14">
        <v>1</v>
      </c>
      <c r="AI287" s="16">
        <f t="shared" si="70"/>
        <v>4</v>
      </c>
      <c r="AJ287" s="14">
        <v>0</v>
      </c>
      <c r="AK287" s="14">
        <f t="shared" si="71"/>
        <v>0</v>
      </c>
      <c r="AL287" s="14">
        <v>0</v>
      </c>
      <c r="AM287" s="14">
        <v>8</v>
      </c>
      <c r="AN287" s="14">
        <v>2</v>
      </c>
      <c r="AO287" s="14">
        <v>2</v>
      </c>
      <c r="AP287" s="14">
        <v>2</v>
      </c>
      <c r="AQ287" s="14">
        <v>3</v>
      </c>
      <c r="AR287" s="14">
        <v>3</v>
      </c>
      <c r="BH287" t="str">
        <f>CONCATENATE(Tabla1[[#This Row],[MADRE]],"X",Tabla1[[#This Row],[PADRE]])</f>
        <v>S2332XRamillete</v>
      </c>
    </row>
    <row r="288" spans="1:60" s="14" customFormat="1" ht="15.75" hidden="1" x14ac:dyDescent="0.25">
      <c r="A288" s="11" t="str">
        <f t="shared" si="65"/>
        <v>D00_714_7</v>
      </c>
      <c r="B288" s="12" t="s">
        <v>60</v>
      </c>
      <c r="C288" s="8">
        <v>714</v>
      </c>
      <c r="D288" s="13">
        <v>7</v>
      </c>
      <c r="E288" s="14" t="s">
        <v>177</v>
      </c>
      <c r="F288" s="14" t="s">
        <v>178</v>
      </c>
      <c r="G288" s="14" t="s">
        <v>179</v>
      </c>
      <c r="H288" s="14">
        <v>2003</v>
      </c>
      <c r="I288" s="13" t="s">
        <v>64</v>
      </c>
      <c r="J288" s="13"/>
      <c r="K288" s="14">
        <v>42</v>
      </c>
      <c r="L288" s="14">
        <f t="shared" si="72"/>
        <v>6</v>
      </c>
      <c r="M288" s="14">
        <f t="shared" si="73"/>
        <v>-22</v>
      </c>
      <c r="N288" s="14">
        <f t="shared" si="74"/>
        <v>-37</v>
      </c>
      <c r="P288" s="13">
        <v>3</v>
      </c>
      <c r="Q288" s="11"/>
      <c r="R288" s="11"/>
      <c r="S288" s="11"/>
      <c r="T288" s="11"/>
      <c r="U288" s="11"/>
      <c r="V288" s="11"/>
      <c r="W288" s="13">
        <v>2</v>
      </c>
      <c r="X288" s="14">
        <v>212</v>
      </c>
      <c r="Y288" s="14">
        <v>25</v>
      </c>
      <c r="Z288" s="14">
        <v>94</v>
      </c>
      <c r="AA288" s="15">
        <f t="shared" si="66"/>
        <v>3.76</v>
      </c>
      <c r="AB288" s="14">
        <v>5</v>
      </c>
      <c r="AC288" s="14">
        <v>26</v>
      </c>
      <c r="AD288" s="15">
        <f t="shared" si="67"/>
        <v>1.04</v>
      </c>
      <c r="AE288" s="16">
        <f t="shared" si="68"/>
        <v>27.659574468085108</v>
      </c>
      <c r="AF288" s="14">
        <v>0</v>
      </c>
      <c r="AG288" s="11">
        <f t="shared" si="69"/>
        <v>0</v>
      </c>
      <c r="AH288" s="14">
        <v>1</v>
      </c>
      <c r="AI288" s="16">
        <f t="shared" si="70"/>
        <v>4</v>
      </c>
      <c r="AJ288" s="14">
        <v>0</v>
      </c>
      <c r="AK288" s="14">
        <f t="shared" si="71"/>
        <v>0</v>
      </c>
      <c r="AL288" s="14">
        <v>0</v>
      </c>
      <c r="AM288" s="14">
        <v>2</v>
      </c>
      <c r="AN288" s="14">
        <v>2</v>
      </c>
      <c r="AO288" s="14">
        <v>2</v>
      </c>
      <c r="AP288" s="14">
        <v>4</v>
      </c>
      <c r="AQ288" s="14">
        <v>3</v>
      </c>
      <c r="AR288" s="14">
        <v>3</v>
      </c>
      <c r="BH288" t="str">
        <f>CONCATENATE(Tabla1[[#This Row],[MADRE]],"X",Tabla1[[#This Row],[PADRE]])</f>
        <v>S2332XRamillete</v>
      </c>
    </row>
    <row r="289" spans="1:60" s="14" customFormat="1" ht="15.75" hidden="1" x14ac:dyDescent="0.25">
      <c r="A289" s="11" t="str">
        <f t="shared" si="65"/>
        <v>D00_715_7</v>
      </c>
      <c r="B289" s="12" t="s">
        <v>60</v>
      </c>
      <c r="C289" s="8">
        <v>715</v>
      </c>
      <c r="D289" s="13">
        <v>7</v>
      </c>
      <c r="E289" s="14" t="s">
        <v>177</v>
      </c>
      <c r="F289" s="14" t="s">
        <v>178</v>
      </c>
      <c r="G289" s="14" t="s">
        <v>179</v>
      </c>
      <c r="H289" s="14">
        <v>2003</v>
      </c>
      <c r="I289" s="13" t="s">
        <v>64</v>
      </c>
      <c r="J289" s="13"/>
      <c r="K289" s="14">
        <v>57</v>
      </c>
      <c r="L289" s="14">
        <f t="shared" si="72"/>
        <v>21</v>
      </c>
      <c r="M289" s="14">
        <f t="shared" si="73"/>
        <v>-7</v>
      </c>
      <c r="N289" s="14">
        <f t="shared" si="74"/>
        <v>-22</v>
      </c>
      <c r="P289" s="13">
        <v>2</v>
      </c>
      <c r="Q289" s="11"/>
      <c r="R289" s="11"/>
      <c r="S289" s="11"/>
      <c r="T289" s="11"/>
      <c r="U289" s="11"/>
      <c r="V289" s="11"/>
      <c r="W289" s="13">
        <v>1</v>
      </c>
      <c r="X289" s="14">
        <v>212</v>
      </c>
      <c r="Y289" s="14">
        <v>25</v>
      </c>
      <c r="Z289" s="14">
        <v>130</v>
      </c>
      <c r="AA289" s="15">
        <f t="shared" si="66"/>
        <v>5.2</v>
      </c>
      <c r="AB289" s="14">
        <v>4</v>
      </c>
      <c r="AC289" s="14">
        <v>30</v>
      </c>
      <c r="AD289" s="15">
        <f t="shared" si="67"/>
        <v>1.2</v>
      </c>
      <c r="AE289" s="16">
        <f t="shared" si="68"/>
        <v>23.076923076923077</v>
      </c>
      <c r="AF289" s="14">
        <v>0</v>
      </c>
      <c r="AG289" s="11">
        <f t="shared" si="69"/>
        <v>0</v>
      </c>
      <c r="AH289" s="14">
        <v>0</v>
      </c>
      <c r="AI289" s="16">
        <f t="shared" si="70"/>
        <v>0</v>
      </c>
      <c r="AJ289" s="14">
        <v>3</v>
      </c>
      <c r="AK289" s="14">
        <f t="shared" si="71"/>
        <v>12</v>
      </c>
      <c r="AL289" s="14">
        <v>1</v>
      </c>
      <c r="AM289" s="14">
        <v>10</v>
      </c>
      <c r="AN289" s="14">
        <v>2</v>
      </c>
      <c r="AO289" s="14">
        <v>2</v>
      </c>
      <c r="AP289" s="14">
        <v>4</v>
      </c>
      <c r="AQ289" s="14">
        <v>3</v>
      </c>
      <c r="AR289" s="14">
        <v>3</v>
      </c>
      <c r="BH289" t="str">
        <f>CONCATENATE(Tabla1[[#This Row],[MADRE]],"X",Tabla1[[#This Row],[PADRE]])</f>
        <v>S2332XRamillete</v>
      </c>
    </row>
    <row r="290" spans="1:60" s="14" customFormat="1" ht="15.75" hidden="1" x14ac:dyDescent="0.25">
      <c r="A290" s="11" t="str">
        <f t="shared" si="65"/>
        <v>D00_716_7</v>
      </c>
      <c r="B290" s="12" t="s">
        <v>60</v>
      </c>
      <c r="C290" s="8">
        <v>716</v>
      </c>
      <c r="D290" s="13">
        <v>7</v>
      </c>
      <c r="E290" s="14" t="s">
        <v>177</v>
      </c>
      <c r="F290" s="14" t="s">
        <v>178</v>
      </c>
      <c r="G290" s="14" t="s">
        <v>179</v>
      </c>
      <c r="H290" s="14">
        <v>2003</v>
      </c>
      <c r="I290" s="13" t="s">
        <v>64</v>
      </c>
      <c r="J290" s="13"/>
      <c r="K290" s="14">
        <v>42</v>
      </c>
      <c r="L290" s="14">
        <f t="shared" si="72"/>
        <v>6</v>
      </c>
      <c r="M290" s="14">
        <f t="shared" si="73"/>
        <v>-22</v>
      </c>
      <c r="N290" s="14">
        <f t="shared" si="74"/>
        <v>-37</v>
      </c>
      <c r="P290" s="13">
        <v>2</v>
      </c>
      <c r="Q290" s="11"/>
      <c r="R290" s="11"/>
      <c r="S290" s="11"/>
      <c r="T290" s="11"/>
      <c r="U290" s="11"/>
      <c r="V290" s="11"/>
      <c r="W290" s="13">
        <v>1</v>
      </c>
      <c r="X290" s="14">
        <v>212</v>
      </c>
      <c r="Y290" s="14">
        <v>25</v>
      </c>
      <c r="Z290" s="14">
        <v>140</v>
      </c>
      <c r="AA290" s="15">
        <f t="shared" si="66"/>
        <v>5.6</v>
      </c>
      <c r="AB290" s="14">
        <v>4</v>
      </c>
      <c r="AC290" s="14">
        <v>34</v>
      </c>
      <c r="AD290" s="15">
        <f t="shared" si="67"/>
        <v>1.36</v>
      </c>
      <c r="AE290" s="16">
        <f t="shared" si="68"/>
        <v>24.285714285714288</v>
      </c>
      <c r="AF290" s="14">
        <v>0</v>
      </c>
      <c r="AG290" s="11">
        <f t="shared" si="69"/>
        <v>0</v>
      </c>
      <c r="AH290" s="14">
        <v>0</v>
      </c>
      <c r="AI290" s="16">
        <f t="shared" si="70"/>
        <v>0</v>
      </c>
      <c r="AJ290" s="14">
        <v>0</v>
      </c>
      <c r="AK290" s="14">
        <f t="shared" si="71"/>
        <v>0</v>
      </c>
      <c r="AL290" s="14">
        <v>0</v>
      </c>
      <c r="AM290" s="14">
        <v>11</v>
      </c>
      <c r="AN290" s="14">
        <v>2</v>
      </c>
      <c r="AO290" s="14">
        <v>3</v>
      </c>
      <c r="AP290" s="14">
        <v>5</v>
      </c>
      <c r="AQ290" s="14">
        <v>3</v>
      </c>
      <c r="AR290" s="14">
        <v>3</v>
      </c>
      <c r="BH290" t="str">
        <f>CONCATENATE(Tabla1[[#This Row],[MADRE]],"X",Tabla1[[#This Row],[PADRE]])</f>
        <v>S2332XRamillete</v>
      </c>
    </row>
    <row r="291" spans="1:60" s="14" customFormat="1" ht="15.75" hidden="1" x14ac:dyDescent="0.25">
      <c r="A291" s="11" t="str">
        <f t="shared" si="65"/>
        <v>D00_717_7</v>
      </c>
      <c r="B291" s="12" t="s">
        <v>60</v>
      </c>
      <c r="C291" s="8">
        <v>717</v>
      </c>
      <c r="D291" s="13">
        <v>7</v>
      </c>
      <c r="E291" s="14" t="s">
        <v>177</v>
      </c>
      <c r="F291" s="14" t="s">
        <v>178</v>
      </c>
      <c r="G291" s="14" t="s">
        <v>179</v>
      </c>
      <c r="H291" s="14">
        <v>2003</v>
      </c>
      <c r="I291" s="13" t="s">
        <v>64</v>
      </c>
      <c r="J291" s="13"/>
      <c r="K291" s="14">
        <v>46</v>
      </c>
      <c r="L291" s="14">
        <f t="shared" si="72"/>
        <v>10</v>
      </c>
      <c r="M291" s="14">
        <f t="shared" si="73"/>
        <v>-18</v>
      </c>
      <c r="N291" s="14">
        <f t="shared" si="74"/>
        <v>-33</v>
      </c>
      <c r="P291" s="13">
        <v>2</v>
      </c>
      <c r="Q291" s="11"/>
      <c r="R291" s="11"/>
      <c r="S291" s="11"/>
      <c r="T291" s="11"/>
      <c r="U291" s="11"/>
      <c r="V291" s="11"/>
      <c r="W291" s="13">
        <v>1</v>
      </c>
      <c r="X291" s="14">
        <v>212</v>
      </c>
      <c r="Y291" s="14">
        <v>25</v>
      </c>
      <c r="Z291" s="14">
        <v>100</v>
      </c>
      <c r="AA291" s="15">
        <f t="shared" si="66"/>
        <v>4</v>
      </c>
      <c r="AB291" s="14">
        <v>4</v>
      </c>
      <c r="AC291" s="14">
        <v>33</v>
      </c>
      <c r="AD291" s="15">
        <f t="shared" si="67"/>
        <v>1.32</v>
      </c>
      <c r="AE291" s="16">
        <f t="shared" si="68"/>
        <v>33</v>
      </c>
      <c r="AF291" s="14">
        <v>0</v>
      </c>
      <c r="AG291" s="11">
        <f t="shared" si="69"/>
        <v>0</v>
      </c>
      <c r="AH291" s="14">
        <v>5</v>
      </c>
      <c r="AI291" s="16">
        <f t="shared" si="70"/>
        <v>20</v>
      </c>
      <c r="AJ291" s="14">
        <v>0</v>
      </c>
      <c r="AK291" s="14">
        <f t="shared" si="71"/>
        <v>0</v>
      </c>
      <c r="AL291" s="14">
        <v>0</v>
      </c>
      <c r="AM291" s="14">
        <v>1</v>
      </c>
      <c r="AN291" s="14">
        <v>2</v>
      </c>
      <c r="AO291" s="14">
        <v>2</v>
      </c>
      <c r="AP291" s="14">
        <v>5</v>
      </c>
      <c r="AQ291" s="14">
        <v>3</v>
      </c>
      <c r="AR291" s="14">
        <v>2</v>
      </c>
      <c r="BH291" t="str">
        <f>CONCATENATE(Tabla1[[#This Row],[MADRE]],"X",Tabla1[[#This Row],[PADRE]])</f>
        <v>S2332XRamillete</v>
      </c>
    </row>
    <row r="292" spans="1:60" s="14" customFormat="1" ht="15.75" hidden="1" x14ac:dyDescent="0.25">
      <c r="A292" s="11" t="str">
        <f t="shared" si="65"/>
        <v>D00_718_7</v>
      </c>
      <c r="B292" s="12" t="s">
        <v>60</v>
      </c>
      <c r="C292" s="8">
        <v>718</v>
      </c>
      <c r="D292" s="13">
        <v>7</v>
      </c>
      <c r="E292" s="14" t="s">
        <v>177</v>
      </c>
      <c r="F292" s="14" t="s">
        <v>178</v>
      </c>
      <c r="G292" s="14" t="s">
        <v>179</v>
      </c>
      <c r="H292" s="14">
        <v>2003</v>
      </c>
      <c r="I292" s="13" t="s">
        <v>64</v>
      </c>
      <c r="J292" s="13"/>
      <c r="K292" s="14">
        <v>46</v>
      </c>
      <c r="L292" s="14">
        <f t="shared" si="72"/>
        <v>10</v>
      </c>
      <c r="M292" s="14">
        <f t="shared" si="73"/>
        <v>-18</v>
      </c>
      <c r="N292" s="14">
        <f t="shared" si="74"/>
        <v>-33</v>
      </c>
      <c r="P292" s="13">
        <v>2</v>
      </c>
      <c r="Q292" s="11"/>
      <c r="R292" s="11"/>
      <c r="S292" s="11"/>
      <c r="T292" s="11"/>
      <c r="U292" s="11"/>
      <c r="V292" s="11"/>
      <c r="W292" s="13">
        <v>1</v>
      </c>
      <c r="X292" s="14">
        <v>212</v>
      </c>
      <c r="Y292" s="14">
        <v>25</v>
      </c>
      <c r="Z292" s="14">
        <v>74</v>
      </c>
      <c r="AA292" s="15">
        <f t="shared" si="66"/>
        <v>2.96</v>
      </c>
      <c r="AB292" s="14">
        <v>4</v>
      </c>
      <c r="AC292" s="14">
        <v>31</v>
      </c>
      <c r="AD292" s="15">
        <f t="shared" si="67"/>
        <v>1.24</v>
      </c>
      <c r="AE292" s="16">
        <f t="shared" si="68"/>
        <v>41.891891891891895</v>
      </c>
      <c r="AF292" s="14">
        <v>0</v>
      </c>
      <c r="AG292" s="11">
        <f t="shared" si="69"/>
        <v>0</v>
      </c>
      <c r="AH292" s="14">
        <v>9</v>
      </c>
      <c r="AI292" s="16">
        <f t="shared" si="70"/>
        <v>36</v>
      </c>
      <c r="AJ292" s="14">
        <v>1</v>
      </c>
      <c r="AK292" s="14">
        <f t="shared" si="71"/>
        <v>4</v>
      </c>
      <c r="AL292" s="14">
        <v>1</v>
      </c>
      <c r="AM292" s="14">
        <v>9</v>
      </c>
      <c r="AN292" s="14">
        <v>2</v>
      </c>
      <c r="AO292" s="14">
        <v>2</v>
      </c>
      <c r="AP292" s="14">
        <v>4</v>
      </c>
      <c r="AQ292" s="14">
        <v>3</v>
      </c>
      <c r="AR292" s="14">
        <v>2</v>
      </c>
      <c r="BH292" t="str">
        <f>CONCATENATE(Tabla1[[#This Row],[MADRE]],"X",Tabla1[[#This Row],[PADRE]])</f>
        <v>S2332XRamillete</v>
      </c>
    </row>
    <row r="293" spans="1:60" s="14" customFormat="1" ht="15.75" hidden="1" x14ac:dyDescent="0.25">
      <c r="A293" s="11" t="str">
        <f t="shared" si="65"/>
        <v>D00_721_7</v>
      </c>
      <c r="B293" s="12" t="s">
        <v>60</v>
      </c>
      <c r="C293" s="8">
        <v>721</v>
      </c>
      <c r="D293" s="13">
        <v>7</v>
      </c>
      <c r="E293" s="14" t="s">
        <v>177</v>
      </c>
      <c r="F293" s="14" t="s">
        <v>178</v>
      </c>
      <c r="G293" s="14" t="s">
        <v>179</v>
      </c>
      <c r="H293" s="14">
        <v>2003</v>
      </c>
      <c r="I293" s="13" t="s">
        <v>64</v>
      </c>
      <c r="J293" s="13"/>
      <c r="K293" s="14">
        <v>42</v>
      </c>
      <c r="L293" s="14">
        <f t="shared" si="72"/>
        <v>6</v>
      </c>
      <c r="M293" s="14">
        <f t="shared" si="73"/>
        <v>-22</v>
      </c>
      <c r="N293" s="14">
        <f t="shared" si="74"/>
        <v>-37</v>
      </c>
      <c r="P293" s="13">
        <v>2</v>
      </c>
      <c r="Q293" s="11"/>
      <c r="R293" s="11"/>
      <c r="S293" s="11"/>
      <c r="T293" s="11"/>
      <c r="U293" s="11"/>
      <c r="V293" s="11"/>
      <c r="W293" s="13">
        <v>2</v>
      </c>
      <c r="X293" s="14">
        <v>212</v>
      </c>
      <c r="Y293" s="14">
        <v>25</v>
      </c>
      <c r="Z293" s="14">
        <v>134</v>
      </c>
      <c r="AA293" s="15">
        <f t="shared" si="66"/>
        <v>5.36</v>
      </c>
      <c r="AB293" s="14">
        <v>4</v>
      </c>
      <c r="AC293" s="14">
        <v>34</v>
      </c>
      <c r="AD293" s="15">
        <f t="shared" si="67"/>
        <v>1.36</v>
      </c>
      <c r="AE293" s="16">
        <f t="shared" si="68"/>
        <v>25.373134328358208</v>
      </c>
      <c r="AF293" s="14">
        <v>0</v>
      </c>
      <c r="AG293" s="11">
        <f t="shared" si="69"/>
        <v>0</v>
      </c>
      <c r="AH293" s="14">
        <v>2</v>
      </c>
      <c r="AI293" s="16">
        <f t="shared" si="70"/>
        <v>8</v>
      </c>
      <c r="AJ293" s="14">
        <v>0</v>
      </c>
      <c r="AK293" s="14">
        <f t="shared" si="71"/>
        <v>0</v>
      </c>
      <c r="AL293" s="14">
        <v>0</v>
      </c>
      <c r="AM293" s="14">
        <v>10</v>
      </c>
      <c r="AN293" s="14">
        <v>1</v>
      </c>
      <c r="AO293" s="14">
        <v>2</v>
      </c>
      <c r="AP293" s="14">
        <v>4</v>
      </c>
      <c r="AQ293" s="14">
        <v>3</v>
      </c>
      <c r="AR293" s="14">
        <v>3</v>
      </c>
      <c r="BH293" t="str">
        <f>CONCATENATE(Tabla1[[#This Row],[MADRE]],"X",Tabla1[[#This Row],[PADRE]])</f>
        <v>S2332XRamillete</v>
      </c>
    </row>
    <row r="294" spans="1:60" s="11" customFormat="1" ht="15.75" hidden="1" x14ac:dyDescent="0.25">
      <c r="A294" s="11" t="str">
        <f t="shared" si="65"/>
        <v>D00_721_7</v>
      </c>
      <c r="B294" s="1" t="s">
        <v>60</v>
      </c>
      <c r="C294" s="2">
        <v>721</v>
      </c>
      <c r="D294" s="16">
        <v>7</v>
      </c>
      <c r="E294" s="11" t="s">
        <v>177</v>
      </c>
      <c r="F294" s="11" t="s">
        <v>178</v>
      </c>
      <c r="G294" s="11" t="s">
        <v>179</v>
      </c>
      <c r="H294" s="11">
        <v>2004</v>
      </c>
      <c r="I294" s="16" t="s">
        <v>64</v>
      </c>
      <c r="J294" s="16">
        <v>27</v>
      </c>
      <c r="K294" s="11">
        <v>34</v>
      </c>
      <c r="L294" s="11">
        <f>K294-22</f>
        <v>12</v>
      </c>
      <c r="M294" s="11">
        <f>K294-46</f>
        <v>-12</v>
      </c>
      <c r="N294" s="11">
        <f>K294-64</f>
        <v>-30</v>
      </c>
      <c r="P294" s="16">
        <v>2</v>
      </c>
      <c r="Q294" s="11">
        <v>38</v>
      </c>
      <c r="W294" s="16">
        <v>2</v>
      </c>
      <c r="X294" s="11">
        <v>220</v>
      </c>
      <c r="Y294" s="11">
        <v>25</v>
      </c>
      <c r="Z294" s="11">
        <v>106</v>
      </c>
      <c r="AA294" s="15">
        <f t="shared" si="66"/>
        <v>4.24</v>
      </c>
      <c r="AB294" s="11">
        <v>4</v>
      </c>
      <c r="AC294" s="11">
        <v>28</v>
      </c>
      <c r="AD294" s="15">
        <f t="shared" si="67"/>
        <v>1.1200000000000001</v>
      </c>
      <c r="AE294" s="16">
        <f t="shared" si="68"/>
        <v>26.415094339622645</v>
      </c>
      <c r="AF294" s="11">
        <v>0</v>
      </c>
      <c r="AG294" s="11">
        <f t="shared" si="69"/>
        <v>0</v>
      </c>
      <c r="AH294" s="11">
        <v>0</v>
      </c>
      <c r="AI294" s="16">
        <f t="shared" si="70"/>
        <v>0</v>
      </c>
      <c r="AJ294" s="11">
        <v>3</v>
      </c>
      <c r="AK294" s="11">
        <f t="shared" si="71"/>
        <v>12</v>
      </c>
      <c r="AL294" s="11" t="s">
        <v>65</v>
      </c>
      <c r="AM294" s="11">
        <v>3</v>
      </c>
      <c r="AN294" s="11">
        <v>1</v>
      </c>
      <c r="AO294" s="11">
        <v>2</v>
      </c>
      <c r="AP294" s="11">
        <v>3</v>
      </c>
      <c r="AQ294" s="11">
        <v>3</v>
      </c>
      <c r="AR294" s="11">
        <v>3</v>
      </c>
      <c r="BH294" t="str">
        <f>CONCATENATE(Tabla1[[#This Row],[MADRE]],"X",Tabla1[[#This Row],[PADRE]])</f>
        <v>S2332XRamillete</v>
      </c>
    </row>
    <row r="295" spans="1:60" s="14" customFormat="1" ht="15.75" hidden="1" x14ac:dyDescent="0.25">
      <c r="A295" s="11" t="str">
        <f t="shared" si="65"/>
        <v>D00_723_7</v>
      </c>
      <c r="B295" s="12" t="s">
        <v>60</v>
      </c>
      <c r="C295" s="8">
        <v>723</v>
      </c>
      <c r="D295" s="13">
        <v>7</v>
      </c>
      <c r="E295" s="14" t="s">
        <v>177</v>
      </c>
      <c r="F295" s="14" t="s">
        <v>178</v>
      </c>
      <c r="G295" s="14" t="s">
        <v>179</v>
      </c>
      <c r="H295" s="14">
        <v>2003</v>
      </c>
      <c r="I295" s="13" t="s">
        <v>64</v>
      </c>
      <c r="J295" s="13"/>
      <c r="K295" s="14">
        <v>45</v>
      </c>
      <c r="L295" s="14">
        <f>K295-36</f>
        <v>9</v>
      </c>
      <c r="M295" s="14">
        <f>K295-64</f>
        <v>-19</v>
      </c>
      <c r="N295" s="14">
        <f>K295-79</f>
        <v>-34</v>
      </c>
      <c r="P295" s="13">
        <v>3</v>
      </c>
      <c r="Q295" s="11"/>
      <c r="R295" s="11"/>
      <c r="S295" s="11"/>
      <c r="T295" s="11"/>
      <c r="U295" s="11"/>
      <c r="V295" s="11"/>
      <c r="W295" s="13">
        <v>3</v>
      </c>
      <c r="X295" s="14">
        <v>205</v>
      </c>
      <c r="Y295" s="14">
        <v>20</v>
      </c>
      <c r="Z295" s="14">
        <v>58</v>
      </c>
      <c r="AA295" s="15">
        <f t="shared" si="66"/>
        <v>2.9</v>
      </c>
      <c r="AB295" s="14">
        <v>4</v>
      </c>
      <c r="AC295" s="14">
        <v>17</v>
      </c>
      <c r="AD295" s="15">
        <f t="shared" si="67"/>
        <v>0.85</v>
      </c>
      <c r="AE295" s="16">
        <f t="shared" si="68"/>
        <v>29.310344827586206</v>
      </c>
      <c r="AF295" s="14">
        <v>0</v>
      </c>
      <c r="AG295" s="11">
        <f t="shared" si="69"/>
        <v>0</v>
      </c>
      <c r="AH295" s="14">
        <v>0</v>
      </c>
      <c r="AI295" s="16">
        <f t="shared" si="70"/>
        <v>0</v>
      </c>
      <c r="AJ295" s="14">
        <v>0</v>
      </c>
      <c r="AK295" s="14">
        <f t="shared" si="71"/>
        <v>0</v>
      </c>
      <c r="AL295" s="14">
        <v>0</v>
      </c>
      <c r="AM295" s="14">
        <v>1</v>
      </c>
      <c r="AN295" s="14">
        <v>2</v>
      </c>
      <c r="AO295" s="14">
        <v>2</v>
      </c>
      <c r="AP295" s="14">
        <v>4</v>
      </c>
      <c r="AQ295" s="14">
        <v>3</v>
      </c>
      <c r="AR295" s="14">
        <v>3</v>
      </c>
      <c r="BH295" t="str">
        <f>CONCATENATE(Tabla1[[#This Row],[MADRE]],"X",Tabla1[[#This Row],[PADRE]])</f>
        <v>S2332XRamillete</v>
      </c>
    </row>
    <row r="296" spans="1:60" s="14" customFormat="1" ht="15.75" hidden="1" x14ac:dyDescent="0.25">
      <c r="A296" s="11" t="str">
        <f t="shared" si="65"/>
        <v>D00_725_7</v>
      </c>
      <c r="B296" s="12" t="s">
        <v>60</v>
      </c>
      <c r="C296" s="8">
        <v>725</v>
      </c>
      <c r="D296" s="13">
        <v>7</v>
      </c>
      <c r="E296" s="14" t="s">
        <v>177</v>
      </c>
      <c r="F296" s="14" t="s">
        <v>178</v>
      </c>
      <c r="G296" s="14" t="s">
        <v>179</v>
      </c>
      <c r="H296" s="14">
        <v>2003</v>
      </c>
      <c r="I296" s="13" t="s">
        <v>64</v>
      </c>
      <c r="J296" s="13"/>
      <c r="K296" s="14">
        <v>59</v>
      </c>
      <c r="L296" s="14">
        <f>K296-36</f>
        <v>23</v>
      </c>
      <c r="M296" s="14">
        <f>K296-64</f>
        <v>-5</v>
      </c>
      <c r="N296" s="14">
        <f>K296-79</f>
        <v>-20</v>
      </c>
      <c r="P296" s="13">
        <v>2</v>
      </c>
      <c r="Q296" s="11"/>
      <c r="R296" s="11"/>
      <c r="S296" s="11"/>
      <c r="T296" s="11"/>
      <c r="U296" s="11"/>
      <c r="V296" s="11"/>
      <c r="W296" s="13">
        <v>1</v>
      </c>
      <c r="X296" s="14">
        <v>214</v>
      </c>
      <c r="Y296" s="14">
        <v>13</v>
      </c>
      <c r="Z296" s="14">
        <v>80</v>
      </c>
      <c r="AA296" s="15">
        <f t="shared" si="66"/>
        <v>6.1538461538461542</v>
      </c>
      <c r="AB296" s="14">
        <v>4</v>
      </c>
      <c r="AC296" s="14">
        <v>19</v>
      </c>
      <c r="AD296" s="15">
        <f t="shared" si="67"/>
        <v>1.4615384615384615</v>
      </c>
      <c r="AE296" s="16">
        <f t="shared" si="68"/>
        <v>23.749999999999996</v>
      </c>
      <c r="AF296" s="14">
        <v>0</v>
      </c>
      <c r="AG296" s="11">
        <f t="shared" si="69"/>
        <v>0</v>
      </c>
      <c r="AH296" s="14">
        <v>0</v>
      </c>
      <c r="AI296" s="16">
        <f t="shared" si="70"/>
        <v>0</v>
      </c>
      <c r="AJ296" s="14">
        <v>0</v>
      </c>
      <c r="AK296" s="14">
        <f t="shared" si="71"/>
        <v>0</v>
      </c>
      <c r="AL296" s="14">
        <v>0</v>
      </c>
      <c r="AM296" s="14">
        <v>11</v>
      </c>
      <c r="AN296" s="14">
        <v>1</v>
      </c>
      <c r="AO296" s="14">
        <v>2</v>
      </c>
      <c r="AP296" s="14">
        <v>3</v>
      </c>
      <c r="AQ296" s="14">
        <v>3</v>
      </c>
      <c r="AR296" s="14">
        <v>3</v>
      </c>
      <c r="BH296" t="str">
        <f>CONCATENATE(Tabla1[[#This Row],[MADRE]],"X",Tabla1[[#This Row],[PADRE]])</f>
        <v>S2332XRamillete</v>
      </c>
    </row>
    <row r="297" spans="1:60" s="14" customFormat="1" ht="15.75" hidden="1" x14ac:dyDescent="0.25">
      <c r="A297" s="11" t="str">
        <f t="shared" si="65"/>
        <v>D00_733_7</v>
      </c>
      <c r="B297" s="12" t="s">
        <v>60</v>
      </c>
      <c r="C297" s="8">
        <v>733</v>
      </c>
      <c r="D297" s="13">
        <v>7</v>
      </c>
      <c r="E297" s="14" t="s">
        <v>177</v>
      </c>
      <c r="F297" s="14" t="s">
        <v>178</v>
      </c>
      <c r="G297" s="14" t="s">
        <v>179</v>
      </c>
      <c r="H297" s="14">
        <v>2003</v>
      </c>
      <c r="I297" s="13" t="s">
        <v>64</v>
      </c>
      <c r="J297" s="13"/>
      <c r="K297" s="14">
        <v>47</v>
      </c>
      <c r="L297" s="14">
        <f>K297-36</f>
        <v>11</v>
      </c>
      <c r="M297" s="14">
        <f>K297-64</f>
        <v>-17</v>
      </c>
      <c r="N297" s="14">
        <f>K297-79</f>
        <v>-32</v>
      </c>
      <c r="P297" s="13">
        <v>2</v>
      </c>
      <c r="Q297" s="11"/>
      <c r="R297" s="11"/>
      <c r="S297" s="11"/>
      <c r="T297" s="11"/>
      <c r="U297" s="11"/>
      <c r="V297" s="11"/>
      <c r="W297" s="13">
        <v>2</v>
      </c>
      <c r="X297" s="14">
        <v>215</v>
      </c>
      <c r="Y297" s="14">
        <v>26</v>
      </c>
      <c r="Z297" s="14">
        <v>90</v>
      </c>
      <c r="AA297" s="15">
        <f t="shared" si="66"/>
        <v>3.4615384615384617</v>
      </c>
      <c r="AB297" s="14">
        <v>4</v>
      </c>
      <c r="AC297" s="14">
        <v>34</v>
      </c>
      <c r="AD297" s="15">
        <f t="shared" si="67"/>
        <v>1.3076923076923077</v>
      </c>
      <c r="AE297" s="16">
        <f t="shared" si="68"/>
        <v>37.777777777777779</v>
      </c>
      <c r="AF297" s="14">
        <v>0</v>
      </c>
      <c r="AG297" s="11">
        <f t="shared" si="69"/>
        <v>0</v>
      </c>
      <c r="AH297" s="14">
        <v>9</v>
      </c>
      <c r="AI297" s="16">
        <f t="shared" si="70"/>
        <v>34.615384615384613</v>
      </c>
      <c r="AJ297" s="14">
        <v>0</v>
      </c>
      <c r="AK297" s="14">
        <f t="shared" si="71"/>
        <v>0</v>
      </c>
      <c r="AL297" s="14">
        <v>0</v>
      </c>
      <c r="AM297" s="14">
        <v>3</v>
      </c>
      <c r="AN297" s="14">
        <v>2</v>
      </c>
      <c r="AO297" s="14">
        <v>2</v>
      </c>
      <c r="AP297" s="14">
        <v>5</v>
      </c>
      <c r="AQ297" s="14">
        <v>3</v>
      </c>
      <c r="AR297" s="14">
        <v>2</v>
      </c>
      <c r="BH297" t="str">
        <f>CONCATENATE(Tabla1[[#This Row],[MADRE]],"X",Tabla1[[#This Row],[PADRE]])</f>
        <v>S2332XRamillete</v>
      </c>
    </row>
    <row r="298" spans="1:60" s="14" customFormat="1" ht="15.75" hidden="1" x14ac:dyDescent="0.25">
      <c r="A298" s="11" t="str">
        <f t="shared" si="65"/>
        <v>D00_734_7</v>
      </c>
      <c r="B298" s="12" t="s">
        <v>60</v>
      </c>
      <c r="C298" s="8">
        <v>734</v>
      </c>
      <c r="D298" s="13">
        <v>7</v>
      </c>
      <c r="E298" s="14" t="s">
        <v>177</v>
      </c>
      <c r="F298" s="14" t="s">
        <v>178</v>
      </c>
      <c r="G298" s="14" t="s">
        <v>179</v>
      </c>
      <c r="H298" s="14">
        <v>2003</v>
      </c>
      <c r="I298" s="13" t="s">
        <v>64</v>
      </c>
      <c r="J298" s="13"/>
      <c r="K298" s="14">
        <v>48</v>
      </c>
      <c r="L298" s="14">
        <f>K298-36</f>
        <v>12</v>
      </c>
      <c r="M298" s="14">
        <f>K298-64</f>
        <v>-16</v>
      </c>
      <c r="N298" s="14">
        <f>K298-79</f>
        <v>-31</v>
      </c>
      <c r="P298" s="13">
        <v>2</v>
      </c>
      <c r="Q298" s="11"/>
      <c r="R298" s="11"/>
      <c r="S298" s="11"/>
      <c r="T298" s="11"/>
      <c r="U298" s="11"/>
      <c r="V298" s="11"/>
      <c r="W298" s="13">
        <v>1</v>
      </c>
      <c r="X298" s="14">
        <v>214</v>
      </c>
      <c r="Y298" s="14">
        <v>25</v>
      </c>
      <c r="Z298" s="14">
        <v>151</v>
      </c>
      <c r="AA298" s="15">
        <f t="shared" si="66"/>
        <v>6.04</v>
      </c>
      <c r="AB298" s="14">
        <v>4</v>
      </c>
      <c r="AC298" s="14">
        <v>34</v>
      </c>
      <c r="AD298" s="15">
        <f t="shared" si="67"/>
        <v>1.36</v>
      </c>
      <c r="AE298" s="16">
        <f t="shared" si="68"/>
        <v>22.516556291390728</v>
      </c>
      <c r="AF298" s="14">
        <v>0</v>
      </c>
      <c r="AG298" s="11">
        <f t="shared" si="69"/>
        <v>0</v>
      </c>
      <c r="AH298" s="14">
        <v>0</v>
      </c>
      <c r="AI298" s="16">
        <f t="shared" si="70"/>
        <v>0</v>
      </c>
      <c r="AJ298" s="14">
        <v>1</v>
      </c>
      <c r="AK298" s="14">
        <f t="shared" si="71"/>
        <v>4</v>
      </c>
      <c r="AL298" s="14">
        <v>2</v>
      </c>
      <c r="AM298" s="14">
        <v>8</v>
      </c>
      <c r="AN298" s="14">
        <v>1</v>
      </c>
      <c r="AO298" s="14">
        <v>1</v>
      </c>
      <c r="AP298" s="14">
        <v>2</v>
      </c>
      <c r="AQ298" s="14">
        <v>3</v>
      </c>
      <c r="AR298" s="14">
        <v>3</v>
      </c>
      <c r="BH298" t="str">
        <f>CONCATENATE(Tabla1[[#This Row],[MADRE]],"X",Tabla1[[#This Row],[PADRE]])</f>
        <v>S2332XRamillete</v>
      </c>
    </row>
    <row r="299" spans="1:60" s="11" customFormat="1" ht="15.75" hidden="1" x14ac:dyDescent="0.25">
      <c r="A299" s="11" t="str">
        <f t="shared" si="65"/>
        <v>D00_734_7</v>
      </c>
      <c r="B299" s="1" t="s">
        <v>60</v>
      </c>
      <c r="C299" s="2">
        <v>734</v>
      </c>
      <c r="D299" s="16">
        <v>7</v>
      </c>
      <c r="E299" s="11" t="s">
        <v>177</v>
      </c>
      <c r="F299" s="11" t="s">
        <v>178</v>
      </c>
      <c r="G299" s="11" t="s">
        <v>179</v>
      </c>
      <c r="H299" s="11">
        <v>2004</v>
      </c>
      <c r="I299" s="16" t="s">
        <v>64</v>
      </c>
      <c r="J299" s="16">
        <v>26</v>
      </c>
      <c r="K299" s="11">
        <v>29</v>
      </c>
      <c r="L299" s="11">
        <f>K299-22</f>
        <v>7</v>
      </c>
      <c r="M299" s="11">
        <f>K299-46</f>
        <v>-17</v>
      </c>
      <c r="N299" s="11">
        <f>K299-64</f>
        <v>-35</v>
      </c>
      <c r="P299" s="16">
        <v>4</v>
      </c>
      <c r="Q299" s="11">
        <v>35</v>
      </c>
      <c r="W299" s="16">
        <v>3</v>
      </c>
      <c r="X299" s="11">
        <v>220</v>
      </c>
      <c r="Y299" s="11">
        <v>25</v>
      </c>
      <c r="Z299" s="11">
        <v>88</v>
      </c>
      <c r="AA299" s="15">
        <f t="shared" si="66"/>
        <v>3.563333333333333</v>
      </c>
      <c r="AB299" s="11">
        <v>5</v>
      </c>
      <c r="AC299" s="11">
        <v>26</v>
      </c>
      <c r="AD299" s="15">
        <f t="shared" si="67"/>
        <v>1.0833333333333333</v>
      </c>
      <c r="AE299" s="16">
        <f t="shared" si="68"/>
        <v>30.402245088868103</v>
      </c>
      <c r="AF299" s="11">
        <v>1</v>
      </c>
      <c r="AG299" s="11">
        <f t="shared" si="69"/>
        <v>4</v>
      </c>
      <c r="AH299" s="11">
        <v>0</v>
      </c>
      <c r="AI299" s="16">
        <f t="shared" si="70"/>
        <v>0</v>
      </c>
      <c r="AJ299" s="11">
        <v>1</v>
      </c>
      <c r="AK299" s="11">
        <f t="shared" si="71"/>
        <v>4</v>
      </c>
      <c r="AL299" s="11">
        <v>7</v>
      </c>
      <c r="AM299" s="11">
        <v>8</v>
      </c>
      <c r="AN299" s="11">
        <v>2</v>
      </c>
      <c r="AO299" s="11">
        <v>1</v>
      </c>
      <c r="AP299" s="11">
        <v>3</v>
      </c>
      <c r="AQ299" s="11">
        <v>3</v>
      </c>
      <c r="AR299" s="11">
        <v>4</v>
      </c>
      <c r="BH299" t="str">
        <f>CONCATENATE(Tabla1[[#This Row],[MADRE]],"X",Tabla1[[#This Row],[PADRE]])</f>
        <v>S2332XRamillete</v>
      </c>
    </row>
    <row r="300" spans="1:60" s="14" customFormat="1" ht="15.75" hidden="1" x14ac:dyDescent="0.25">
      <c r="A300" s="11" t="str">
        <f t="shared" si="65"/>
        <v>D00_735_7</v>
      </c>
      <c r="B300" s="12" t="s">
        <v>60</v>
      </c>
      <c r="C300" s="8">
        <v>735</v>
      </c>
      <c r="D300" s="13">
        <v>7</v>
      </c>
      <c r="E300" s="14" t="s">
        <v>177</v>
      </c>
      <c r="F300" s="14" t="s">
        <v>178</v>
      </c>
      <c r="G300" s="14" t="s">
        <v>179</v>
      </c>
      <c r="H300" s="14">
        <v>2003</v>
      </c>
      <c r="I300" s="13" t="s">
        <v>64</v>
      </c>
      <c r="J300" s="13"/>
      <c r="K300" s="14">
        <v>55</v>
      </c>
      <c r="L300" s="14">
        <f>K300-36</f>
        <v>19</v>
      </c>
      <c r="M300" s="14">
        <f>K300-64</f>
        <v>-9</v>
      </c>
      <c r="N300" s="14">
        <f>K300-79</f>
        <v>-24</v>
      </c>
      <c r="P300" s="13">
        <v>2</v>
      </c>
      <c r="Q300" s="11"/>
      <c r="R300" s="11"/>
      <c r="S300" s="11"/>
      <c r="T300" s="11"/>
      <c r="U300" s="11"/>
      <c r="V300" s="11"/>
      <c r="W300" s="13">
        <v>2</v>
      </c>
      <c r="X300" s="14">
        <v>214</v>
      </c>
      <c r="Y300" s="14">
        <v>25</v>
      </c>
      <c r="Z300" s="14">
        <v>125</v>
      </c>
      <c r="AA300" s="15">
        <f t="shared" si="66"/>
        <v>5</v>
      </c>
      <c r="AB300" s="14">
        <v>5</v>
      </c>
      <c r="AC300" s="14">
        <v>33</v>
      </c>
      <c r="AD300" s="15">
        <f t="shared" si="67"/>
        <v>1.32</v>
      </c>
      <c r="AE300" s="16">
        <f t="shared" si="68"/>
        <v>26.4</v>
      </c>
      <c r="AF300" s="14">
        <v>0</v>
      </c>
      <c r="AG300" s="11">
        <f t="shared" si="69"/>
        <v>0</v>
      </c>
      <c r="AH300" s="14">
        <v>2</v>
      </c>
      <c r="AI300" s="16">
        <f t="shared" si="70"/>
        <v>8</v>
      </c>
      <c r="AJ300" s="14">
        <v>7</v>
      </c>
      <c r="AK300" s="14">
        <f t="shared" si="71"/>
        <v>28</v>
      </c>
      <c r="AL300" s="14">
        <v>1</v>
      </c>
      <c r="AM300" s="14">
        <v>2</v>
      </c>
      <c r="AN300" s="14">
        <v>2</v>
      </c>
      <c r="AO300" s="14">
        <v>2</v>
      </c>
      <c r="AP300" s="14">
        <v>3</v>
      </c>
      <c r="AQ300" s="14">
        <v>3</v>
      </c>
      <c r="AR300" s="14">
        <v>3</v>
      </c>
      <c r="BH300" t="str">
        <f>CONCATENATE(Tabla1[[#This Row],[MADRE]],"X",Tabla1[[#This Row],[PADRE]])</f>
        <v>S2332XRamillete</v>
      </c>
    </row>
    <row r="301" spans="1:60" ht="15.75" hidden="1" x14ac:dyDescent="0.25">
      <c r="A301" s="11" t="str">
        <f t="shared" si="65"/>
        <v>D01_80_32</v>
      </c>
      <c r="B301" s="33" t="s">
        <v>181</v>
      </c>
      <c r="C301" s="5">
        <v>80</v>
      </c>
      <c r="D301" s="34">
        <v>32</v>
      </c>
      <c r="E301" s="35" t="s">
        <v>182</v>
      </c>
      <c r="F301" s="35" t="s">
        <v>183</v>
      </c>
      <c r="G301" s="35" t="s">
        <v>184</v>
      </c>
      <c r="H301" s="35">
        <v>2004</v>
      </c>
      <c r="I301" s="34" t="s">
        <v>64</v>
      </c>
      <c r="J301" s="34"/>
      <c r="K301" s="35">
        <v>33</v>
      </c>
      <c r="L301" s="35">
        <f>K301-22</f>
        <v>11</v>
      </c>
      <c r="M301" s="35">
        <f>K301-46</f>
        <v>-13</v>
      </c>
      <c r="N301" s="35">
        <f>K301-71</f>
        <v>-38</v>
      </c>
      <c r="O301" s="35">
        <f>K301-87</f>
        <v>-54</v>
      </c>
      <c r="P301" s="35">
        <v>3</v>
      </c>
      <c r="T301" s="35"/>
      <c r="U301" s="35"/>
      <c r="V301" s="35"/>
      <c r="W301" s="35">
        <v>2</v>
      </c>
      <c r="X301" s="35">
        <v>234</v>
      </c>
      <c r="Y301" s="35">
        <v>25</v>
      </c>
      <c r="Z301" s="35">
        <v>82</v>
      </c>
      <c r="AA301" s="36">
        <f t="shared" si="66"/>
        <v>3.7974999999999999</v>
      </c>
      <c r="AB301" s="35">
        <v>4</v>
      </c>
      <c r="AC301" s="35">
        <v>23</v>
      </c>
      <c r="AD301" s="36">
        <f t="shared" si="67"/>
        <v>1.4375</v>
      </c>
      <c r="AE301" s="34">
        <f t="shared" si="68"/>
        <v>37.853851217906517</v>
      </c>
      <c r="AF301" s="35">
        <v>9</v>
      </c>
      <c r="AG301" s="35">
        <f t="shared" si="69"/>
        <v>36</v>
      </c>
      <c r="AH301" s="35">
        <v>0</v>
      </c>
      <c r="AI301" s="35">
        <f t="shared" si="70"/>
        <v>0</v>
      </c>
      <c r="AJ301" s="35">
        <v>0</v>
      </c>
      <c r="AK301" s="35">
        <f t="shared" si="71"/>
        <v>0</v>
      </c>
      <c r="AL301" s="35">
        <v>0</v>
      </c>
      <c r="AM301" s="35">
        <v>8</v>
      </c>
      <c r="AN301" s="35">
        <v>2</v>
      </c>
      <c r="AO301" s="35">
        <v>2</v>
      </c>
      <c r="AP301" s="35">
        <v>2</v>
      </c>
      <c r="AQ301" s="35">
        <v>3</v>
      </c>
      <c r="AR301" s="35">
        <v>2</v>
      </c>
      <c r="AS301" s="35"/>
      <c r="AT301" s="35"/>
      <c r="AU301" s="35">
        <f>AR301-71</f>
        <v>-69</v>
      </c>
      <c r="AV301" s="35">
        <f>AR301-87</f>
        <v>-85</v>
      </c>
      <c r="BH301" t="str">
        <f>CONCATENATE(Tabla1[[#This Row],[MADRE]],"X",Tabla1[[#This Row],[PADRE]])</f>
        <v>A2146XDesmayo</v>
      </c>
    </row>
    <row r="302" spans="1:60" ht="15.75" hidden="1" x14ac:dyDescent="0.25">
      <c r="A302" s="11" t="str">
        <f t="shared" si="65"/>
        <v>D01_80_32</v>
      </c>
      <c r="B302" s="33" t="s">
        <v>181</v>
      </c>
      <c r="C302" s="37">
        <v>80</v>
      </c>
      <c r="D302" s="38">
        <v>32</v>
      </c>
      <c r="E302" s="39" t="s">
        <v>182</v>
      </c>
      <c r="F302" s="39" t="s">
        <v>183</v>
      </c>
      <c r="G302" s="39" t="s">
        <v>184</v>
      </c>
      <c r="H302" s="39">
        <v>2005</v>
      </c>
      <c r="I302" s="38" t="s">
        <v>64</v>
      </c>
      <c r="J302" s="38"/>
      <c r="K302" s="39">
        <v>44</v>
      </c>
      <c r="L302" s="39">
        <f>K302-30</f>
        <v>14</v>
      </c>
      <c r="M302" s="39">
        <f>K302-60</f>
        <v>-16</v>
      </c>
      <c r="N302" s="39">
        <f>K302-82</f>
        <v>-38</v>
      </c>
      <c r="O302" s="39">
        <f>K302-91</f>
        <v>-47</v>
      </c>
      <c r="P302" s="39">
        <v>3</v>
      </c>
      <c r="T302" s="39"/>
      <c r="U302" s="39"/>
      <c r="V302" s="39"/>
      <c r="W302" s="39">
        <v>3</v>
      </c>
      <c r="X302" s="39">
        <v>215</v>
      </c>
      <c r="Y302" s="39">
        <v>25</v>
      </c>
      <c r="Z302" s="39">
        <v>98</v>
      </c>
      <c r="AA302" s="40">
        <f t="shared" si="66"/>
        <v>3.92</v>
      </c>
      <c r="AB302" s="39">
        <v>5</v>
      </c>
      <c r="AC302" s="39">
        <v>26</v>
      </c>
      <c r="AD302" s="40">
        <f t="shared" si="67"/>
        <v>1.04</v>
      </c>
      <c r="AE302" s="38">
        <f t="shared" si="68"/>
        <v>26.530612244897959</v>
      </c>
      <c r="AF302" s="39">
        <v>0</v>
      </c>
      <c r="AG302" s="39">
        <f t="shared" si="69"/>
        <v>0</v>
      </c>
      <c r="AH302" s="39">
        <v>0</v>
      </c>
      <c r="AI302" s="39">
        <f t="shared" si="70"/>
        <v>0</v>
      </c>
      <c r="AJ302" s="39">
        <v>0</v>
      </c>
      <c r="AK302" s="39">
        <f t="shared" si="71"/>
        <v>0</v>
      </c>
      <c r="AL302" s="39">
        <v>0</v>
      </c>
      <c r="AM302" s="39">
        <v>8</v>
      </c>
      <c r="AN302" s="39">
        <v>2</v>
      </c>
      <c r="AO302" s="39">
        <v>2</v>
      </c>
      <c r="AP302" s="39">
        <v>3</v>
      </c>
      <c r="AQ302" s="39">
        <v>2</v>
      </c>
      <c r="AR302" s="39">
        <v>3</v>
      </c>
      <c r="AS302" s="39"/>
      <c r="AT302" s="39"/>
      <c r="AU302" s="39">
        <f>AR302-82</f>
        <v>-79</v>
      </c>
      <c r="AV302" s="39">
        <f>AR302-91</f>
        <v>-88</v>
      </c>
      <c r="BH302" t="str">
        <f>CONCATENATE(Tabla1[[#This Row],[MADRE]],"X",Tabla1[[#This Row],[PADRE]])</f>
        <v>A2146XDesmayo</v>
      </c>
    </row>
    <row r="303" spans="1:60" ht="15.75" hidden="1" x14ac:dyDescent="0.25">
      <c r="A303" s="11" t="str">
        <f t="shared" si="65"/>
        <v>D01_80_32</v>
      </c>
      <c r="B303" s="33" t="s">
        <v>181</v>
      </c>
      <c r="C303" s="37">
        <v>80</v>
      </c>
      <c r="D303" s="38">
        <v>32</v>
      </c>
      <c r="E303" s="39" t="s">
        <v>182</v>
      </c>
      <c r="F303" s="39" t="s">
        <v>183</v>
      </c>
      <c r="G303" s="39" t="s">
        <v>184</v>
      </c>
      <c r="H303" s="39">
        <v>2006</v>
      </c>
      <c r="I303" s="38" t="s">
        <v>64</v>
      </c>
      <c r="J303" s="38"/>
      <c r="K303" s="39">
        <v>47</v>
      </c>
      <c r="L303" s="39">
        <f>K303-34</f>
        <v>13</v>
      </c>
      <c r="M303" s="39">
        <f>K303-61</f>
        <v>-14</v>
      </c>
      <c r="N303" s="39">
        <f>K303-72</f>
        <v>-25</v>
      </c>
      <c r="O303" s="39">
        <f>K303-82</f>
        <v>-35</v>
      </c>
      <c r="P303" s="39">
        <v>4</v>
      </c>
      <c r="T303" s="39"/>
      <c r="U303" s="39"/>
      <c r="V303" s="39"/>
      <c r="W303" s="39">
        <v>2</v>
      </c>
      <c r="X303" s="39">
        <v>214</v>
      </c>
      <c r="Y303" s="39">
        <v>25</v>
      </c>
      <c r="Z303" s="39">
        <v>76</v>
      </c>
      <c r="AA303" s="40">
        <f t="shared" si="66"/>
        <v>3.2</v>
      </c>
      <c r="AB303" s="39">
        <v>4</v>
      </c>
      <c r="AC303" s="39">
        <v>21</v>
      </c>
      <c r="AD303" s="40">
        <f t="shared" si="67"/>
        <v>1</v>
      </c>
      <c r="AE303" s="38">
        <f t="shared" si="68"/>
        <v>31.25</v>
      </c>
      <c r="AF303" s="39">
        <v>4</v>
      </c>
      <c r="AG303" s="39">
        <f t="shared" si="69"/>
        <v>16</v>
      </c>
      <c r="AH303" s="39">
        <v>0</v>
      </c>
      <c r="AI303" s="39">
        <f t="shared" si="70"/>
        <v>0</v>
      </c>
      <c r="AJ303" s="39" t="s">
        <v>185</v>
      </c>
      <c r="AK303" s="39"/>
      <c r="AL303" s="39"/>
      <c r="AM303" s="39">
        <v>5</v>
      </c>
      <c r="AN303" s="39">
        <v>2</v>
      </c>
      <c r="AO303" s="39">
        <v>2</v>
      </c>
      <c r="AP303" s="39">
        <v>3</v>
      </c>
      <c r="AQ303" s="39">
        <v>3</v>
      </c>
      <c r="AR303" s="39">
        <v>3</v>
      </c>
      <c r="AS303" s="39"/>
      <c r="AT303" s="39"/>
      <c r="AU303" s="39">
        <f>AR303-72</f>
        <v>-69</v>
      </c>
      <c r="AV303" s="39">
        <f>AR303-82</f>
        <v>-79</v>
      </c>
      <c r="BH303" t="str">
        <f>CONCATENATE(Tabla1[[#This Row],[MADRE]],"X",Tabla1[[#This Row],[PADRE]])</f>
        <v>A2146XDesmayo</v>
      </c>
    </row>
    <row r="304" spans="1:60" ht="15.75" hidden="1" x14ac:dyDescent="0.25">
      <c r="A304" s="11" t="str">
        <f t="shared" si="65"/>
        <v>D01_83_32</v>
      </c>
      <c r="B304" s="33" t="s">
        <v>181</v>
      </c>
      <c r="C304" s="5">
        <v>83</v>
      </c>
      <c r="D304" s="34">
        <v>32</v>
      </c>
      <c r="E304" s="35" t="s">
        <v>182</v>
      </c>
      <c r="F304" s="35" t="s">
        <v>183</v>
      </c>
      <c r="G304" s="35" t="s">
        <v>184</v>
      </c>
      <c r="H304" s="35">
        <v>2004</v>
      </c>
      <c r="I304" s="34" t="s">
        <v>64</v>
      </c>
      <c r="J304" s="34"/>
      <c r="K304" s="35">
        <v>34</v>
      </c>
      <c r="L304" s="35">
        <f>K304-22</f>
        <v>12</v>
      </c>
      <c r="M304" s="35">
        <f>K304-46</f>
        <v>-12</v>
      </c>
      <c r="N304" s="35">
        <f>K304-71</f>
        <v>-37</v>
      </c>
      <c r="O304" s="35">
        <f>K304-87</f>
        <v>-53</v>
      </c>
      <c r="P304" s="35">
        <v>3</v>
      </c>
      <c r="T304" s="35"/>
      <c r="U304" s="35"/>
      <c r="V304" s="35"/>
      <c r="W304" s="35">
        <v>2</v>
      </c>
      <c r="X304" s="35">
        <v>244</v>
      </c>
      <c r="Y304" s="35">
        <v>25</v>
      </c>
      <c r="Z304" s="35">
        <v>105</v>
      </c>
      <c r="AA304" s="36">
        <f t="shared" si="66"/>
        <v>4.5599999999999996</v>
      </c>
      <c r="AB304" s="35">
        <v>4</v>
      </c>
      <c r="AC304" s="35">
        <v>36</v>
      </c>
      <c r="AD304" s="36">
        <f t="shared" si="67"/>
        <v>1.8</v>
      </c>
      <c r="AE304" s="34">
        <f t="shared" si="68"/>
        <v>39.473684210526322</v>
      </c>
      <c r="AF304" s="35">
        <v>5</v>
      </c>
      <c r="AG304" s="35">
        <f t="shared" si="69"/>
        <v>20</v>
      </c>
      <c r="AH304" s="35">
        <v>1</v>
      </c>
      <c r="AI304" s="35">
        <f t="shared" si="70"/>
        <v>4</v>
      </c>
      <c r="AJ304" s="35">
        <v>6</v>
      </c>
      <c r="AK304" s="35">
        <f>AJ304*100/Y304</f>
        <v>24</v>
      </c>
      <c r="AL304" s="35" t="s">
        <v>69</v>
      </c>
      <c r="AM304" s="35">
        <v>2</v>
      </c>
      <c r="AN304" s="35">
        <v>2</v>
      </c>
      <c r="AO304" s="35">
        <v>2</v>
      </c>
      <c r="AP304" s="35">
        <v>2</v>
      </c>
      <c r="AQ304" s="35">
        <v>3</v>
      </c>
      <c r="AR304" s="35">
        <v>2</v>
      </c>
      <c r="AS304" s="35"/>
      <c r="AT304" s="35"/>
      <c r="AU304" s="35">
        <f>AR304-71</f>
        <v>-69</v>
      </c>
      <c r="AV304" s="35">
        <f>AR304-87</f>
        <v>-85</v>
      </c>
      <c r="BH304" t="str">
        <f>CONCATENATE(Tabla1[[#This Row],[MADRE]],"X",Tabla1[[#This Row],[PADRE]])</f>
        <v>A2146XDesmayo</v>
      </c>
    </row>
    <row r="305" spans="1:60" ht="15.75" hidden="1" x14ac:dyDescent="0.25">
      <c r="A305" s="11" t="str">
        <f t="shared" si="65"/>
        <v>D01_83_32</v>
      </c>
      <c r="B305" s="33" t="s">
        <v>181</v>
      </c>
      <c r="C305" s="37">
        <v>83</v>
      </c>
      <c r="D305" s="38">
        <v>32</v>
      </c>
      <c r="E305" s="39" t="s">
        <v>182</v>
      </c>
      <c r="F305" s="39" t="s">
        <v>183</v>
      </c>
      <c r="G305" s="39" t="s">
        <v>184</v>
      </c>
      <c r="H305" s="39">
        <v>2005</v>
      </c>
      <c r="I305" s="38" t="s">
        <v>64</v>
      </c>
      <c r="J305" s="38"/>
      <c r="K305" s="39">
        <v>43</v>
      </c>
      <c r="L305" s="39">
        <f>K305-30</f>
        <v>13</v>
      </c>
      <c r="M305" s="39">
        <f>K305-60</f>
        <v>-17</v>
      </c>
      <c r="N305" s="39">
        <f>K305-82</f>
        <v>-39</v>
      </c>
      <c r="O305" s="39">
        <f>K305-91</f>
        <v>-48</v>
      </c>
      <c r="P305" s="39">
        <v>1</v>
      </c>
      <c r="T305" s="39"/>
      <c r="U305" s="39"/>
      <c r="V305" s="39"/>
      <c r="W305" s="39">
        <v>2</v>
      </c>
      <c r="X305" s="39">
        <v>225</v>
      </c>
      <c r="Y305" s="39">
        <v>25</v>
      </c>
      <c r="Z305" s="39">
        <v>153</v>
      </c>
      <c r="AA305" s="40">
        <f t="shared" si="66"/>
        <v>6.12</v>
      </c>
      <c r="AB305" s="39">
        <v>4</v>
      </c>
      <c r="AC305" s="39">
        <v>38</v>
      </c>
      <c r="AD305" s="40">
        <f t="shared" si="67"/>
        <v>1.52</v>
      </c>
      <c r="AE305" s="38">
        <f t="shared" si="68"/>
        <v>24.836601307189543</v>
      </c>
      <c r="AF305" s="39">
        <v>0</v>
      </c>
      <c r="AG305" s="39">
        <f t="shared" si="69"/>
        <v>0</v>
      </c>
      <c r="AH305" s="39">
        <v>1</v>
      </c>
      <c r="AI305" s="39">
        <f t="shared" si="70"/>
        <v>4</v>
      </c>
      <c r="AJ305" s="39">
        <v>15</v>
      </c>
      <c r="AK305" s="39">
        <f>AJ305*100/Y305</f>
        <v>60</v>
      </c>
      <c r="AL305" s="39">
        <v>4</v>
      </c>
      <c r="AM305" s="39">
        <v>8</v>
      </c>
      <c r="AN305" s="39">
        <v>2</v>
      </c>
      <c r="AO305" s="39">
        <v>2</v>
      </c>
      <c r="AP305" s="39">
        <v>3</v>
      </c>
      <c r="AQ305" s="39">
        <v>3</v>
      </c>
      <c r="AR305" s="39">
        <v>3</v>
      </c>
      <c r="AS305" s="39"/>
      <c r="AT305" s="39"/>
      <c r="AU305" s="39">
        <f>AR305-82</f>
        <v>-79</v>
      </c>
      <c r="AV305" s="39">
        <f>AR305-91</f>
        <v>-88</v>
      </c>
      <c r="BH305" t="str">
        <f>CONCATENATE(Tabla1[[#This Row],[MADRE]],"X",Tabla1[[#This Row],[PADRE]])</f>
        <v>A2146XDesmayo</v>
      </c>
    </row>
    <row r="306" spans="1:60" ht="15.75" hidden="1" x14ac:dyDescent="0.25">
      <c r="A306" s="11" t="str">
        <f t="shared" si="65"/>
        <v>D01_83_32</v>
      </c>
      <c r="B306" s="33" t="s">
        <v>181</v>
      </c>
      <c r="C306" s="37">
        <v>83</v>
      </c>
      <c r="D306" s="38">
        <v>32</v>
      </c>
      <c r="E306" s="39" t="s">
        <v>182</v>
      </c>
      <c r="F306" s="39" t="s">
        <v>183</v>
      </c>
      <c r="G306" s="39" t="s">
        <v>184</v>
      </c>
      <c r="H306" s="39">
        <v>2006</v>
      </c>
      <c r="I306" s="38" t="s">
        <v>64</v>
      </c>
      <c r="J306" s="38"/>
      <c r="K306" s="39">
        <v>49</v>
      </c>
      <c r="L306" s="39">
        <f>K306-34</f>
        <v>15</v>
      </c>
      <c r="M306" s="39">
        <f>K306-61</f>
        <v>-12</v>
      </c>
      <c r="N306" s="39">
        <f>K306-72</f>
        <v>-23</v>
      </c>
      <c r="O306" s="39">
        <f>K306-82</f>
        <v>-33</v>
      </c>
      <c r="P306" s="39">
        <v>3</v>
      </c>
      <c r="T306" s="39"/>
      <c r="U306" s="39"/>
      <c r="V306" s="39"/>
      <c r="W306" s="39">
        <v>3</v>
      </c>
      <c r="X306" s="39">
        <v>220</v>
      </c>
      <c r="Y306" s="39">
        <v>25</v>
      </c>
      <c r="Z306" s="39">
        <v>80</v>
      </c>
      <c r="AA306" s="40">
        <f t="shared" si="66"/>
        <v>3.28</v>
      </c>
      <c r="AB306" s="39">
        <v>4</v>
      </c>
      <c r="AC306" s="39">
        <v>23</v>
      </c>
      <c r="AD306" s="40">
        <f t="shared" si="67"/>
        <v>1</v>
      </c>
      <c r="AE306" s="38">
        <f t="shared" si="68"/>
        <v>30.487804878048781</v>
      </c>
      <c r="AF306" s="39">
        <v>2</v>
      </c>
      <c r="AG306" s="39">
        <f t="shared" si="69"/>
        <v>8</v>
      </c>
      <c r="AH306" s="39">
        <v>1</v>
      </c>
      <c r="AI306" s="39">
        <f t="shared" si="70"/>
        <v>4</v>
      </c>
      <c r="AJ306" s="39" t="s">
        <v>186</v>
      </c>
      <c r="AK306" s="39"/>
      <c r="AL306" s="39"/>
      <c r="AM306" s="39">
        <v>1</v>
      </c>
      <c r="AN306" s="39">
        <v>2</v>
      </c>
      <c r="AO306" s="39">
        <v>2</v>
      </c>
      <c r="AP306" s="39">
        <v>4</v>
      </c>
      <c r="AQ306" s="39">
        <v>3</v>
      </c>
      <c r="AR306" s="39">
        <v>3</v>
      </c>
      <c r="AS306" s="39"/>
      <c r="AT306" s="39"/>
      <c r="AU306" s="39">
        <f>AR306-72</f>
        <v>-69</v>
      </c>
      <c r="AV306" s="39">
        <f>AR306-82</f>
        <v>-79</v>
      </c>
      <c r="BH306" t="str">
        <f>CONCATENATE(Tabla1[[#This Row],[MADRE]],"X",Tabla1[[#This Row],[PADRE]])</f>
        <v>A2146XDesmayo</v>
      </c>
    </row>
    <row r="307" spans="1:60" ht="15.75" hidden="1" x14ac:dyDescent="0.25">
      <c r="A307" s="11" t="str">
        <f t="shared" si="65"/>
        <v>D01_96_32</v>
      </c>
      <c r="B307" s="33" t="s">
        <v>181</v>
      </c>
      <c r="C307" s="5">
        <v>96</v>
      </c>
      <c r="D307" s="34">
        <v>32</v>
      </c>
      <c r="E307" s="35" t="s">
        <v>182</v>
      </c>
      <c r="F307" s="35" t="s">
        <v>183</v>
      </c>
      <c r="G307" s="35" t="s">
        <v>184</v>
      </c>
      <c r="H307" s="35">
        <v>2004</v>
      </c>
      <c r="I307" s="34" t="s">
        <v>64</v>
      </c>
      <c r="J307" s="34"/>
      <c r="K307" s="35">
        <v>27</v>
      </c>
      <c r="L307" s="35">
        <f>K307-22</f>
        <v>5</v>
      </c>
      <c r="M307" s="35">
        <f>K307-46</f>
        <v>-19</v>
      </c>
      <c r="N307" s="35">
        <f>K307-71</f>
        <v>-44</v>
      </c>
      <c r="O307" s="35">
        <f>K307-87</f>
        <v>-60</v>
      </c>
      <c r="P307" s="35">
        <v>2</v>
      </c>
      <c r="T307" s="35"/>
      <c r="U307" s="35"/>
      <c r="V307" s="35"/>
      <c r="W307" s="35">
        <v>2</v>
      </c>
      <c r="X307" s="35">
        <v>232</v>
      </c>
      <c r="Y307" s="35">
        <v>25</v>
      </c>
      <c r="Z307" s="35">
        <v>91</v>
      </c>
      <c r="AA307" s="36">
        <f t="shared" si="66"/>
        <v>4.028888888888889</v>
      </c>
      <c r="AB307" s="35">
        <v>4</v>
      </c>
      <c r="AC307" s="35">
        <v>25</v>
      </c>
      <c r="AD307" s="36">
        <f t="shared" si="67"/>
        <v>1.3888888888888888</v>
      </c>
      <c r="AE307" s="34">
        <f t="shared" si="68"/>
        <v>34.473248758963045</v>
      </c>
      <c r="AF307" s="35">
        <v>7</v>
      </c>
      <c r="AG307" s="35">
        <f t="shared" si="69"/>
        <v>28</v>
      </c>
      <c r="AH307" s="35">
        <v>1</v>
      </c>
      <c r="AI307" s="35">
        <f t="shared" si="70"/>
        <v>4</v>
      </c>
      <c r="AJ307" s="35">
        <v>3</v>
      </c>
      <c r="AK307" s="35">
        <f>AJ307*100/Y307</f>
        <v>12</v>
      </c>
      <c r="AL307" s="35" t="s">
        <v>187</v>
      </c>
      <c r="AM307" s="35">
        <v>10</v>
      </c>
      <c r="AN307" s="35">
        <v>1</v>
      </c>
      <c r="AO307" s="35">
        <v>2</v>
      </c>
      <c r="AP307" s="35">
        <v>3</v>
      </c>
      <c r="AQ307" s="35">
        <v>3</v>
      </c>
      <c r="AR307" s="35">
        <v>2</v>
      </c>
      <c r="AS307" s="35"/>
      <c r="AT307" s="35"/>
      <c r="AU307" s="35">
        <f>AR307-71</f>
        <v>-69</v>
      </c>
      <c r="AV307" s="35">
        <f>AR307-87</f>
        <v>-85</v>
      </c>
      <c r="BH307" t="str">
        <f>CONCATENATE(Tabla1[[#This Row],[MADRE]],"X",Tabla1[[#This Row],[PADRE]])</f>
        <v>A2146XDesmayo</v>
      </c>
    </row>
    <row r="308" spans="1:60" ht="15.75" hidden="1" x14ac:dyDescent="0.25">
      <c r="A308" s="11" t="str">
        <f t="shared" si="65"/>
        <v>D01_96_32</v>
      </c>
      <c r="B308" s="33" t="s">
        <v>181</v>
      </c>
      <c r="C308" s="37">
        <v>96</v>
      </c>
      <c r="D308" s="38">
        <v>32</v>
      </c>
      <c r="E308" s="39" t="s">
        <v>182</v>
      </c>
      <c r="F308" s="39" t="s">
        <v>183</v>
      </c>
      <c r="G308" s="39" t="s">
        <v>184</v>
      </c>
      <c r="H308" s="39">
        <v>2005</v>
      </c>
      <c r="I308" s="38" t="s">
        <v>64</v>
      </c>
      <c r="J308" s="38"/>
      <c r="K308" s="39">
        <v>42</v>
      </c>
      <c r="L308" s="39">
        <f>K308-30</f>
        <v>12</v>
      </c>
      <c r="M308" s="39">
        <f>K308-60</f>
        <v>-18</v>
      </c>
      <c r="N308" s="39">
        <f>K308-82</f>
        <v>-40</v>
      </c>
      <c r="O308" s="39">
        <f>K308-91</f>
        <v>-49</v>
      </c>
      <c r="P308" s="39">
        <v>1</v>
      </c>
      <c r="T308" s="39"/>
      <c r="U308" s="39"/>
      <c r="V308" s="39"/>
      <c r="W308" s="39">
        <v>2</v>
      </c>
      <c r="X308" s="39">
        <v>222</v>
      </c>
      <c r="Y308" s="39">
        <v>25</v>
      </c>
      <c r="Z308" s="39">
        <v>115</v>
      </c>
      <c r="AA308" s="40">
        <f t="shared" si="66"/>
        <v>4.5999999999999996</v>
      </c>
      <c r="AB308" s="39">
        <v>4</v>
      </c>
      <c r="AC308" s="39">
        <v>34</v>
      </c>
      <c r="AD308" s="40">
        <f t="shared" si="67"/>
        <v>1.36</v>
      </c>
      <c r="AE308" s="38">
        <f t="shared" si="68"/>
        <v>29.565217391304351</v>
      </c>
      <c r="AF308" s="39">
        <v>0</v>
      </c>
      <c r="AG308" s="39">
        <f t="shared" si="69"/>
        <v>0</v>
      </c>
      <c r="AH308" s="39">
        <v>2</v>
      </c>
      <c r="AI308" s="39">
        <f t="shared" si="70"/>
        <v>8</v>
      </c>
      <c r="AJ308" s="39">
        <v>0</v>
      </c>
      <c r="AK308" s="39">
        <f>AJ308*100/Y308</f>
        <v>0</v>
      </c>
      <c r="AL308" s="39">
        <v>0</v>
      </c>
      <c r="AM308" s="39">
        <v>10</v>
      </c>
      <c r="AN308" s="39">
        <v>2</v>
      </c>
      <c r="AO308" s="39">
        <v>2</v>
      </c>
      <c r="AP308" s="39">
        <v>3</v>
      </c>
      <c r="AQ308" s="39">
        <v>3</v>
      </c>
      <c r="AR308" s="39">
        <v>4</v>
      </c>
      <c r="AS308" s="39"/>
      <c r="AT308" s="39"/>
      <c r="AU308" s="39">
        <f>AR308-82</f>
        <v>-78</v>
      </c>
      <c r="AV308" s="39">
        <f>AR308-91</f>
        <v>-87</v>
      </c>
      <c r="BH308" t="str">
        <f>CONCATENATE(Tabla1[[#This Row],[MADRE]],"X",Tabla1[[#This Row],[PADRE]])</f>
        <v>A2146XDesmayo</v>
      </c>
    </row>
    <row r="309" spans="1:60" ht="15.75" hidden="1" x14ac:dyDescent="0.25">
      <c r="A309" s="11" t="str">
        <f t="shared" si="65"/>
        <v>D01_96_32</v>
      </c>
      <c r="B309" s="33" t="s">
        <v>181</v>
      </c>
      <c r="C309" s="37">
        <v>96</v>
      </c>
      <c r="D309" s="38">
        <v>32</v>
      </c>
      <c r="E309" s="39" t="s">
        <v>182</v>
      </c>
      <c r="F309" s="39" t="s">
        <v>183</v>
      </c>
      <c r="G309" s="39" t="s">
        <v>184</v>
      </c>
      <c r="H309" s="39">
        <v>2006</v>
      </c>
      <c r="I309" s="38" t="s">
        <v>64</v>
      </c>
      <c r="J309" s="38"/>
      <c r="K309" s="39">
        <v>44</v>
      </c>
      <c r="L309" s="39">
        <f>K309-34</f>
        <v>10</v>
      </c>
      <c r="M309" s="39">
        <f>K309-61</f>
        <v>-17</v>
      </c>
      <c r="N309" s="39">
        <f>K309-72</f>
        <v>-28</v>
      </c>
      <c r="O309" s="39">
        <f>K309-82</f>
        <v>-38</v>
      </c>
      <c r="P309" s="39">
        <v>3</v>
      </c>
      <c r="T309" s="39"/>
      <c r="U309" s="39"/>
      <c r="V309" s="39"/>
      <c r="W309" s="39">
        <v>3</v>
      </c>
      <c r="X309" s="39">
        <v>220</v>
      </c>
      <c r="Y309" s="39">
        <v>25</v>
      </c>
      <c r="Z309" s="39">
        <v>81</v>
      </c>
      <c r="AA309" s="40">
        <f t="shared" si="66"/>
        <v>3.4304761904761905</v>
      </c>
      <c r="AB309" s="39">
        <v>4</v>
      </c>
      <c r="AC309" s="39">
        <v>25</v>
      </c>
      <c r="AD309" s="40">
        <f t="shared" si="67"/>
        <v>1.1904761904761905</v>
      </c>
      <c r="AE309" s="38">
        <f t="shared" si="68"/>
        <v>34.702942809550251</v>
      </c>
      <c r="AF309" s="39">
        <v>4</v>
      </c>
      <c r="AG309" s="39">
        <f t="shared" si="69"/>
        <v>16</v>
      </c>
      <c r="AH309" s="39">
        <v>0</v>
      </c>
      <c r="AI309" s="39">
        <f t="shared" si="70"/>
        <v>0</v>
      </c>
      <c r="AJ309" s="39" t="s">
        <v>188</v>
      </c>
      <c r="AK309" s="39"/>
      <c r="AL309" s="39"/>
      <c r="AM309" s="39">
        <v>1</v>
      </c>
      <c r="AN309" s="39">
        <v>2</v>
      </c>
      <c r="AO309" s="39">
        <v>1</v>
      </c>
      <c r="AP309" s="39">
        <v>4</v>
      </c>
      <c r="AQ309" s="39">
        <v>3</v>
      </c>
      <c r="AR309" s="39">
        <v>3</v>
      </c>
      <c r="AS309" s="39"/>
      <c r="AT309" s="39"/>
      <c r="AU309" s="39">
        <f>AR309-72</f>
        <v>-69</v>
      </c>
      <c r="AV309" s="39">
        <f>AR309-82</f>
        <v>-79</v>
      </c>
      <c r="BH309" t="str">
        <f>CONCATENATE(Tabla1[[#This Row],[MADRE]],"X",Tabla1[[#This Row],[PADRE]])</f>
        <v>A2146XDesmayo</v>
      </c>
    </row>
    <row r="310" spans="1:60" ht="15.75" hidden="1" x14ac:dyDescent="0.25">
      <c r="A310" s="11" t="str">
        <f t="shared" si="65"/>
        <v>D01_103_32</v>
      </c>
      <c r="B310" s="33" t="s">
        <v>181</v>
      </c>
      <c r="C310" s="5">
        <v>103</v>
      </c>
      <c r="D310" s="34">
        <v>32</v>
      </c>
      <c r="E310" s="35" t="s">
        <v>182</v>
      </c>
      <c r="F310" s="35" t="s">
        <v>183</v>
      </c>
      <c r="G310" s="35" t="s">
        <v>184</v>
      </c>
      <c r="H310" s="35">
        <v>2004</v>
      </c>
      <c r="I310" s="34" t="s">
        <v>64</v>
      </c>
      <c r="J310" s="34"/>
      <c r="K310" s="35">
        <v>28</v>
      </c>
      <c r="L310" s="35">
        <f>K310-22</f>
        <v>6</v>
      </c>
      <c r="M310" s="35">
        <f>K310-46</f>
        <v>-18</v>
      </c>
      <c r="N310" s="35">
        <f>K310-71</f>
        <v>-43</v>
      </c>
      <c r="O310" s="35">
        <f>K310-87</f>
        <v>-59</v>
      </c>
      <c r="P310" s="35">
        <v>3</v>
      </c>
      <c r="T310" s="35"/>
      <c r="U310" s="35"/>
      <c r="V310" s="35"/>
      <c r="W310" s="35">
        <v>3</v>
      </c>
      <c r="X310" s="35">
        <v>220</v>
      </c>
      <c r="Y310" s="35">
        <v>25</v>
      </c>
      <c r="Z310" s="35">
        <v>78</v>
      </c>
      <c r="AA310" s="36">
        <f t="shared" si="66"/>
        <v>3.54</v>
      </c>
      <c r="AB310" s="35">
        <v>4</v>
      </c>
      <c r="AC310" s="35">
        <v>27</v>
      </c>
      <c r="AD310" s="36">
        <f t="shared" si="67"/>
        <v>1.5</v>
      </c>
      <c r="AE310" s="34">
        <f t="shared" si="68"/>
        <v>42.372881355932201</v>
      </c>
      <c r="AF310" s="35">
        <v>7</v>
      </c>
      <c r="AG310" s="35">
        <f t="shared" si="69"/>
        <v>28</v>
      </c>
      <c r="AH310" s="35">
        <v>0</v>
      </c>
      <c r="AI310" s="35">
        <f t="shared" si="70"/>
        <v>0</v>
      </c>
      <c r="AJ310" s="35">
        <v>7</v>
      </c>
      <c r="AK310" s="35">
        <f>AJ310*100/Y310</f>
        <v>28</v>
      </c>
      <c r="AL310" s="35">
        <v>4</v>
      </c>
      <c r="AM310" s="35">
        <v>2</v>
      </c>
      <c r="AN310" s="35">
        <v>2</v>
      </c>
      <c r="AO310" s="35">
        <v>3</v>
      </c>
      <c r="AP310" s="35">
        <v>2</v>
      </c>
      <c r="AQ310" s="35">
        <v>3</v>
      </c>
      <c r="AR310" s="35">
        <v>2</v>
      </c>
      <c r="AS310" s="35"/>
      <c r="AT310" s="35"/>
      <c r="AU310" s="35">
        <f>AR310-71</f>
        <v>-69</v>
      </c>
      <c r="AV310" s="35">
        <f>AR310-87</f>
        <v>-85</v>
      </c>
      <c r="BH310" t="str">
        <f>CONCATENATE(Tabla1[[#This Row],[MADRE]],"X",Tabla1[[#This Row],[PADRE]])</f>
        <v>A2146XDesmayo</v>
      </c>
    </row>
    <row r="311" spans="1:60" ht="15.75" hidden="1" x14ac:dyDescent="0.25">
      <c r="A311" s="11" t="str">
        <f t="shared" si="65"/>
        <v>D01_103_32</v>
      </c>
      <c r="B311" s="33" t="s">
        <v>181</v>
      </c>
      <c r="C311" s="37">
        <v>103</v>
      </c>
      <c r="D311" s="38">
        <v>32</v>
      </c>
      <c r="E311" s="39" t="s">
        <v>182</v>
      </c>
      <c r="F311" s="39" t="s">
        <v>183</v>
      </c>
      <c r="G311" s="39" t="s">
        <v>184</v>
      </c>
      <c r="H311" s="39">
        <v>2005</v>
      </c>
      <c r="I311" s="38" t="s">
        <v>64</v>
      </c>
      <c r="J311" s="38"/>
      <c r="K311" s="39">
        <v>43</v>
      </c>
      <c r="L311" s="39">
        <f>K311-30</f>
        <v>13</v>
      </c>
      <c r="M311" s="39">
        <f>K311-60</f>
        <v>-17</v>
      </c>
      <c r="N311" s="39">
        <f>K311-82</f>
        <v>-39</v>
      </c>
      <c r="O311" s="39">
        <f>K311-91</f>
        <v>-48</v>
      </c>
      <c r="P311" s="39">
        <v>3</v>
      </c>
      <c r="T311" s="39"/>
      <c r="U311" s="39"/>
      <c r="V311" s="39"/>
      <c r="W311" s="39">
        <v>3</v>
      </c>
      <c r="X311" s="39">
        <v>215</v>
      </c>
      <c r="Y311" s="39">
        <v>25</v>
      </c>
      <c r="Z311" s="39">
        <v>80</v>
      </c>
      <c r="AA311" s="40">
        <f t="shared" si="66"/>
        <v>3.2</v>
      </c>
      <c r="AB311" s="39">
        <v>4</v>
      </c>
      <c r="AC311" s="39">
        <v>26</v>
      </c>
      <c r="AD311" s="40">
        <f t="shared" si="67"/>
        <v>1.04</v>
      </c>
      <c r="AE311" s="38">
        <f t="shared" si="68"/>
        <v>32.5</v>
      </c>
      <c r="AF311" s="39">
        <v>0</v>
      </c>
      <c r="AG311" s="39">
        <f t="shared" si="69"/>
        <v>0</v>
      </c>
      <c r="AH311" s="39">
        <v>1</v>
      </c>
      <c r="AI311" s="39">
        <f t="shared" si="70"/>
        <v>4</v>
      </c>
      <c r="AJ311" s="39">
        <v>4</v>
      </c>
      <c r="AK311" s="39">
        <f>AJ311*100/Y311</f>
        <v>16</v>
      </c>
      <c r="AL311" s="39">
        <v>8</v>
      </c>
      <c r="AM311" s="39">
        <v>2</v>
      </c>
      <c r="AN311" s="39">
        <v>2</v>
      </c>
      <c r="AO311" s="39">
        <v>2</v>
      </c>
      <c r="AP311" s="39">
        <v>3</v>
      </c>
      <c r="AQ311" s="39">
        <v>3</v>
      </c>
      <c r="AR311" s="39">
        <v>3</v>
      </c>
      <c r="AS311" s="39"/>
      <c r="AT311" s="39"/>
      <c r="AU311" s="39">
        <f>AR311-82</f>
        <v>-79</v>
      </c>
      <c r="AV311" s="39">
        <f>AR311-91</f>
        <v>-88</v>
      </c>
      <c r="BH311" t="str">
        <f>CONCATENATE(Tabla1[[#This Row],[MADRE]],"X",Tabla1[[#This Row],[PADRE]])</f>
        <v>A2146XDesmayo</v>
      </c>
    </row>
    <row r="312" spans="1:60" ht="15.75" hidden="1" x14ac:dyDescent="0.25">
      <c r="A312" s="11" t="str">
        <f t="shared" si="65"/>
        <v>D01_105_32</v>
      </c>
      <c r="B312" s="33" t="s">
        <v>181</v>
      </c>
      <c r="C312" s="5">
        <v>105</v>
      </c>
      <c r="D312" s="34">
        <v>32</v>
      </c>
      <c r="E312" s="35" t="s">
        <v>182</v>
      </c>
      <c r="F312" s="35" t="s">
        <v>183</v>
      </c>
      <c r="G312" s="35" t="s">
        <v>184</v>
      </c>
      <c r="H312" s="35">
        <v>2004</v>
      </c>
      <c r="I312" s="34" t="s">
        <v>64</v>
      </c>
      <c r="J312" s="34"/>
      <c r="K312" s="35">
        <v>28</v>
      </c>
      <c r="L312" s="35">
        <f>K312-22</f>
        <v>6</v>
      </c>
      <c r="M312" s="35">
        <f>K312-46</f>
        <v>-18</v>
      </c>
      <c r="N312" s="35">
        <f>K312-71</f>
        <v>-43</v>
      </c>
      <c r="O312" s="35">
        <f>K312-87</f>
        <v>-59</v>
      </c>
      <c r="P312" s="35">
        <v>3</v>
      </c>
      <c r="T312" s="35"/>
      <c r="U312" s="35"/>
      <c r="V312" s="35"/>
      <c r="W312" s="35">
        <v>2</v>
      </c>
      <c r="X312" s="35">
        <v>233</v>
      </c>
      <c r="Y312" s="35">
        <v>25</v>
      </c>
      <c r="Z312" s="35">
        <v>72</v>
      </c>
      <c r="AA312" s="36">
        <f t="shared" si="66"/>
        <v>3.4874999999999998</v>
      </c>
      <c r="AB312" s="35">
        <v>4</v>
      </c>
      <c r="AC312" s="35">
        <v>27</v>
      </c>
      <c r="AD312" s="36">
        <f t="shared" si="67"/>
        <v>1.6875</v>
      </c>
      <c r="AE312" s="34">
        <f t="shared" si="68"/>
        <v>48.387096774193552</v>
      </c>
      <c r="AF312" s="35">
        <v>9</v>
      </c>
      <c r="AG312" s="35">
        <f t="shared" si="69"/>
        <v>36</v>
      </c>
      <c r="AH312" s="35">
        <v>0</v>
      </c>
      <c r="AI312" s="35">
        <f t="shared" si="70"/>
        <v>0</v>
      </c>
      <c r="AJ312" s="35">
        <v>2</v>
      </c>
      <c r="AK312" s="35">
        <f>AJ312*100/Y312</f>
        <v>8</v>
      </c>
      <c r="AL312" s="35">
        <v>4</v>
      </c>
      <c r="AM312" s="35">
        <v>2</v>
      </c>
      <c r="AN312" s="35">
        <v>2</v>
      </c>
      <c r="AO312" s="35">
        <v>2</v>
      </c>
      <c r="AP312" s="35">
        <v>3</v>
      </c>
      <c r="AQ312" s="35">
        <v>3</v>
      </c>
      <c r="AR312" s="35">
        <v>2</v>
      </c>
      <c r="AS312" s="35"/>
      <c r="AT312" s="35"/>
      <c r="AU312" s="35">
        <f>AR312-71</f>
        <v>-69</v>
      </c>
      <c r="AV312" s="35">
        <f>AR312-87</f>
        <v>-85</v>
      </c>
      <c r="BH312" t="str">
        <f>CONCATENATE(Tabla1[[#This Row],[MADRE]],"X",Tabla1[[#This Row],[PADRE]])</f>
        <v>A2146XDesmayo</v>
      </c>
    </row>
    <row r="313" spans="1:60" ht="15.75" hidden="1" x14ac:dyDescent="0.25">
      <c r="A313" s="11" t="str">
        <f t="shared" si="65"/>
        <v>D01_105_32</v>
      </c>
      <c r="B313" s="33" t="s">
        <v>181</v>
      </c>
      <c r="C313" s="37">
        <v>105</v>
      </c>
      <c r="D313" s="38">
        <v>32</v>
      </c>
      <c r="E313" s="39" t="s">
        <v>182</v>
      </c>
      <c r="F313" s="39" t="s">
        <v>183</v>
      </c>
      <c r="G313" s="39" t="s">
        <v>184</v>
      </c>
      <c r="H313" s="39">
        <v>2005</v>
      </c>
      <c r="I313" s="38" t="s">
        <v>64</v>
      </c>
      <c r="J313" s="38"/>
      <c r="K313" s="39">
        <v>41</v>
      </c>
      <c r="L313" s="39">
        <f>K313-30</f>
        <v>11</v>
      </c>
      <c r="M313" s="39">
        <f>K313-60</f>
        <v>-19</v>
      </c>
      <c r="N313" s="39">
        <f>K313-82</f>
        <v>-41</v>
      </c>
      <c r="O313" s="39">
        <f>K313-91</f>
        <v>-50</v>
      </c>
      <c r="P313" s="39">
        <v>1</v>
      </c>
      <c r="T313" s="39"/>
      <c r="U313" s="39"/>
      <c r="V313" s="39"/>
      <c r="W313" s="39">
        <v>2</v>
      </c>
      <c r="X313" s="39">
        <v>222</v>
      </c>
      <c r="Y313" s="39">
        <v>25</v>
      </c>
      <c r="Z313" s="39">
        <v>88</v>
      </c>
      <c r="AA313" s="40">
        <f t="shared" si="66"/>
        <v>3.52</v>
      </c>
      <c r="AB313" s="39">
        <v>4</v>
      </c>
      <c r="AC313" s="39">
        <v>30</v>
      </c>
      <c r="AD313" s="40">
        <f t="shared" si="67"/>
        <v>1.2</v>
      </c>
      <c r="AE313" s="38">
        <f t="shared" si="68"/>
        <v>34.090909090909093</v>
      </c>
      <c r="AF313" s="39">
        <v>0</v>
      </c>
      <c r="AG313" s="39">
        <f t="shared" si="69"/>
        <v>0</v>
      </c>
      <c r="AH313" s="39">
        <v>2</v>
      </c>
      <c r="AI313" s="39">
        <f t="shared" si="70"/>
        <v>8</v>
      </c>
      <c r="AJ313" s="39">
        <v>3</v>
      </c>
      <c r="AK313" s="39">
        <f>AJ313*100/Y313</f>
        <v>12</v>
      </c>
      <c r="AL313" s="39">
        <v>4</v>
      </c>
      <c r="AM313" s="39">
        <v>10</v>
      </c>
      <c r="AN313" s="39">
        <v>2</v>
      </c>
      <c r="AO313" s="39">
        <v>1</v>
      </c>
      <c r="AP313" s="39">
        <v>4</v>
      </c>
      <c r="AQ313" s="39">
        <v>3</v>
      </c>
      <c r="AR313" s="39">
        <v>3</v>
      </c>
      <c r="AS313" s="39"/>
      <c r="AT313" s="39"/>
      <c r="AU313" s="39">
        <f>AR313-82</f>
        <v>-79</v>
      </c>
      <c r="AV313" s="39">
        <f>AR313-91</f>
        <v>-88</v>
      </c>
      <c r="BH313" t="str">
        <f>CONCATENATE(Tabla1[[#This Row],[MADRE]],"X",Tabla1[[#This Row],[PADRE]])</f>
        <v>A2146XDesmayo</v>
      </c>
    </row>
    <row r="314" spans="1:60" ht="15.75" hidden="1" x14ac:dyDescent="0.25">
      <c r="A314" s="11" t="str">
        <f t="shared" si="65"/>
        <v>D01_105_32</v>
      </c>
      <c r="B314" s="33" t="s">
        <v>181</v>
      </c>
      <c r="C314" s="37">
        <v>105</v>
      </c>
      <c r="D314" s="38">
        <v>32</v>
      </c>
      <c r="E314" s="39" t="s">
        <v>182</v>
      </c>
      <c r="F314" s="39" t="s">
        <v>183</v>
      </c>
      <c r="G314" s="39" t="s">
        <v>184</v>
      </c>
      <c r="H314" s="39">
        <v>2006</v>
      </c>
      <c r="I314" s="38" t="s">
        <v>64</v>
      </c>
      <c r="J314" s="38"/>
      <c r="K314" s="39">
        <v>45</v>
      </c>
      <c r="L314" s="39">
        <f>K314-34</f>
        <v>11</v>
      </c>
      <c r="M314" s="39">
        <f>K314-61</f>
        <v>-16</v>
      </c>
      <c r="N314" s="39">
        <f>K314-72</f>
        <v>-27</v>
      </c>
      <c r="O314" s="39">
        <f>K314-82</f>
        <v>-37</v>
      </c>
      <c r="P314" s="39">
        <v>3</v>
      </c>
      <c r="T314" s="39"/>
      <c r="U314" s="39"/>
      <c r="V314" s="39"/>
      <c r="W314" s="39">
        <v>3</v>
      </c>
      <c r="X314" s="39">
        <v>218</v>
      </c>
      <c r="Y314" s="39">
        <v>25</v>
      </c>
      <c r="Z314" s="39">
        <v>55</v>
      </c>
      <c r="AA314" s="40">
        <f t="shared" si="66"/>
        <v>2.2000000000000002</v>
      </c>
      <c r="AB314" s="39">
        <v>4</v>
      </c>
      <c r="AC314" s="39">
        <v>22</v>
      </c>
      <c r="AD314" s="40">
        <f t="shared" si="67"/>
        <v>0.88</v>
      </c>
      <c r="AE314" s="38">
        <f t="shared" si="68"/>
        <v>40</v>
      </c>
      <c r="AF314" s="39">
        <v>0</v>
      </c>
      <c r="AG314" s="39">
        <f t="shared" si="69"/>
        <v>0</v>
      </c>
      <c r="AH314" s="39">
        <v>0</v>
      </c>
      <c r="AI314" s="39">
        <f t="shared" si="70"/>
        <v>0</v>
      </c>
      <c r="AJ314" s="39" t="s">
        <v>189</v>
      </c>
      <c r="AK314" s="39"/>
      <c r="AL314" s="39"/>
      <c r="AM314" s="39">
        <v>2</v>
      </c>
      <c r="AN314" s="39">
        <v>2</v>
      </c>
      <c r="AO314" s="39">
        <v>2</v>
      </c>
      <c r="AP314" s="39">
        <v>3</v>
      </c>
      <c r="AQ314" s="39">
        <v>3</v>
      </c>
      <c r="AR314" s="39">
        <v>3</v>
      </c>
      <c r="AS314" s="39"/>
      <c r="AT314" s="39"/>
      <c r="AU314" s="39">
        <f>AR314-72</f>
        <v>-69</v>
      </c>
      <c r="AV314" s="39">
        <f>AR314-82</f>
        <v>-79</v>
      </c>
      <c r="BH314" t="str">
        <f>CONCATENATE(Tabla1[[#This Row],[MADRE]],"X",Tabla1[[#This Row],[PADRE]])</f>
        <v>A2146XDesmayo</v>
      </c>
    </row>
    <row r="315" spans="1:60" ht="15.75" hidden="1" x14ac:dyDescent="0.25">
      <c r="A315" s="11" t="str">
        <f t="shared" si="65"/>
        <v>D01_108_32</v>
      </c>
      <c r="B315" s="33" t="s">
        <v>181</v>
      </c>
      <c r="C315" s="5">
        <v>108</v>
      </c>
      <c r="D315" s="34">
        <v>32</v>
      </c>
      <c r="E315" s="35" t="s">
        <v>182</v>
      </c>
      <c r="F315" s="35" t="s">
        <v>183</v>
      </c>
      <c r="G315" s="35" t="s">
        <v>184</v>
      </c>
      <c r="H315" s="35">
        <v>2004</v>
      </c>
      <c r="I315" s="34" t="s">
        <v>64</v>
      </c>
      <c r="J315" s="34"/>
      <c r="K315" s="35">
        <v>29</v>
      </c>
      <c r="L315" s="35">
        <f>K315-22</f>
        <v>7</v>
      </c>
      <c r="M315" s="35">
        <f>K315-46</f>
        <v>-17</v>
      </c>
      <c r="N315" s="35">
        <f>K315-71</f>
        <v>-42</v>
      </c>
      <c r="O315" s="35">
        <f>K315-87</f>
        <v>-58</v>
      </c>
      <c r="P315" s="35">
        <v>3</v>
      </c>
      <c r="T315" s="35"/>
      <c r="U315" s="35"/>
      <c r="V315" s="35"/>
      <c r="W315" s="35">
        <v>2</v>
      </c>
      <c r="X315" s="35">
        <v>221</v>
      </c>
      <c r="Y315" s="35">
        <v>25</v>
      </c>
      <c r="Z315" s="35">
        <v>93</v>
      </c>
      <c r="AA315" s="36">
        <f t="shared" si="66"/>
        <v>3.72</v>
      </c>
      <c r="AB315" s="35">
        <v>4</v>
      </c>
      <c r="AC315" s="35">
        <v>33</v>
      </c>
      <c r="AD315" s="36">
        <f t="shared" si="67"/>
        <v>1.32</v>
      </c>
      <c r="AE315" s="34">
        <f t="shared" si="68"/>
        <v>35.483870967741936</v>
      </c>
      <c r="AF315" s="35">
        <v>0</v>
      </c>
      <c r="AG315" s="35">
        <f t="shared" si="69"/>
        <v>0</v>
      </c>
      <c r="AH315" s="35">
        <v>1</v>
      </c>
      <c r="AI315" s="35">
        <f t="shared" si="70"/>
        <v>4</v>
      </c>
      <c r="AJ315" s="35">
        <v>6</v>
      </c>
      <c r="AK315" s="35">
        <f t="shared" ref="AK315:AK320" si="75">AJ315*100/Y315</f>
        <v>24</v>
      </c>
      <c r="AL315" s="35" t="s">
        <v>190</v>
      </c>
      <c r="AM315" s="35">
        <v>2</v>
      </c>
      <c r="AN315" s="35">
        <v>2</v>
      </c>
      <c r="AO315" s="35">
        <v>2</v>
      </c>
      <c r="AP315" s="35">
        <v>2</v>
      </c>
      <c r="AQ315" s="35">
        <v>3</v>
      </c>
      <c r="AR315" s="35">
        <v>3</v>
      </c>
      <c r="AS315" s="35"/>
      <c r="AT315" s="35"/>
      <c r="AU315" s="35">
        <f>AR315-71</f>
        <v>-68</v>
      </c>
      <c r="AV315" s="35">
        <f>AR315-87</f>
        <v>-84</v>
      </c>
      <c r="BH315" t="str">
        <f>CONCATENATE(Tabla1[[#This Row],[MADRE]],"X",Tabla1[[#This Row],[PADRE]])</f>
        <v>A2146XDesmayo</v>
      </c>
    </row>
    <row r="316" spans="1:60" ht="15.75" hidden="1" x14ac:dyDescent="0.25">
      <c r="A316" s="11" t="str">
        <f t="shared" si="65"/>
        <v>D01_108_32</v>
      </c>
      <c r="B316" s="33" t="s">
        <v>181</v>
      </c>
      <c r="C316" s="37">
        <v>108</v>
      </c>
      <c r="D316" s="38">
        <v>32</v>
      </c>
      <c r="E316" s="39" t="s">
        <v>182</v>
      </c>
      <c r="F316" s="39" t="s">
        <v>183</v>
      </c>
      <c r="G316" s="39" t="s">
        <v>184</v>
      </c>
      <c r="H316" s="39">
        <v>2005</v>
      </c>
      <c r="I316" s="38" t="s">
        <v>64</v>
      </c>
      <c r="J316" s="38"/>
      <c r="K316" s="39">
        <v>40</v>
      </c>
      <c r="L316" s="39">
        <f>K316-30</f>
        <v>10</v>
      </c>
      <c r="M316" s="39">
        <f>K316-60</f>
        <v>-20</v>
      </c>
      <c r="N316" s="39">
        <f>K316-82</f>
        <v>-42</v>
      </c>
      <c r="O316" s="39">
        <f>K316-91</f>
        <v>-51</v>
      </c>
      <c r="P316" s="39">
        <v>1</v>
      </c>
      <c r="T316" s="39"/>
      <c r="U316" s="39"/>
      <c r="V316" s="39"/>
      <c r="W316" s="39">
        <v>2</v>
      </c>
      <c r="X316" s="39">
        <v>201</v>
      </c>
      <c r="Y316" s="39">
        <v>25</v>
      </c>
      <c r="Z316" s="39">
        <v>112</v>
      </c>
      <c r="AA316" s="40">
        <f t="shared" si="66"/>
        <v>4.4800000000000004</v>
      </c>
      <c r="AB316" s="39">
        <v>5</v>
      </c>
      <c r="AC316" s="39">
        <v>29</v>
      </c>
      <c r="AD316" s="40">
        <f t="shared" si="67"/>
        <v>1.1599999999999999</v>
      </c>
      <c r="AE316" s="38">
        <f t="shared" si="68"/>
        <v>25.892857142857139</v>
      </c>
      <c r="AF316" s="39">
        <v>0</v>
      </c>
      <c r="AG316" s="39">
        <f t="shared" si="69"/>
        <v>0</v>
      </c>
      <c r="AH316" s="39">
        <v>1</v>
      </c>
      <c r="AI316" s="39">
        <f t="shared" si="70"/>
        <v>4</v>
      </c>
      <c r="AJ316" s="39">
        <v>1</v>
      </c>
      <c r="AK316" s="39">
        <f t="shared" si="75"/>
        <v>4</v>
      </c>
      <c r="AL316" s="39">
        <v>1</v>
      </c>
      <c r="AM316" s="39">
        <v>8</v>
      </c>
      <c r="AN316" s="39">
        <v>2</v>
      </c>
      <c r="AO316" s="39">
        <v>2</v>
      </c>
      <c r="AP316" s="39">
        <v>2</v>
      </c>
      <c r="AQ316" s="39">
        <v>3</v>
      </c>
      <c r="AR316" s="39">
        <v>4</v>
      </c>
      <c r="AS316" s="39"/>
      <c r="AT316" s="39"/>
      <c r="AU316" s="39">
        <f>AR316-82</f>
        <v>-78</v>
      </c>
      <c r="AV316" s="39">
        <f>AR316-91</f>
        <v>-87</v>
      </c>
      <c r="BH316" t="str">
        <f>CONCATENATE(Tabla1[[#This Row],[MADRE]],"X",Tabla1[[#This Row],[PADRE]])</f>
        <v>A2146XDesmayo</v>
      </c>
    </row>
    <row r="317" spans="1:60" ht="15.75" hidden="1" x14ac:dyDescent="0.25">
      <c r="A317" s="11" t="str">
        <f t="shared" si="65"/>
        <v>D01_108_32</v>
      </c>
      <c r="B317" s="33" t="s">
        <v>181</v>
      </c>
      <c r="C317" s="37">
        <v>108</v>
      </c>
      <c r="D317" s="38">
        <v>32</v>
      </c>
      <c r="E317" s="39" t="s">
        <v>182</v>
      </c>
      <c r="F317" s="39" t="s">
        <v>183</v>
      </c>
      <c r="G317" s="39" t="s">
        <v>184</v>
      </c>
      <c r="H317" s="39">
        <v>2006</v>
      </c>
      <c r="I317" s="38" t="s">
        <v>64</v>
      </c>
      <c r="J317" s="38"/>
      <c r="K317" s="39">
        <v>44</v>
      </c>
      <c r="L317" s="39">
        <f>K317-34</f>
        <v>10</v>
      </c>
      <c r="M317" s="39">
        <f>K317-61</f>
        <v>-17</v>
      </c>
      <c r="N317" s="39">
        <f>K317-72</f>
        <v>-28</v>
      </c>
      <c r="O317" s="39">
        <f>K317-82</f>
        <v>-38</v>
      </c>
      <c r="P317" s="39">
        <v>3</v>
      </c>
      <c r="T317" s="39"/>
      <c r="U317" s="39"/>
      <c r="V317" s="39"/>
      <c r="W317" s="39">
        <v>3</v>
      </c>
      <c r="X317" s="39">
        <v>202</v>
      </c>
      <c r="Y317" s="39">
        <v>25</v>
      </c>
      <c r="Z317" s="39">
        <v>78</v>
      </c>
      <c r="AA317" s="40">
        <f t="shared" si="66"/>
        <v>3.12</v>
      </c>
      <c r="AB317" s="39">
        <v>4</v>
      </c>
      <c r="AC317" s="39">
        <v>25</v>
      </c>
      <c r="AD317" s="40">
        <f t="shared" si="67"/>
        <v>1</v>
      </c>
      <c r="AE317" s="38">
        <f t="shared" si="68"/>
        <v>32.051282051282051</v>
      </c>
      <c r="AF317" s="39">
        <v>0</v>
      </c>
      <c r="AG317" s="39">
        <f t="shared" si="69"/>
        <v>0</v>
      </c>
      <c r="AH317" s="39">
        <v>0</v>
      </c>
      <c r="AI317" s="39">
        <f t="shared" si="70"/>
        <v>0</v>
      </c>
      <c r="AJ317" s="39">
        <v>0</v>
      </c>
      <c r="AK317" s="39">
        <f t="shared" si="75"/>
        <v>0</v>
      </c>
      <c r="AL317" s="39"/>
      <c r="AM317" s="39">
        <v>1</v>
      </c>
      <c r="AN317" s="39">
        <v>3</v>
      </c>
      <c r="AO317" s="39">
        <v>1</v>
      </c>
      <c r="AP317" s="39">
        <v>3</v>
      </c>
      <c r="AQ317" s="39">
        <v>3</v>
      </c>
      <c r="AR317" s="39">
        <v>4</v>
      </c>
      <c r="AS317" s="39"/>
      <c r="AT317" s="39"/>
      <c r="AU317" s="39">
        <f>AR317-72</f>
        <v>-68</v>
      </c>
      <c r="AV317" s="39">
        <f>AR317-82</f>
        <v>-78</v>
      </c>
      <c r="BH317" t="str">
        <f>CONCATENATE(Tabla1[[#This Row],[MADRE]],"X",Tabla1[[#This Row],[PADRE]])</f>
        <v>A2146XDesmayo</v>
      </c>
    </row>
    <row r="318" spans="1:60" ht="15.75" hidden="1" x14ac:dyDescent="0.25">
      <c r="A318" s="11" t="str">
        <f t="shared" si="65"/>
        <v>D01_122_28</v>
      </c>
      <c r="B318" s="33" t="s">
        <v>181</v>
      </c>
      <c r="C318" s="5">
        <v>122</v>
      </c>
      <c r="D318" s="34">
        <v>28</v>
      </c>
      <c r="E318" s="14" t="s">
        <v>144</v>
      </c>
      <c r="F318" s="35" t="s">
        <v>191</v>
      </c>
      <c r="G318" s="35" t="s">
        <v>192</v>
      </c>
      <c r="H318" s="35">
        <v>2004</v>
      </c>
      <c r="I318" s="34" t="s">
        <v>64</v>
      </c>
      <c r="J318" s="34"/>
      <c r="K318" s="35">
        <v>35</v>
      </c>
      <c r="L318" s="35">
        <f>K318-22</f>
        <v>13</v>
      </c>
      <c r="M318" s="35">
        <f>K318-46</f>
        <v>-11</v>
      </c>
      <c r="N318" s="35">
        <f>K318-71</f>
        <v>-36</v>
      </c>
      <c r="O318" s="35">
        <f>K318-87</f>
        <v>-52</v>
      </c>
      <c r="P318" s="35">
        <v>3</v>
      </c>
      <c r="T318" s="35"/>
      <c r="U318" s="35"/>
      <c r="V318" s="35"/>
      <c r="W318" s="35">
        <v>1</v>
      </c>
      <c r="X318" s="35">
        <v>227</v>
      </c>
      <c r="Y318" s="35">
        <v>25</v>
      </c>
      <c r="Z318" s="35">
        <v>90</v>
      </c>
      <c r="AA318" s="36">
        <f t="shared" si="66"/>
        <v>3.64</v>
      </c>
      <c r="AB318" s="35">
        <v>4</v>
      </c>
      <c r="AC318" s="35">
        <v>24</v>
      </c>
      <c r="AD318" s="36">
        <f t="shared" si="67"/>
        <v>1</v>
      </c>
      <c r="AE318" s="34">
        <f t="shared" si="68"/>
        <v>27.472527472527471</v>
      </c>
      <c r="AF318" s="35">
        <v>1</v>
      </c>
      <c r="AG318" s="35">
        <f t="shared" si="69"/>
        <v>4</v>
      </c>
      <c r="AH318" s="35">
        <v>0</v>
      </c>
      <c r="AI318" s="35">
        <f t="shared" si="70"/>
        <v>0</v>
      </c>
      <c r="AJ318" s="35">
        <v>3</v>
      </c>
      <c r="AK318" s="35">
        <f t="shared" si="75"/>
        <v>12</v>
      </c>
      <c r="AL318" s="35" t="s">
        <v>190</v>
      </c>
      <c r="AM318" s="35">
        <v>12</v>
      </c>
      <c r="AN318" s="35">
        <v>3</v>
      </c>
      <c r="AO318" s="35">
        <v>1</v>
      </c>
      <c r="AP318" s="35">
        <v>3</v>
      </c>
      <c r="AQ318" s="35">
        <v>3</v>
      </c>
      <c r="AR318" s="35">
        <v>3</v>
      </c>
      <c r="AS318" s="35"/>
      <c r="AT318" s="35"/>
      <c r="AU318" s="35">
        <f>AR318-71</f>
        <v>-68</v>
      </c>
      <c r="AV318" s="35">
        <f>AR318-87</f>
        <v>-84</v>
      </c>
      <c r="BH318" t="str">
        <f>CONCATENATE(Tabla1[[#This Row],[MADRE]],"X",Tabla1[[#This Row],[PADRE]])</f>
        <v>AntonetaXMarcona</v>
      </c>
    </row>
    <row r="319" spans="1:60" ht="15.75" hidden="1" x14ac:dyDescent="0.25">
      <c r="A319" s="11" t="str">
        <f t="shared" si="65"/>
        <v>D01_127_28</v>
      </c>
      <c r="B319" s="33" t="s">
        <v>181</v>
      </c>
      <c r="C319" s="5">
        <v>127</v>
      </c>
      <c r="D319" s="34">
        <v>28</v>
      </c>
      <c r="E319" s="14" t="s">
        <v>144</v>
      </c>
      <c r="F319" s="35" t="s">
        <v>191</v>
      </c>
      <c r="G319" s="35" t="s">
        <v>192</v>
      </c>
      <c r="H319" s="35">
        <v>2004</v>
      </c>
      <c r="I319" s="34" t="s">
        <v>104</v>
      </c>
      <c r="J319" s="34"/>
      <c r="K319" s="35">
        <v>37</v>
      </c>
      <c r="L319" s="35">
        <f>K319-22</f>
        <v>15</v>
      </c>
      <c r="M319" s="35">
        <f>K319-46</f>
        <v>-9</v>
      </c>
      <c r="N319" s="35">
        <f>K319-71</f>
        <v>-34</v>
      </c>
      <c r="O319" s="35">
        <f>K319-87</f>
        <v>-50</v>
      </c>
      <c r="P319" s="35">
        <v>3</v>
      </c>
      <c r="T319" s="35"/>
      <c r="U319" s="35"/>
      <c r="V319" s="35"/>
      <c r="W319" s="35">
        <v>2</v>
      </c>
      <c r="X319" s="35">
        <v>208</v>
      </c>
      <c r="Y319" s="35">
        <v>25</v>
      </c>
      <c r="Z319" s="35">
        <v>75</v>
      </c>
      <c r="AA319" s="36">
        <f t="shared" si="66"/>
        <v>3</v>
      </c>
      <c r="AB319" s="35">
        <v>2</v>
      </c>
      <c r="AC319" s="35">
        <v>35</v>
      </c>
      <c r="AD319" s="36">
        <f t="shared" si="67"/>
        <v>1.4</v>
      </c>
      <c r="AE319" s="34">
        <f t="shared" si="68"/>
        <v>46.666666666666664</v>
      </c>
      <c r="AF319" s="35">
        <v>0</v>
      </c>
      <c r="AG319" s="35">
        <f t="shared" si="69"/>
        <v>0</v>
      </c>
      <c r="AH319" s="35">
        <v>0</v>
      </c>
      <c r="AI319" s="35">
        <f t="shared" si="70"/>
        <v>0</v>
      </c>
      <c r="AJ319" s="41">
        <v>1</v>
      </c>
      <c r="AK319" s="35">
        <f t="shared" si="75"/>
        <v>4</v>
      </c>
      <c r="AL319" s="35">
        <v>6</v>
      </c>
      <c r="AM319" s="35">
        <v>11</v>
      </c>
      <c r="AN319" s="35">
        <v>2</v>
      </c>
      <c r="AO319" s="35">
        <v>2</v>
      </c>
      <c r="AP319" s="35">
        <v>1</v>
      </c>
      <c r="AQ319" s="35">
        <v>3</v>
      </c>
      <c r="AR319" s="35">
        <v>4</v>
      </c>
      <c r="AS319" s="35"/>
      <c r="AT319" s="35"/>
      <c r="AU319" s="35">
        <f>AR319-71</f>
        <v>-67</v>
      </c>
      <c r="AV319" s="35">
        <f>AR319-87</f>
        <v>-83</v>
      </c>
      <c r="BH319" t="str">
        <f>CONCATENATE(Tabla1[[#This Row],[MADRE]],"X",Tabla1[[#This Row],[PADRE]])</f>
        <v>AntonetaXMarcona</v>
      </c>
    </row>
    <row r="320" spans="1:60" ht="15.75" hidden="1" x14ac:dyDescent="0.25">
      <c r="A320" s="11" t="str">
        <f t="shared" si="65"/>
        <v>D01_127_28</v>
      </c>
      <c r="B320" s="33" t="s">
        <v>181</v>
      </c>
      <c r="C320" s="37">
        <v>127</v>
      </c>
      <c r="D320" s="38">
        <v>28</v>
      </c>
      <c r="E320" s="14" t="s">
        <v>144</v>
      </c>
      <c r="F320" s="39" t="s">
        <v>191</v>
      </c>
      <c r="G320" s="39" t="s">
        <v>192</v>
      </c>
      <c r="H320" s="39">
        <v>2005</v>
      </c>
      <c r="I320" s="38" t="s">
        <v>104</v>
      </c>
      <c r="J320" s="38"/>
      <c r="K320" s="39">
        <v>55</v>
      </c>
      <c r="L320" s="39">
        <f>K320-30</f>
        <v>25</v>
      </c>
      <c r="M320" s="39">
        <f>K320-60</f>
        <v>-5</v>
      </c>
      <c r="N320" s="39">
        <f>K320-82</f>
        <v>-27</v>
      </c>
      <c r="O320" s="39">
        <f>K320-91</f>
        <v>-36</v>
      </c>
      <c r="P320" s="39">
        <v>3</v>
      </c>
      <c r="T320" s="39"/>
      <c r="U320" s="39"/>
      <c r="V320" s="39"/>
      <c r="W320" s="39">
        <v>3</v>
      </c>
      <c r="X320" s="39">
        <v>201</v>
      </c>
      <c r="Y320" s="39">
        <v>25</v>
      </c>
      <c r="Z320" s="39">
        <v>76</v>
      </c>
      <c r="AA320" s="40">
        <f t="shared" si="66"/>
        <v>3.04</v>
      </c>
      <c r="AB320" s="39">
        <v>2</v>
      </c>
      <c r="AC320" s="39">
        <v>27</v>
      </c>
      <c r="AD320" s="40">
        <f t="shared" si="67"/>
        <v>1.08</v>
      </c>
      <c r="AE320" s="38">
        <f t="shared" si="68"/>
        <v>35.526315789473685</v>
      </c>
      <c r="AF320" s="39">
        <v>0</v>
      </c>
      <c r="AG320" s="39">
        <f t="shared" si="69"/>
        <v>0</v>
      </c>
      <c r="AH320" s="39">
        <v>1</v>
      </c>
      <c r="AI320" s="39">
        <f t="shared" si="70"/>
        <v>4</v>
      </c>
      <c r="AJ320" s="42">
        <v>1</v>
      </c>
      <c r="AK320" s="39">
        <f t="shared" si="75"/>
        <v>4</v>
      </c>
      <c r="AL320" s="39">
        <v>1</v>
      </c>
      <c r="AM320" s="39">
        <v>11</v>
      </c>
      <c r="AN320" s="39">
        <v>2</v>
      </c>
      <c r="AO320" s="39">
        <v>2</v>
      </c>
      <c r="AP320" s="39">
        <v>2</v>
      </c>
      <c r="AQ320" s="39">
        <v>3</v>
      </c>
      <c r="AR320" s="39">
        <v>4</v>
      </c>
      <c r="AS320" s="39"/>
      <c r="AT320" s="39"/>
      <c r="AU320" s="39">
        <f>AR320-82</f>
        <v>-78</v>
      </c>
      <c r="AV320" s="39">
        <f>AR320-91</f>
        <v>-87</v>
      </c>
      <c r="BH320" t="str">
        <f>CONCATENATE(Tabla1[[#This Row],[MADRE]],"X",Tabla1[[#This Row],[PADRE]])</f>
        <v>AntonetaXMarcona</v>
      </c>
    </row>
    <row r="321" spans="1:60" ht="15.75" hidden="1" x14ac:dyDescent="0.25">
      <c r="A321" s="11" t="str">
        <f t="shared" si="65"/>
        <v>D01_127_28</v>
      </c>
      <c r="B321" s="33" t="s">
        <v>181</v>
      </c>
      <c r="C321" s="37">
        <v>127</v>
      </c>
      <c r="D321" s="38">
        <v>28</v>
      </c>
      <c r="E321" s="14" t="s">
        <v>144</v>
      </c>
      <c r="F321" s="39" t="s">
        <v>191</v>
      </c>
      <c r="G321" s="39" t="s">
        <v>192</v>
      </c>
      <c r="H321" s="39">
        <v>2006</v>
      </c>
      <c r="I321" s="38" t="s">
        <v>104</v>
      </c>
      <c r="J321" s="38"/>
      <c r="K321" s="39">
        <v>54</v>
      </c>
      <c r="L321" s="39">
        <f>K321-34</f>
        <v>20</v>
      </c>
      <c r="M321" s="39">
        <f>K321-61</f>
        <v>-7</v>
      </c>
      <c r="N321" s="39">
        <f>K321-72</f>
        <v>-18</v>
      </c>
      <c r="O321" s="39">
        <f>K321-82</f>
        <v>-28</v>
      </c>
      <c r="P321" s="39">
        <v>4</v>
      </c>
      <c r="T321" s="39"/>
      <c r="U321" s="39"/>
      <c r="V321" s="39"/>
      <c r="W321" s="39">
        <v>4</v>
      </c>
      <c r="X321" s="39">
        <v>205</v>
      </c>
      <c r="Y321" s="39">
        <v>25</v>
      </c>
      <c r="Z321" s="39">
        <v>58</v>
      </c>
      <c r="AA321" s="40">
        <f t="shared" si="66"/>
        <v>2.3199999999999998</v>
      </c>
      <c r="AB321" s="39">
        <v>2</v>
      </c>
      <c r="AC321" s="39">
        <v>29</v>
      </c>
      <c r="AD321" s="40">
        <f t="shared" si="67"/>
        <v>1.1599999999999999</v>
      </c>
      <c r="AE321" s="38">
        <f t="shared" si="68"/>
        <v>50</v>
      </c>
      <c r="AF321" s="39">
        <v>0</v>
      </c>
      <c r="AG321" s="39">
        <f t="shared" si="69"/>
        <v>0</v>
      </c>
      <c r="AH321" s="39">
        <v>0</v>
      </c>
      <c r="AI321" s="39">
        <f t="shared" si="70"/>
        <v>0</v>
      </c>
      <c r="AJ321" s="42" t="s">
        <v>193</v>
      </c>
      <c r="AK321" s="39"/>
      <c r="AL321" s="39"/>
      <c r="AM321" s="39">
        <v>3</v>
      </c>
      <c r="AN321" s="39">
        <v>2</v>
      </c>
      <c r="AO321" s="39">
        <v>2</v>
      </c>
      <c r="AP321" s="39">
        <v>2</v>
      </c>
      <c r="AQ321" s="39">
        <v>2</v>
      </c>
      <c r="AR321" s="39">
        <v>4</v>
      </c>
      <c r="AS321" s="39"/>
      <c r="AT321" s="39"/>
      <c r="AU321" s="39">
        <f>AR321-72</f>
        <v>-68</v>
      </c>
      <c r="AV321" s="39">
        <f>AR321-82</f>
        <v>-78</v>
      </c>
      <c r="BH321" t="str">
        <f>CONCATENATE(Tabla1[[#This Row],[MADRE]],"X",Tabla1[[#This Row],[PADRE]])</f>
        <v>AntonetaXMarcona</v>
      </c>
    </row>
    <row r="322" spans="1:60" ht="15.75" hidden="1" x14ac:dyDescent="0.25">
      <c r="A322" s="11" t="str">
        <f t="shared" ref="A322:A385" si="76">CONCATENATE(B322, "_",C322,"_",D322)</f>
        <v>D01_127_28</v>
      </c>
      <c r="B322" s="33" t="s">
        <v>181</v>
      </c>
      <c r="C322" s="37">
        <v>127</v>
      </c>
      <c r="D322" s="38">
        <v>28</v>
      </c>
      <c r="E322" s="14" t="s">
        <v>144</v>
      </c>
      <c r="F322" s="39" t="s">
        <v>191</v>
      </c>
      <c r="G322" s="39" t="s">
        <v>192</v>
      </c>
      <c r="H322" s="39">
        <v>2007</v>
      </c>
      <c r="I322" s="38" t="s">
        <v>104</v>
      </c>
      <c r="J322" s="38"/>
      <c r="K322" s="39">
        <v>49</v>
      </c>
      <c r="L322" s="39">
        <f>K322-36</f>
        <v>13</v>
      </c>
      <c r="M322" s="39">
        <f>K322-53</f>
        <v>-4</v>
      </c>
      <c r="N322" s="39">
        <f>K322-67</f>
        <v>-18</v>
      </c>
      <c r="O322" s="39">
        <f>K322-82</f>
        <v>-33</v>
      </c>
      <c r="P322" s="39">
        <v>2</v>
      </c>
      <c r="T322" s="43" t="s">
        <v>170</v>
      </c>
      <c r="U322" s="39"/>
      <c r="V322" s="39" t="s">
        <v>194</v>
      </c>
      <c r="W322" s="39">
        <v>2</v>
      </c>
      <c r="X322" s="39">
        <v>204</v>
      </c>
      <c r="Y322" s="39">
        <v>25</v>
      </c>
      <c r="Z322" s="39">
        <v>81</v>
      </c>
      <c r="AA322" s="40">
        <f t="shared" si="66"/>
        <v>3.24</v>
      </c>
      <c r="AB322" s="39">
        <v>3</v>
      </c>
      <c r="AC322" s="39">
        <v>37</v>
      </c>
      <c r="AD322" s="40">
        <f t="shared" si="67"/>
        <v>1.48</v>
      </c>
      <c r="AE322" s="38">
        <f t="shared" si="68"/>
        <v>45.679012345679013</v>
      </c>
      <c r="AF322" s="39">
        <v>0</v>
      </c>
      <c r="AG322" s="39">
        <f t="shared" si="69"/>
        <v>0</v>
      </c>
      <c r="AH322" s="39">
        <v>0</v>
      </c>
      <c r="AI322" s="39">
        <f t="shared" si="70"/>
        <v>0</v>
      </c>
      <c r="AJ322" s="42">
        <v>1</v>
      </c>
      <c r="AK322" s="39">
        <f>AJ322*100/Y322</f>
        <v>4</v>
      </c>
      <c r="AL322" s="39">
        <v>4</v>
      </c>
      <c r="AM322" s="39">
        <v>3</v>
      </c>
      <c r="AN322" s="39">
        <v>2</v>
      </c>
      <c r="AO322" s="39">
        <v>2</v>
      </c>
      <c r="AP322" s="39">
        <v>2</v>
      </c>
      <c r="AQ322" s="39">
        <v>3</v>
      </c>
      <c r="AR322" s="39">
        <v>4</v>
      </c>
      <c r="AS322" s="39"/>
      <c r="AT322" s="39"/>
      <c r="AU322" s="39">
        <f>AR322-67</f>
        <v>-63</v>
      </c>
      <c r="AV322" s="39">
        <f>AR322-82</f>
        <v>-78</v>
      </c>
      <c r="BH322" t="str">
        <f>CONCATENATE(Tabla1[[#This Row],[MADRE]],"X",Tabla1[[#This Row],[PADRE]])</f>
        <v>AntonetaXMarcona</v>
      </c>
    </row>
    <row r="323" spans="1:60" ht="15.75" hidden="1" x14ac:dyDescent="0.25">
      <c r="A323" s="11" t="str">
        <f t="shared" si="76"/>
        <v>D01_127_28</v>
      </c>
      <c r="B323" s="33" t="s">
        <v>181</v>
      </c>
      <c r="C323" s="37">
        <v>127</v>
      </c>
      <c r="D323" s="38">
        <v>28</v>
      </c>
      <c r="E323" s="14" t="s">
        <v>144</v>
      </c>
      <c r="F323" s="39" t="s">
        <v>191</v>
      </c>
      <c r="G323" s="39" t="s">
        <v>192</v>
      </c>
      <c r="H323" s="39">
        <v>2008</v>
      </c>
      <c r="I323" s="38" t="s">
        <v>104</v>
      </c>
      <c r="J323" s="38"/>
      <c r="K323" s="39">
        <v>40</v>
      </c>
      <c r="L323" s="39">
        <f>K323-22</f>
        <v>18</v>
      </c>
      <c r="M323" s="39">
        <f>K323-49</f>
        <v>-9</v>
      </c>
      <c r="N323" s="39">
        <f>K323-67</f>
        <v>-27</v>
      </c>
      <c r="O323" s="39">
        <f>K323-82</f>
        <v>-42</v>
      </c>
      <c r="P323" s="39">
        <v>4</v>
      </c>
      <c r="T323" s="43" t="s">
        <v>195</v>
      </c>
      <c r="U323" s="39"/>
      <c r="V323" s="39"/>
      <c r="W323" s="39">
        <v>4</v>
      </c>
      <c r="X323" s="39">
        <v>207</v>
      </c>
      <c r="Y323" s="39">
        <v>25</v>
      </c>
      <c r="Z323" s="39">
        <v>70</v>
      </c>
      <c r="AA323" s="40">
        <f t="shared" si="66"/>
        <v>2.8</v>
      </c>
      <c r="AB323" s="39">
        <v>2</v>
      </c>
      <c r="AC323" s="39">
        <v>32</v>
      </c>
      <c r="AD323" s="40">
        <f t="shared" si="67"/>
        <v>1.28</v>
      </c>
      <c r="AE323" s="38">
        <f t="shared" si="68"/>
        <v>45.714285714285715</v>
      </c>
      <c r="AF323" s="39">
        <v>0</v>
      </c>
      <c r="AG323" s="39">
        <f t="shared" si="69"/>
        <v>0</v>
      </c>
      <c r="AH323" s="39">
        <v>0</v>
      </c>
      <c r="AI323" s="39">
        <f t="shared" si="70"/>
        <v>0</v>
      </c>
      <c r="AJ323" s="42">
        <v>0</v>
      </c>
      <c r="AK323" s="39">
        <f>AJ323*100/Y323</f>
        <v>0</v>
      </c>
      <c r="AL323" s="39"/>
      <c r="AM323" s="39">
        <v>3</v>
      </c>
      <c r="AN323" s="39">
        <v>3</v>
      </c>
      <c r="AO323" s="39">
        <v>1</v>
      </c>
      <c r="AP323" s="39">
        <v>2</v>
      </c>
      <c r="AQ323" s="39">
        <v>2</v>
      </c>
      <c r="AR323" s="39">
        <v>3</v>
      </c>
      <c r="AS323" s="39">
        <v>0</v>
      </c>
      <c r="AT323" s="39"/>
      <c r="AU323" s="39">
        <f>AR323-67</f>
        <v>-64</v>
      </c>
      <c r="AV323" s="39">
        <f>AR323-82</f>
        <v>-79</v>
      </c>
      <c r="BH323" t="str">
        <f>CONCATENATE(Tabla1[[#This Row],[MADRE]],"X",Tabla1[[#This Row],[PADRE]])</f>
        <v>AntonetaXMarcona</v>
      </c>
    </row>
    <row r="324" spans="1:60" ht="15.75" hidden="1" x14ac:dyDescent="0.25">
      <c r="A324" s="11" t="str">
        <f t="shared" si="76"/>
        <v>D01_127_28</v>
      </c>
      <c r="B324" s="33" t="s">
        <v>181</v>
      </c>
      <c r="C324" s="37">
        <v>127</v>
      </c>
      <c r="D324" s="38">
        <v>28</v>
      </c>
      <c r="E324" s="14" t="s">
        <v>144</v>
      </c>
      <c r="F324" s="39" t="s">
        <v>191</v>
      </c>
      <c r="G324" s="39" t="s">
        <v>192</v>
      </c>
      <c r="H324" s="39">
        <v>2009</v>
      </c>
      <c r="I324" s="38" t="s">
        <v>104</v>
      </c>
      <c r="J324" s="38"/>
      <c r="K324" s="39">
        <v>44</v>
      </c>
      <c r="L324" s="39">
        <f>K324-26</f>
        <v>18</v>
      </c>
      <c r="M324" s="39">
        <f>K324-50</f>
        <v>-6</v>
      </c>
      <c r="N324" s="39">
        <f>K324-66</f>
        <v>-22</v>
      </c>
      <c r="O324" s="39">
        <f>K324-82</f>
        <v>-38</v>
      </c>
      <c r="P324" s="39">
        <v>3</v>
      </c>
      <c r="T324" s="43" t="s">
        <v>196</v>
      </c>
      <c r="U324" s="39"/>
      <c r="V324" s="39"/>
      <c r="W324" s="39">
        <v>2</v>
      </c>
      <c r="X324" s="39">
        <v>197</v>
      </c>
      <c r="Y324" s="39">
        <v>25</v>
      </c>
      <c r="Z324" s="39">
        <v>92</v>
      </c>
      <c r="AA324" s="40">
        <f t="shared" si="66"/>
        <v>3.68</v>
      </c>
      <c r="AB324" s="39">
        <v>3</v>
      </c>
      <c r="AC324" s="39">
        <v>40</v>
      </c>
      <c r="AD324" s="40">
        <f t="shared" si="67"/>
        <v>1.6</v>
      </c>
      <c r="AE324" s="38">
        <f t="shared" si="68"/>
        <v>43.478260869565219</v>
      </c>
      <c r="AF324" s="39">
        <v>0</v>
      </c>
      <c r="AG324" s="39">
        <f t="shared" si="69"/>
        <v>0</v>
      </c>
      <c r="AH324" s="39">
        <v>0</v>
      </c>
      <c r="AI324" s="39">
        <f t="shared" si="70"/>
        <v>0</v>
      </c>
      <c r="AJ324" s="42" t="s">
        <v>87</v>
      </c>
      <c r="AK324" s="39"/>
      <c r="AL324" s="39"/>
      <c r="AM324" s="39">
        <v>4</v>
      </c>
      <c r="AN324" s="39">
        <v>2</v>
      </c>
      <c r="AO324" s="39">
        <v>1</v>
      </c>
      <c r="AP324" s="39">
        <v>2</v>
      </c>
      <c r="AQ324" s="39">
        <v>3</v>
      </c>
      <c r="AR324" s="39">
        <v>4</v>
      </c>
      <c r="AS324" s="39">
        <v>0</v>
      </c>
      <c r="AT324" s="39"/>
      <c r="AU324" s="39">
        <f>AR324-66</f>
        <v>-62</v>
      </c>
      <c r="AV324" s="39">
        <f>AR324-82</f>
        <v>-78</v>
      </c>
      <c r="BH324" t="str">
        <f>CONCATENATE(Tabla1[[#This Row],[MADRE]],"X",Tabla1[[#This Row],[PADRE]])</f>
        <v>AntonetaXMarcona</v>
      </c>
    </row>
    <row r="325" spans="1:60" ht="15.75" hidden="1" x14ac:dyDescent="0.25">
      <c r="A325" s="11" t="str">
        <f t="shared" si="76"/>
        <v>D01_127_28</v>
      </c>
      <c r="B325" s="33" t="s">
        <v>181</v>
      </c>
      <c r="C325" s="37">
        <v>127</v>
      </c>
      <c r="D325" s="38">
        <v>28</v>
      </c>
      <c r="E325" s="14" t="s">
        <v>144</v>
      </c>
      <c r="F325" s="39" t="s">
        <v>191</v>
      </c>
      <c r="G325" s="39" t="s">
        <v>192</v>
      </c>
      <c r="H325" s="39">
        <v>2010</v>
      </c>
      <c r="I325" s="38" t="s">
        <v>104</v>
      </c>
      <c r="J325" s="38"/>
      <c r="K325" s="39">
        <v>57</v>
      </c>
      <c r="L325" s="39">
        <f>K325-40</f>
        <v>17</v>
      </c>
      <c r="M325" s="39">
        <f>K325-60</f>
        <v>-3</v>
      </c>
      <c r="N325" s="39">
        <f>K325-82</f>
        <v>-25</v>
      </c>
      <c r="O325" s="39">
        <f>K325-98</f>
        <v>-41</v>
      </c>
      <c r="P325" s="39">
        <v>4</v>
      </c>
      <c r="T325" s="43" t="s">
        <v>197</v>
      </c>
      <c r="U325" s="39"/>
      <c r="V325" s="39"/>
      <c r="W325" s="39">
        <v>4</v>
      </c>
      <c r="X325" s="39">
        <v>220</v>
      </c>
      <c r="Y325" s="39">
        <v>25</v>
      </c>
      <c r="Z325" s="39">
        <v>70</v>
      </c>
      <c r="AA325" s="40">
        <f t="shared" si="66"/>
        <v>2.8</v>
      </c>
      <c r="AB325" s="39">
        <v>2</v>
      </c>
      <c r="AC325" s="39">
        <v>31</v>
      </c>
      <c r="AD325" s="40">
        <f t="shared" si="67"/>
        <v>1.24</v>
      </c>
      <c r="AE325" s="38">
        <f t="shared" si="68"/>
        <v>44.285714285714292</v>
      </c>
      <c r="AF325" s="39">
        <v>0</v>
      </c>
      <c r="AG325" s="39">
        <f t="shared" si="69"/>
        <v>0</v>
      </c>
      <c r="AH325" s="39">
        <v>0</v>
      </c>
      <c r="AI325" s="39">
        <f t="shared" si="70"/>
        <v>0</v>
      </c>
      <c r="AJ325" s="42" t="s">
        <v>198</v>
      </c>
      <c r="AK325" s="39"/>
      <c r="AL325" s="39"/>
      <c r="AM325" s="39">
        <v>3</v>
      </c>
      <c r="AN325" s="39">
        <v>2</v>
      </c>
      <c r="AO325" s="39">
        <v>2</v>
      </c>
      <c r="AP325" s="39">
        <v>2</v>
      </c>
      <c r="AQ325" s="39">
        <v>2</v>
      </c>
      <c r="AR325" s="39">
        <v>3</v>
      </c>
      <c r="AS325" s="39">
        <v>0</v>
      </c>
      <c r="AT325" s="39"/>
      <c r="AU325" s="39">
        <f>AR325-82</f>
        <v>-79</v>
      </c>
      <c r="AV325" s="39">
        <f>AR325-98</f>
        <v>-95</v>
      </c>
      <c r="BH325" t="str">
        <f>CONCATENATE(Tabla1[[#This Row],[MADRE]],"X",Tabla1[[#This Row],[PADRE]])</f>
        <v>AntonetaXMarcona</v>
      </c>
    </row>
    <row r="326" spans="1:60" ht="15.75" hidden="1" x14ac:dyDescent="0.25">
      <c r="A326" s="11" t="str">
        <f t="shared" si="76"/>
        <v>D01_128_28</v>
      </c>
      <c r="B326" s="33" t="s">
        <v>181</v>
      </c>
      <c r="C326" s="5">
        <v>128</v>
      </c>
      <c r="D326" s="34">
        <v>28</v>
      </c>
      <c r="E326" s="14" t="s">
        <v>144</v>
      </c>
      <c r="F326" s="35" t="s">
        <v>191</v>
      </c>
      <c r="G326" s="35" t="s">
        <v>192</v>
      </c>
      <c r="H326" s="35">
        <v>2004</v>
      </c>
      <c r="I326" s="34" t="s">
        <v>64</v>
      </c>
      <c r="J326" s="34"/>
      <c r="K326" s="35">
        <v>36</v>
      </c>
      <c r="L326" s="35">
        <f>K326-22</f>
        <v>14</v>
      </c>
      <c r="M326" s="35">
        <f>K326-46</f>
        <v>-10</v>
      </c>
      <c r="N326" s="35">
        <f>K326-71</f>
        <v>-35</v>
      </c>
      <c r="O326" s="35">
        <f>K326-87</f>
        <v>-51</v>
      </c>
      <c r="P326" s="35">
        <v>3</v>
      </c>
      <c r="T326" s="35"/>
      <c r="U326" s="35"/>
      <c r="V326" s="35"/>
      <c r="W326" s="35">
        <v>2</v>
      </c>
      <c r="X326" s="35">
        <v>208</v>
      </c>
      <c r="Y326" s="35">
        <v>25</v>
      </c>
      <c r="Z326" s="35">
        <v>103</v>
      </c>
      <c r="AA326" s="36">
        <f t="shared" si="66"/>
        <v>4.250909090909091</v>
      </c>
      <c r="AB326" s="35">
        <v>4</v>
      </c>
      <c r="AC326" s="35">
        <v>24</v>
      </c>
      <c r="AD326" s="36">
        <f t="shared" si="67"/>
        <v>1.0909090909090908</v>
      </c>
      <c r="AE326" s="34">
        <f t="shared" si="68"/>
        <v>25.66295979469632</v>
      </c>
      <c r="AF326" s="35">
        <v>3</v>
      </c>
      <c r="AG326" s="35">
        <f t="shared" si="69"/>
        <v>12</v>
      </c>
      <c r="AH326" s="35">
        <v>0</v>
      </c>
      <c r="AI326" s="35">
        <f t="shared" si="70"/>
        <v>0</v>
      </c>
      <c r="AJ326" s="35">
        <v>4</v>
      </c>
      <c r="AK326" s="35">
        <f t="shared" ref="AK326:AK331" si="77">AJ326*100/Y326</f>
        <v>16</v>
      </c>
      <c r="AL326" s="35" t="s">
        <v>190</v>
      </c>
      <c r="AM326" s="35">
        <v>7</v>
      </c>
      <c r="AN326" s="35">
        <v>2</v>
      </c>
      <c r="AO326" s="35">
        <v>2</v>
      </c>
      <c r="AP326" s="35">
        <v>2</v>
      </c>
      <c r="AQ326" s="35">
        <v>3</v>
      </c>
      <c r="AR326" s="35">
        <v>3</v>
      </c>
      <c r="AS326" s="35"/>
      <c r="AT326" s="35"/>
      <c r="AU326" s="35">
        <f>AR326-71</f>
        <v>-68</v>
      </c>
      <c r="AV326" s="35">
        <f>AR326-87</f>
        <v>-84</v>
      </c>
      <c r="BH326" t="str">
        <f>CONCATENATE(Tabla1[[#This Row],[MADRE]],"X",Tabla1[[#This Row],[PADRE]])</f>
        <v>AntonetaXMarcona</v>
      </c>
    </row>
    <row r="327" spans="1:60" ht="15.75" hidden="1" x14ac:dyDescent="0.25">
      <c r="A327" s="11" t="str">
        <f t="shared" si="76"/>
        <v>D01_129_28</v>
      </c>
      <c r="B327" s="33" t="s">
        <v>181</v>
      </c>
      <c r="C327" s="5">
        <v>129</v>
      </c>
      <c r="D327" s="34">
        <v>28</v>
      </c>
      <c r="E327" s="14" t="s">
        <v>144</v>
      </c>
      <c r="F327" s="35" t="s">
        <v>191</v>
      </c>
      <c r="G327" s="35" t="s">
        <v>192</v>
      </c>
      <c r="H327" s="35">
        <v>2004</v>
      </c>
      <c r="I327" s="34" t="s">
        <v>64</v>
      </c>
      <c r="J327" s="34"/>
      <c r="K327" s="35">
        <v>38</v>
      </c>
      <c r="L327" s="35">
        <f>K327-22</f>
        <v>16</v>
      </c>
      <c r="M327" s="35">
        <f>K327-46</f>
        <v>-8</v>
      </c>
      <c r="N327" s="35">
        <f>K327-71</f>
        <v>-33</v>
      </c>
      <c r="O327" s="35">
        <f>K327-87</f>
        <v>-49</v>
      </c>
      <c r="P327" s="35">
        <v>3</v>
      </c>
      <c r="T327" s="35"/>
      <c r="U327" s="35"/>
      <c r="V327" s="35"/>
      <c r="W327" s="35">
        <v>2</v>
      </c>
      <c r="X327" s="35">
        <v>219</v>
      </c>
      <c r="Y327" s="35">
        <v>25</v>
      </c>
      <c r="Z327" s="35">
        <v>115</v>
      </c>
      <c r="AA327" s="36">
        <f t="shared" ref="AA327:AA390" si="78">(Z327+(AD327*AF327))/Y327</f>
        <v>4.8899999999999997</v>
      </c>
      <c r="AB327" s="35">
        <v>4</v>
      </c>
      <c r="AC327" s="35">
        <v>29</v>
      </c>
      <c r="AD327" s="36">
        <f t="shared" ref="AD327:AD390" si="79">AC327/(Y327-AF327)</f>
        <v>1.45</v>
      </c>
      <c r="AE327" s="34">
        <f t="shared" ref="AE327:AE390" si="80">AD327*100/AA327</f>
        <v>29.652351738241311</v>
      </c>
      <c r="AF327" s="35">
        <v>5</v>
      </c>
      <c r="AG327" s="35">
        <f t="shared" ref="AG327:AG390" si="81">AF327*100/Y327</f>
        <v>20</v>
      </c>
      <c r="AH327" s="35">
        <v>0</v>
      </c>
      <c r="AI327" s="35">
        <f t="shared" ref="AI327:AI390" si="82">AH327*100/Y327</f>
        <v>0</v>
      </c>
      <c r="AJ327" s="35">
        <v>6</v>
      </c>
      <c r="AK327" s="35">
        <f t="shared" si="77"/>
        <v>24</v>
      </c>
      <c r="AL327" s="35" t="s">
        <v>134</v>
      </c>
      <c r="AM327" s="35">
        <v>7</v>
      </c>
      <c r="AN327" s="35">
        <v>2</v>
      </c>
      <c r="AO327" s="35">
        <v>1</v>
      </c>
      <c r="AP327" s="35">
        <v>2</v>
      </c>
      <c r="AQ327" s="35">
        <v>3</v>
      </c>
      <c r="AR327" s="35">
        <v>2</v>
      </c>
      <c r="AS327" s="35"/>
      <c r="AT327" s="35"/>
      <c r="AU327" s="35">
        <f>AR327-71</f>
        <v>-69</v>
      </c>
      <c r="AV327" s="35">
        <f>AR327-87</f>
        <v>-85</v>
      </c>
      <c r="BH327" t="str">
        <f>CONCATENATE(Tabla1[[#This Row],[MADRE]],"X",Tabla1[[#This Row],[PADRE]])</f>
        <v>AntonetaXMarcona</v>
      </c>
    </row>
    <row r="328" spans="1:60" ht="15.75" hidden="1" x14ac:dyDescent="0.25">
      <c r="A328" s="11" t="str">
        <f t="shared" si="76"/>
        <v>D01_135_28</v>
      </c>
      <c r="B328" s="33" t="s">
        <v>181</v>
      </c>
      <c r="C328" s="5">
        <v>135</v>
      </c>
      <c r="D328" s="34">
        <v>28</v>
      </c>
      <c r="E328" s="14" t="s">
        <v>144</v>
      </c>
      <c r="F328" s="35" t="s">
        <v>191</v>
      </c>
      <c r="G328" s="35" t="s">
        <v>192</v>
      </c>
      <c r="H328" s="35">
        <v>2004</v>
      </c>
      <c r="I328" s="34" t="s">
        <v>64</v>
      </c>
      <c r="J328" s="34"/>
      <c r="K328" s="35">
        <v>36</v>
      </c>
      <c r="L328" s="35">
        <f>K328-22</f>
        <v>14</v>
      </c>
      <c r="M328" s="35">
        <f>K328-46</f>
        <v>-10</v>
      </c>
      <c r="N328" s="35">
        <f>K328-71</f>
        <v>-35</v>
      </c>
      <c r="O328" s="35">
        <f>K328-87</f>
        <v>-51</v>
      </c>
      <c r="P328" s="35">
        <v>3</v>
      </c>
      <c r="T328" s="35"/>
      <c r="U328" s="35"/>
      <c r="V328" s="35"/>
      <c r="W328" s="35">
        <v>2</v>
      </c>
      <c r="X328" s="35">
        <v>207</v>
      </c>
      <c r="Y328" s="35">
        <v>25</v>
      </c>
      <c r="Z328" s="35">
        <v>75</v>
      </c>
      <c r="AA328" s="36">
        <f t="shared" si="78"/>
        <v>3.16</v>
      </c>
      <c r="AB328" s="35">
        <v>4</v>
      </c>
      <c r="AC328" s="35">
        <v>21</v>
      </c>
      <c r="AD328" s="36">
        <f t="shared" si="79"/>
        <v>1</v>
      </c>
      <c r="AE328" s="34">
        <f t="shared" si="80"/>
        <v>31.645569620253163</v>
      </c>
      <c r="AF328" s="35">
        <v>4</v>
      </c>
      <c r="AG328" s="35">
        <f t="shared" si="81"/>
        <v>16</v>
      </c>
      <c r="AH328" s="35">
        <v>0</v>
      </c>
      <c r="AI328" s="35">
        <f t="shared" si="82"/>
        <v>0</v>
      </c>
      <c r="AJ328" s="35">
        <v>6</v>
      </c>
      <c r="AK328" s="35">
        <f t="shared" si="77"/>
        <v>24</v>
      </c>
      <c r="AL328" s="35" t="s">
        <v>126</v>
      </c>
      <c r="AM328" s="35">
        <v>7</v>
      </c>
      <c r="AN328" s="35">
        <v>3</v>
      </c>
      <c r="AO328" s="35">
        <v>2</v>
      </c>
      <c r="AP328" s="35">
        <v>3</v>
      </c>
      <c r="AQ328" s="35">
        <v>2</v>
      </c>
      <c r="AR328" s="35">
        <v>2</v>
      </c>
      <c r="AS328" s="35"/>
      <c r="AT328" s="35"/>
      <c r="AU328" s="35">
        <f>AR328-71</f>
        <v>-69</v>
      </c>
      <c r="AV328" s="35">
        <f>AR328-87</f>
        <v>-85</v>
      </c>
      <c r="BH328" t="str">
        <f>CONCATENATE(Tabla1[[#This Row],[MADRE]],"X",Tabla1[[#This Row],[PADRE]])</f>
        <v>AntonetaXMarcona</v>
      </c>
    </row>
    <row r="329" spans="1:60" ht="15.75" hidden="1" x14ac:dyDescent="0.25">
      <c r="A329" s="11" t="str">
        <f t="shared" si="76"/>
        <v>D01_147_28</v>
      </c>
      <c r="B329" s="33" t="s">
        <v>181</v>
      </c>
      <c r="C329" s="5">
        <v>147</v>
      </c>
      <c r="D329" s="34">
        <v>28</v>
      </c>
      <c r="E329" s="14" t="s">
        <v>144</v>
      </c>
      <c r="F329" s="35" t="s">
        <v>191</v>
      </c>
      <c r="G329" s="35" t="s">
        <v>192</v>
      </c>
      <c r="H329" s="35">
        <v>2004</v>
      </c>
      <c r="I329" s="34" t="s">
        <v>64</v>
      </c>
      <c r="J329" s="34"/>
      <c r="K329" s="35">
        <v>36</v>
      </c>
      <c r="L329" s="35">
        <f>K329-22</f>
        <v>14</v>
      </c>
      <c r="M329" s="35">
        <f>K329-46</f>
        <v>-10</v>
      </c>
      <c r="N329" s="35">
        <f>K329-71</f>
        <v>-35</v>
      </c>
      <c r="O329" s="35">
        <f>K329-87</f>
        <v>-51</v>
      </c>
      <c r="P329" s="35">
        <v>3</v>
      </c>
      <c r="T329" s="35"/>
      <c r="U329" s="35"/>
      <c r="V329" s="35"/>
      <c r="W329" s="35">
        <v>2</v>
      </c>
      <c r="X329" s="35">
        <v>210</v>
      </c>
      <c r="Y329" s="35">
        <v>25</v>
      </c>
      <c r="Z329" s="35">
        <v>90</v>
      </c>
      <c r="AA329" s="36">
        <f t="shared" si="78"/>
        <v>3.7078260869565218</v>
      </c>
      <c r="AB329" s="35">
        <v>4</v>
      </c>
      <c r="AC329" s="35">
        <v>31</v>
      </c>
      <c r="AD329" s="36">
        <f t="shared" si="79"/>
        <v>1.3478260869565217</v>
      </c>
      <c r="AE329" s="34">
        <f t="shared" si="80"/>
        <v>36.350844277673545</v>
      </c>
      <c r="AF329" s="35">
        <v>2</v>
      </c>
      <c r="AG329" s="35">
        <f t="shared" si="81"/>
        <v>8</v>
      </c>
      <c r="AH329" s="35">
        <v>1</v>
      </c>
      <c r="AI329" s="35">
        <f t="shared" si="82"/>
        <v>4</v>
      </c>
      <c r="AJ329" s="35">
        <v>20</v>
      </c>
      <c r="AK329" s="35">
        <f t="shared" si="77"/>
        <v>80</v>
      </c>
      <c r="AL329" s="35" t="s">
        <v>199</v>
      </c>
      <c r="AM329" s="35">
        <v>7</v>
      </c>
      <c r="AN329" s="35">
        <v>2</v>
      </c>
      <c r="AO329" s="35">
        <v>3</v>
      </c>
      <c r="AP329" s="35">
        <v>2</v>
      </c>
      <c r="AQ329" s="35">
        <v>3</v>
      </c>
      <c r="AR329" s="35">
        <v>1</v>
      </c>
      <c r="AS329" s="35"/>
      <c r="AT329" s="35"/>
      <c r="AU329" s="35">
        <f>AR329-71</f>
        <v>-70</v>
      </c>
      <c r="AV329" s="35">
        <f>AR329-87</f>
        <v>-86</v>
      </c>
      <c r="BH329" t="str">
        <f>CONCATENATE(Tabla1[[#This Row],[MADRE]],"X",Tabla1[[#This Row],[PADRE]])</f>
        <v>AntonetaXMarcona</v>
      </c>
    </row>
    <row r="330" spans="1:60" ht="15.75" hidden="1" x14ac:dyDescent="0.25">
      <c r="A330" s="11" t="str">
        <f t="shared" si="76"/>
        <v>D01_159_28</v>
      </c>
      <c r="B330" s="33" t="s">
        <v>181</v>
      </c>
      <c r="C330" s="5">
        <v>159</v>
      </c>
      <c r="D330" s="34">
        <v>28</v>
      </c>
      <c r="E330" s="14" t="s">
        <v>144</v>
      </c>
      <c r="F330" s="35" t="s">
        <v>191</v>
      </c>
      <c r="G330" s="35" t="s">
        <v>192</v>
      </c>
      <c r="H330" s="35">
        <v>2004</v>
      </c>
      <c r="I330" s="34" t="s">
        <v>64</v>
      </c>
      <c r="J330" s="34"/>
      <c r="K330" s="35">
        <v>39</v>
      </c>
      <c r="L330" s="35">
        <f>K330-22</f>
        <v>17</v>
      </c>
      <c r="M330" s="35">
        <f>K330-46</f>
        <v>-7</v>
      </c>
      <c r="N330" s="35">
        <f>K330-71</f>
        <v>-32</v>
      </c>
      <c r="O330" s="35">
        <f>K330-87</f>
        <v>-48</v>
      </c>
      <c r="P330" s="35">
        <v>3</v>
      </c>
      <c r="T330" s="35"/>
      <c r="U330" s="35"/>
      <c r="V330" s="35"/>
      <c r="W330" s="35">
        <v>2</v>
      </c>
      <c r="X330" s="35">
        <v>242</v>
      </c>
      <c r="Y330" s="35">
        <v>25</v>
      </c>
      <c r="Z330" s="35">
        <v>78</v>
      </c>
      <c r="AA330" s="36">
        <f t="shared" si="78"/>
        <v>3.12</v>
      </c>
      <c r="AB330" s="35">
        <v>2</v>
      </c>
      <c r="AC330" s="35">
        <v>39</v>
      </c>
      <c r="AD330" s="36">
        <f t="shared" si="79"/>
        <v>1.56</v>
      </c>
      <c r="AE330" s="34">
        <f t="shared" si="80"/>
        <v>50</v>
      </c>
      <c r="AF330" s="35">
        <v>0</v>
      </c>
      <c r="AG330" s="35">
        <f t="shared" si="81"/>
        <v>0</v>
      </c>
      <c r="AH330" s="35">
        <v>0</v>
      </c>
      <c r="AI330" s="35">
        <f t="shared" si="82"/>
        <v>0</v>
      </c>
      <c r="AJ330" s="35">
        <v>1</v>
      </c>
      <c r="AK330" s="35">
        <f t="shared" si="77"/>
        <v>4</v>
      </c>
      <c r="AL330" s="35">
        <v>6</v>
      </c>
      <c r="AM330" s="35">
        <v>7</v>
      </c>
      <c r="AN330" s="35">
        <v>3</v>
      </c>
      <c r="AO330" s="35">
        <v>2</v>
      </c>
      <c r="AP330" s="35">
        <v>3</v>
      </c>
      <c r="AQ330" s="35">
        <v>3</v>
      </c>
      <c r="AR330" s="35">
        <v>4</v>
      </c>
      <c r="AS330" s="35"/>
      <c r="AT330" s="35"/>
      <c r="AU330" s="35">
        <f>AR330-71</f>
        <v>-67</v>
      </c>
      <c r="AV330" s="35">
        <f>AR330-87</f>
        <v>-83</v>
      </c>
      <c r="BH330" t="str">
        <f>CONCATENATE(Tabla1[[#This Row],[MADRE]],"X",Tabla1[[#This Row],[PADRE]])</f>
        <v>AntonetaXMarcona</v>
      </c>
    </row>
    <row r="331" spans="1:60" ht="15.75" hidden="1" x14ac:dyDescent="0.25">
      <c r="A331" s="11" t="str">
        <f t="shared" si="76"/>
        <v>D01_159_28</v>
      </c>
      <c r="B331" s="33" t="s">
        <v>181</v>
      </c>
      <c r="C331" s="37">
        <v>159</v>
      </c>
      <c r="D331" s="38">
        <v>28</v>
      </c>
      <c r="E331" s="14" t="s">
        <v>144</v>
      </c>
      <c r="F331" s="39" t="s">
        <v>191</v>
      </c>
      <c r="G331" s="39" t="s">
        <v>192</v>
      </c>
      <c r="H331" s="39">
        <v>2005</v>
      </c>
      <c r="I331" s="38" t="s">
        <v>64</v>
      </c>
      <c r="J331" s="38"/>
      <c r="K331" s="39">
        <v>51</v>
      </c>
      <c r="L331" s="39">
        <f>K331-30</f>
        <v>21</v>
      </c>
      <c r="M331" s="39">
        <f>K331-60</f>
        <v>-9</v>
      </c>
      <c r="N331" s="39">
        <f>K331-82</f>
        <v>-31</v>
      </c>
      <c r="O331" s="39">
        <f>K331-91</f>
        <v>-40</v>
      </c>
      <c r="P331" s="39">
        <v>2</v>
      </c>
      <c r="T331" s="39"/>
      <c r="U331" s="39"/>
      <c r="V331" s="39"/>
      <c r="W331" s="39">
        <v>3</v>
      </c>
      <c r="X331" s="39">
        <v>220</v>
      </c>
      <c r="Y331" s="39">
        <v>25</v>
      </c>
      <c r="Z331" s="39">
        <v>105</v>
      </c>
      <c r="AA331" s="40">
        <f t="shared" si="78"/>
        <v>4.2</v>
      </c>
      <c r="AB331" s="39">
        <v>4</v>
      </c>
      <c r="AC331" s="39">
        <v>39</v>
      </c>
      <c r="AD331" s="40">
        <f t="shared" si="79"/>
        <v>1.56</v>
      </c>
      <c r="AE331" s="38">
        <f t="shared" si="80"/>
        <v>37.142857142857139</v>
      </c>
      <c r="AF331" s="39">
        <v>0</v>
      </c>
      <c r="AG331" s="39">
        <f t="shared" si="81"/>
        <v>0</v>
      </c>
      <c r="AH331" s="39">
        <v>2</v>
      </c>
      <c r="AI331" s="39">
        <f t="shared" si="82"/>
        <v>8</v>
      </c>
      <c r="AJ331" s="39">
        <v>1</v>
      </c>
      <c r="AK331" s="39">
        <f t="shared" si="77"/>
        <v>4</v>
      </c>
      <c r="AL331" s="39">
        <v>3</v>
      </c>
      <c r="AM331" s="39">
        <v>4</v>
      </c>
      <c r="AN331" s="39">
        <v>3</v>
      </c>
      <c r="AO331" s="39">
        <v>1</v>
      </c>
      <c r="AP331" s="39">
        <v>3</v>
      </c>
      <c r="AQ331" s="39">
        <v>3</v>
      </c>
      <c r="AR331" s="39">
        <v>4</v>
      </c>
      <c r="AS331" s="39"/>
      <c r="AT331" s="39"/>
      <c r="AU331" s="39">
        <f>AR331-82</f>
        <v>-78</v>
      </c>
      <c r="AV331" s="39">
        <f>AR331-91</f>
        <v>-87</v>
      </c>
      <c r="BH331" t="str">
        <f>CONCATENATE(Tabla1[[#This Row],[MADRE]],"X",Tabla1[[#This Row],[PADRE]])</f>
        <v>AntonetaXMarcona</v>
      </c>
    </row>
    <row r="332" spans="1:60" ht="15.75" hidden="1" x14ac:dyDescent="0.25">
      <c r="A332" s="11" t="str">
        <f t="shared" si="76"/>
        <v>D01_159_28</v>
      </c>
      <c r="B332" s="33" t="s">
        <v>181</v>
      </c>
      <c r="C332" s="37">
        <v>159</v>
      </c>
      <c r="D332" s="38">
        <v>28</v>
      </c>
      <c r="E332" s="14" t="s">
        <v>144</v>
      </c>
      <c r="F332" s="39" t="s">
        <v>191</v>
      </c>
      <c r="G332" s="39" t="s">
        <v>192</v>
      </c>
      <c r="H332" s="39">
        <v>2006</v>
      </c>
      <c r="I332" s="38" t="s">
        <v>64</v>
      </c>
      <c r="J332" s="38"/>
      <c r="K332" s="39">
        <v>55</v>
      </c>
      <c r="L332" s="39">
        <f>K332-34</f>
        <v>21</v>
      </c>
      <c r="M332" s="39">
        <f>K332-61</f>
        <v>-6</v>
      </c>
      <c r="N332" s="39">
        <f>K332-72</f>
        <v>-17</v>
      </c>
      <c r="O332" s="39">
        <f>K332-82</f>
        <v>-27</v>
      </c>
      <c r="P332" s="39">
        <v>4</v>
      </c>
      <c r="T332" s="39"/>
      <c r="U332" s="39"/>
      <c r="V332" s="39"/>
      <c r="W332" s="39">
        <v>2</v>
      </c>
      <c r="X332" s="39">
        <v>225</v>
      </c>
      <c r="Y332" s="39">
        <v>25</v>
      </c>
      <c r="Z332" s="39">
        <v>74</v>
      </c>
      <c r="AA332" s="40">
        <f t="shared" si="78"/>
        <v>2.96</v>
      </c>
      <c r="AB332" s="39">
        <v>3</v>
      </c>
      <c r="AC332" s="39">
        <v>32</v>
      </c>
      <c r="AD332" s="40">
        <f t="shared" si="79"/>
        <v>1.28</v>
      </c>
      <c r="AE332" s="38">
        <f t="shared" si="80"/>
        <v>43.243243243243242</v>
      </c>
      <c r="AF332" s="39">
        <v>0</v>
      </c>
      <c r="AG332" s="39">
        <f t="shared" si="81"/>
        <v>0</v>
      </c>
      <c r="AH332" s="39">
        <v>0</v>
      </c>
      <c r="AI332" s="39">
        <f t="shared" si="82"/>
        <v>0</v>
      </c>
      <c r="AJ332" s="39" t="s">
        <v>200</v>
      </c>
      <c r="AK332" s="39"/>
      <c r="AL332" s="39"/>
      <c r="AM332" s="39">
        <v>7</v>
      </c>
      <c r="AN332" s="39">
        <v>3</v>
      </c>
      <c r="AO332" s="39">
        <v>2</v>
      </c>
      <c r="AP332" s="39">
        <v>3</v>
      </c>
      <c r="AQ332" s="39">
        <v>3</v>
      </c>
      <c r="AR332" s="39">
        <v>4</v>
      </c>
      <c r="AS332" s="39"/>
      <c r="AT332" s="39"/>
      <c r="AU332" s="39">
        <f>AR332-72</f>
        <v>-68</v>
      </c>
      <c r="AV332" s="39">
        <f>AR332-82</f>
        <v>-78</v>
      </c>
      <c r="BH332" t="str">
        <f>CONCATENATE(Tabla1[[#This Row],[MADRE]],"X",Tabla1[[#This Row],[PADRE]])</f>
        <v>AntonetaXMarcona</v>
      </c>
    </row>
    <row r="333" spans="1:60" ht="15.75" hidden="1" x14ac:dyDescent="0.25">
      <c r="A333" s="11" t="str">
        <f t="shared" si="76"/>
        <v>D01_180_28</v>
      </c>
      <c r="B333" s="33" t="s">
        <v>181</v>
      </c>
      <c r="C333" s="5">
        <v>180</v>
      </c>
      <c r="D333" s="34">
        <v>28</v>
      </c>
      <c r="E333" s="14" t="s">
        <v>144</v>
      </c>
      <c r="F333" s="35" t="s">
        <v>191</v>
      </c>
      <c r="G333" s="35" t="s">
        <v>192</v>
      </c>
      <c r="H333" s="35">
        <v>2004</v>
      </c>
      <c r="I333" s="34" t="s">
        <v>64</v>
      </c>
      <c r="J333" s="34"/>
      <c r="K333" s="35">
        <v>37</v>
      </c>
      <c r="L333" s="35">
        <f>K333-22</f>
        <v>15</v>
      </c>
      <c r="M333" s="35">
        <f>K333-46</f>
        <v>-9</v>
      </c>
      <c r="N333" s="35">
        <f>K333-71</f>
        <v>-34</v>
      </c>
      <c r="O333" s="35">
        <f>K333-87</f>
        <v>-50</v>
      </c>
      <c r="P333" s="35">
        <v>2</v>
      </c>
      <c r="T333" s="35"/>
      <c r="U333" s="35"/>
      <c r="V333" s="35"/>
      <c r="W333" s="35">
        <v>1</v>
      </c>
      <c r="X333" s="35">
        <v>234</v>
      </c>
      <c r="Y333" s="35">
        <v>25</v>
      </c>
      <c r="Z333" s="35">
        <v>103</v>
      </c>
      <c r="AA333" s="36">
        <f t="shared" si="78"/>
        <v>4.3163636363636364</v>
      </c>
      <c r="AB333" s="35">
        <v>3</v>
      </c>
      <c r="AC333" s="35">
        <v>36</v>
      </c>
      <c r="AD333" s="36">
        <f t="shared" si="79"/>
        <v>1.6363636363636365</v>
      </c>
      <c r="AE333" s="34">
        <f t="shared" si="80"/>
        <v>37.91069924178602</v>
      </c>
      <c r="AF333" s="35">
        <v>3</v>
      </c>
      <c r="AG333" s="35">
        <f t="shared" si="81"/>
        <v>12</v>
      </c>
      <c r="AH333" s="35">
        <v>4</v>
      </c>
      <c r="AI333" s="35">
        <f t="shared" si="82"/>
        <v>16</v>
      </c>
      <c r="AJ333" s="35">
        <v>10</v>
      </c>
      <c r="AK333" s="35">
        <f>AJ333*100/Y333</f>
        <v>40</v>
      </c>
      <c r="AL333" s="35" t="s">
        <v>134</v>
      </c>
      <c r="AM333" s="35">
        <v>7</v>
      </c>
      <c r="AN333" s="35">
        <v>2</v>
      </c>
      <c r="AO333" s="35">
        <v>3</v>
      </c>
      <c r="AP333" s="35">
        <v>2</v>
      </c>
      <c r="AQ333" s="35">
        <v>3</v>
      </c>
      <c r="AR333" s="35">
        <v>2</v>
      </c>
      <c r="AS333" s="35"/>
      <c r="AT333" s="35"/>
      <c r="AU333" s="35">
        <f>AR333-71</f>
        <v>-69</v>
      </c>
      <c r="AV333" s="35">
        <f>AR333-87</f>
        <v>-85</v>
      </c>
      <c r="BH333" t="str">
        <f>CONCATENATE(Tabla1[[#This Row],[MADRE]],"X",Tabla1[[#This Row],[PADRE]])</f>
        <v>AntonetaXMarcona</v>
      </c>
    </row>
    <row r="334" spans="1:60" ht="15.75" hidden="1" x14ac:dyDescent="0.25">
      <c r="A334" s="11" t="str">
        <f t="shared" si="76"/>
        <v>D01_182_28</v>
      </c>
      <c r="B334" s="33" t="s">
        <v>181</v>
      </c>
      <c r="C334" s="5">
        <v>182</v>
      </c>
      <c r="D334" s="34">
        <v>28</v>
      </c>
      <c r="E334" s="14" t="s">
        <v>144</v>
      </c>
      <c r="F334" s="35" t="s">
        <v>191</v>
      </c>
      <c r="G334" s="35" t="s">
        <v>192</v>
      </c>
      <c r="H334" s="35">
        <v>2004</v>
      </c>
      <c r="I334" s="34" t="s">
        <v>64</v>
      </c>
      <c r="J334" s="34"/>
      <c r="K334" s="35">
        <v>35</v>
      </c>
      <c r="L334" s="35">
        <f>K334-22</f>
        <v>13</v>
      </c>
      <c r="M334" s="35">
        <f>K334-46</f>
        <v>-11</v>
      </c>
      <c r="N334" s="35">
        <f>K334-71</f>
        <v>-36</v>
      </c>
      <c r="O334" s="35">
        <f>K334-87</f>
        <v>-52</v>
      </c>
      <c r="P334" s="35">
        <v>3</v>
      </c>
      <c r="T334" s="35"/>
      <c r="U334" s="35"/>
      <c r="V334" s="35"/>
      <c r="W334" s="35">
        <v>2</v>
      </c>
      <c r="X334" s="35">
        <v>212</v>
      </c>
      <c r="Y334" s="35">
        <v>25</v>
      </c>
      <c r="Z334" s="35">
        <v>95</v>
      </c>
      <c r="AA334" s="36">
        <f t="shared" si="78"/>
        <v>3.851666666666667</v>
      </c>
      <c r="AB334" s="35">
        <v>4</v>
      </c>
      <c r="AC334" s="35">
        <v>31</v>
      </c>
      <c r="AD334" s="36">
        <f t="shared" si="79"/>
        <v>1.2916666666666667</v>
      </c>
      <c r="AE334" s="34">
        <f t="shared" si="80"/>
        <v>33.535266118563392</v>
      </c>
      <c r="AF334" s="35">
        <v>1</v>
      </c>
      <c r="AG334" s="35">
        <f t="shared" si="81"/>
        <v>4</v>
      </c>
      <c r="AH334" s="35">
        <v>7</v>
      </c>
      <c r="AI334" s="35">
        <f t="shared" si="82"/>
        <v>28</v>
      </c>
      <c r="AJ334" s="35">
        <v>8</v>
      </c>
      <c r="AK334" s="35">
        <f>AJ334*100/Y334</f>
        <v>32</v>
      </c>
      <c r="AL334" s="35" t="s">
        <v>201</v>
      </c>
      <c r="AM334" s="35">
        <v>11</v>
      </c>
      <c r="AN334" s="35">
        <v>2</v>
      </c>
      <c r="AO334" s="35">
        <v>2</v>
      </c>
      <c r="AP334" s="35">
        <v>3</v>
      </c>
      <c r="AQ334" s="35">
        <v>3</v>
      </c>
      <c r="AR334" s="35">
        <v>2</v>
      </c>
      <c r="AS334" s="35"/>
      <c r="AT334" s="35"/>
      <c r="AU334" s="35">
        <f>AR334-71</f>
        <v>-69</v>
      </c>
      <c r="AV334" s="35">
        <f>AR334-87</f>
        <v>-85</v>
      </c>
      <c r="BH334" t="str">
        <f>CONCATENATE(Tabla1[[#This Row],[MADRE]],"X",Tabla1[[#This Row],[PADRE]])</f>
        <v>AntonetaXMarcona</v>
      </c>
    </row>
    <row r="335" spans="1:60" ht="15.75" hidden="1" x14ac:dyDescent="0.25">
      <c r="A335" s="11" t="str">
        <f t="shared" si="76"/>
        <v>D01_188_28</v>
      </c>
      <c r="B335" s="33" t="s">
        <v>181</v>
      </c>
      <c r="C335" s="5">
        <v>188</v>
      </c>
      <c r="D335" s="34">
        <v>28</v>
      </c>
      <c r="E335" s="14" t="s">
        <v>144</v>
      </c>
      <c r="F335" s="35" t="s">
        <v>191</v>
      </c>
      <c r="G335" s="35" t="s">
        <v>192</v>
      </c>
      <c r="H335" s="35">
        <v>2004</v>
      </c>
      <c r="I335" s="34" t="s">
        <v>70</v>
      </c>
      <c r="J335" s="34"/>
      <c r="K335" s="35">
        <v>39</v>
      </c>
      <c r="L335" s="35">
        <f>K335-22</f>
        <v>17</v>
      </c>
      <c r="M335" s="35">
        <f>K335-46</f>
        <v>-7</v>
      </c>
      <c r="N335" s="35">
        <f>K335-71</f>
        <v>-32</v>
      </c>
      <c r="O335" s="35">
        <f>K335-87</f>
        <v>-48</v>
      </c>
      <c r="P335" s="35">
        <v>3</v>
      </c>
      <c r="T335" s="44"/>
      <c r="U335" s="35"/>
      <c r="V335" s="35"/>
      <c r="W335" s="35">
        <v>1</v>
      </c>
      <c r="X335" s="35">
        <v>204</v>
      </c>
      <c r="Y335" s="35">
        <v>25</v>
      </c>
      <c r="Z335" s="35">
        <v>69</v>
      </c>
      <c r="AA335" s="36">
        <f t="shared" si="78"/>
        <v>2.8166666666666669</v>
      </c>
      <c r="AB335" s="35">
        <v>2</v>
      </c>
      <c r="AC335" s="35">
        <v>34</v>
      </c>
      <c r="AD335" s="36">
        <f t="shared" si="79"/>
        <v>1.4166666666666667</v>
      </c>
      <c r="AE335" s="34">
        <f t="shared" si="80"/>
        <v>50.295857988165686</v>
      </c>
      <c r="AF335" s="35">
        <v>1</v>
      </c>
      <c r="AG335" s="35">
        <f t="shared" si="81"/>
        <v>4</v>
      </c>
      <c r="AH335" s="35">
        <v>0</v>
      </c>
      <c r="AI335" s="35">
        <f t="shared" si="82"/>
        <v>0</v>
      </c>
      <c r="AJ335" s="41">
        <v>3</v>
      </c>
      <c r="AK335" s="35">
        <f>AJ335*100/Y335</f>
        <v>12</v>
      </c>
      <c r="AL335" s="35" t="s">
        <v>190</v>
      </c>
      <c r="AM335" s="35">
        <v>10</v>
      </c>
      <c r="AN335" s="35">
        <v>2</v>
      </c>
      <c r="AO335" s="35">
        <v>2</v>
      </c>
      <c r="AP335" s="35">
        <v>2</v>
      </c>
      <c r="AQ335" s="35">
        <v>3</v>
      </c>
      <c r="AR335" s="35">
        <v>4</v>
      </c>
      <c r="AS335" s="35"/>
      <c r="AT335" s="35"/>
      <c r="AU335" s="35">
        <f>AR335-71</f>
        <v>-67</v>
      </c>
      <c r="AV335" s="35">
        <f>AR335-87</f>
        <v>-83</v>
      </c>
      <c r="BH335" t="str">
        <f>CONCATENATE(Tabla1[[#This Row],[MADRE]],"X",Tabla1[[#This Row],[PADRE]])</f>
        <v>AntonetaXMarcona</v>
      </c>
    </row>
    <row r="336" spans="1:60" ht="15.75" hidden="1" x14ac:dyDescent="0.25">
      <c r="A336" s="11" t="str">
        <f t="shared" si="76"/>
        <v>D01_188_28</v>
      </c>
      <c r="B336" s="33" t="s">
        <v>181</v>
      </c>
      <c r="C336" s="37">
        <v>188</v>
      </c>
      <c r="D336" s="38">
        <v>28</v>
      </c>
      <c r="E336" s="14" t="s">
        <v>144</v>
      </c>
      <c r="F336" s="39" t="s">
        <v>191</v>
      </c>
      <c r="G336" s="39" t="s">
        <v>192</v>
      </c>
      <c r="H336" s="39">
        <v>2005</v>
      </c>
      <c r="I336" s="38" t="s">
        <v>70</v>
      </c>
      <c r="J336" s="38"/>
      <c r="K336" s="39">
        <v>51</v>
      </c>
      <c r="L336" s="39">
        <f>K336-30</f>
        <v>21</v>
      </c>
      <c r="M336" s="39">
        <f>K336-60</f>
        <v>-9</v>
      </c>
      <c r="N336" s="39">
        <f>K336-82</f>
        <v>-31</v>
      </c>
      <c r="O336" s="39">
        <f>K336-91</f>
        <v>-40</v>
      </c>
      <c r="P336" s="39">
        <v>4</v>
      </c>
      <c r="T336" s="43"/>
      <c r="U336" s="39"/>
      <c r="V336" s="39"/>
      <c r="W336" s="39">
        <v>4</v>
      </c>
      <c r="X336" s="39">
        <v>200</v>
      </c>
      <c r="Y336" s="39">
        <v>25</v>
      </c>
      <c r="Z336" s="39">
        <v>79</v>
      </c>
      <c r="AA336" s="40">
        <f t="shared" si="78"/>
        <v>3.16</v>
      </c>
      <c r="AB336" s="39">
        <v>3</v>
      </c>
      <c r="AC336" s="39">
        <v>33</v>
      </c>
      <c r="AD336" s="40">
        <f t="shared" si="79"/>
        <v>1.32</v>
      </c>
      <c r="AE336" s="38">
        <f t="shared" si="80"/>
        <v>41.772151898734172</v>
      </c>
      <c r="AF336" s="39">
        <v>0</v>
      </c>
      <c r="AG336" s="39">
        <f t="shared" si="81"/>
        <v>0</v>
      </c>
      <c r="AH336" s="39">
        <v>2</v>
      </c>
      <c r="AI336" s="39">
        <f t="shared" si="82"/>
        <v>8</v>
      </c>
      <c r="AJ336" s="42" t="s">
        <v>202</v>
      </c>
      <c r="AK336" s="39"/>
      <c r="AL336" s="39"/>
      <c r="AM336" s="39">
        <v>3</v>
      </c>
      <c r="AN336" s="39">
        <v>2</v>
      </c>
      <c r="AO336" s="39">
        <v>2</v>
      </c>
      <c r="AP336" s="39">
        <v>3</v>
      </c>
      <c r="AQ336" s="39">
        <v>3</v>
      </c>
      <c r="AR336" s="39">
        <v>3</v>
      </c>
      <c r="AS336" s="39"/>
      <c r="AT336" s="39"/>
      <c r="AU336" s="39">
        <f>AR336-82</f>
        <v>-79</v>
      </c>
      <c r="AV336" s="39">
        <f>AR336-91</f>
        <v>-88</v>
      </c>
      <c r="BH336" t="str">
        <f>CONCATENATE(Tabla1[[#This Row],[MADRE]],"X",Tabla1[[#This Row],[PADRE]])</f>
        <v>AntonetaXMarcona</v>
      </c>
    </row>
    <row r="337" spans="1:60" ht="15.75" hidden="1" x14ac:dyDescent="0.25">
      <c r="A337" s="11" t="str">
        <f t="shared" si="76"/>
        <v>D01_188_28</v>
      </c>
      <c r="B337" s="33" t="s">
        <v>181</v>
      </c>
      <c r="C337" s="37">
        <v>188</v>
      </c>
      <c r="D337" s="38">
        <v>28</v>
      </c>
      <c r="E337" s="14" t="s">
        <v>144</v>
      </c>
      <c r="F337" s="39" t="s">
        <v>191</v>
      </c>
      <c r="G337" s="39" t="s">
        <v>192</v>
      </c>
      <c r="H337" s="39">
        <v>2006</v>
      </c>
      <c r="I337" s="38" t="s">
        <v>70</v>
      </c>
      <c r="J337" s="38"/>
      <c r="K337" s="39">
        <v>50</v>
      </c>
      <c r="L337" s="39">
        <f>K337-34</f>
        <v>16</v>
      </c>
      <c r="M337" s="39">
        <f>K337-61</f>
        <v>-11</v>
      </c>
      <c r="N337" s="39">
        <f>K337-72</f>
        <v>-22</v>
      </c>
      <c r="O337" s="39">
        <f>K337-82</f>
        <v>-32</v>
      </c>
      <c r="P337" s="39">
        <v>4</v>
      </c>
      <c r="T337" s="43"/>
      <c r="U337" s="39"/>
      <c r="V337" s="39"/>
      <c r="W337" s="39">
        <v>4</v>
      </c>
      <c r="X337" s="39">
        <v>202</v>
      </c>
      <c r="Y337" s="39">
        <v>25</v>
      </c>
      <c r="Z337" s="39">
        <v>70</v>
      </c>
      <c r="AA337" s="40">
        <f t="shared" si="78"/>
        <v>2.8</v>
      </c>
      <c r="AB337" s="39">
        <v>2</v>
      </c>
      <c r="AC337" s="39">
        <v>31</v>
      </c>
      <c r="AD337" s="40">
        <f t="shared" si="79"/>
        <v>1.24</v>
      </c>
      <c r="AE337" s="38">
        <f t="shared" si="80"/>
        <v>44.285714285714292</v>
      </c>
      <c r="AF337" s="39">
        <v>0</v>
      </c>
      <c r="AG337" s="39">
        <f t="shared" si="81"/>
        <v>0</v>
      </c>
      <c r="AH337" s="39">
        <v>0</v>
      </c>
      <c r="AI337" s="39">
        <f t="shared" si="82"/>
        <v>0</v>
      </c>
      <c r="AJ337" s="42" t="s">
        <v>203</v>
      </c>
      <c r="AK337" s="39"/>
      <c r="AL337" s="39"/>
      <c r="AM337" s="39">
        <v>3</v>
      </c>
      <c r="AN337" s="39">
        <v>2</v>
      </c>
      <c r="AO337" s="39">
        <v>1</v>
      </c>
      <c r="AP337" s="39">
        <v>2</v>
      </c>
      <c r="AQ337" s="39">
        <v>3</v>
      </c>
      <c r="AR337" s="39">
        <v>4</v>
      </c>
      <c r="AS337" s="39"/>
      <c r="AT337" s="39"/>
      <c r="AU337" s="39">
        <f>AR337-72</f>
        <v>-68</v>
      </c>
      <c r="AV337" s="39">
        <f>AR337-82</f>
        <v>-78</v>
      </c>
      <c r="BH337" t="str">
        <f>CONCATENATE(Tabla1[[#This Row],[MADRE]],"X",Tabla1[[#This Row],[PADRE]])</f>
        <v>AntonetaXMarcona</v>
      </c>
    </row>
    <row r="338" spans="1:60" ht="15.75" hidden="1" x14ac:dyDescent="0.25">
      <c r="A338" s="11" t="str">
        <f t="shared" si="76"/>
        <v>D01_188_28</v>
      </c>
      <c r="B338" s="33" t="s">
        <v>181</v>
      </c>
      <c r="C338" s="37">
        <v>188</v>
      </c>
      <c r="D338" s="38">
        <v>28</v>
      </c>
      <c r="E338" s="14" t="s">
        <v>144</v>
      </c>
      <c r="F338" s="39" t="s">
        <v>191</v>
      </c>
      <c r="G338" s="39" t="s">
        <v>192</v>
      </c>
      <c r="H338" s="39">
        <v>2007</v>
      </c>
      <c r="I338" s="38" t="s">
        <v>70</v>
      </c>
      <c r="J338" s="38"/>
      <c r="K338" s="39">
        <v>52</v>
      </c>
      <c r="L338" s="39">
        <f>K338-36</f>
        <v>16</v>
      </c>
      <c r="M338" s="39">
        <f>K338-53</f>
        <v>-1</v>
      </c>
      <c r="N338" s="39">
        <f>K338-67</f>
        <v>-15</v>
      </c>
      <c r="O338" s="39">
        <f>K338-82</f>
        <v>-30</v>
      </c>
      <c r="P338" s="39">
        <v>4</v>
      </c>
      <c r="T338" s="43" t="s">
        <v>204</v>
      </c>
      <c r="U338" s="39"/>
      <c r="V338" s="39" t="s">
        <v>194</v>
      </c>
      <c r="W338" s="39">
        <v>3</v>
      </c>
      <c r="X338" s="39">
        <v>203</v>
      </c>
      <c r="Y338" s="39">
        <v>25</v>
      </c>
      <c r="Z338" s="39">
        <v>72</v>
      </c>
      <c r="AA338" s="40">
        <f t="shared" si="78"/>
        <v>2.88</v>
      </c>
      <c r="AB338" s="39">
        <v>4</v>
      </c>
      <c r="AC338" s="39">
        <v>35</v>
      </c>
      <c r="AD338" s="40">
        <f t="shared" si="79"/>
        <v>1.4</v>
      </c>
      <c r="AE338" s="38">
        <f t="shared" si="80"/>
        <v>48.611111111111114</v>
      </c>
      <c r="AF338" s="39">
        <v>0</v>
      </c>
      <c r="AG338" s="39">
        <f t="shared" si="81"/>
        <v>0</v>
      </c>
      <c r="AH338" s="39">
        <v>2</v>
      </c>
      <c r="AI338" s="39">
        <f t="shared" si="82"/>
        <v>8</v>
      </c>
      <c r="AJ338" s="42">
        <v>1</v>
      </c>
      <c r="AK338" s="39">
        <f>AJ338*100/Y338</f>
        <v>4</v>
      </c>
      <c r="AL338" s="39">
        <v>14</v>
      </c>
      <c r="AM338" s="39">
        <v>3</v>
      </c>
      <c r="AN338" s="39">
        <v>2</v>
      </c>
      <c r="AO338" s="39">
        <v>2</v>
      </c>
      <c r="AP338" s="39">
        <v>3</v>
      </c>
      <c r="AQ338" s="39">
        <v>3</v>
      </c>
      <c r="AR338" s="39">
        <v>4</v>
      </c>
      <c r="AS338" s="39"/>
      <c r="AT338" s="39"/>
      <c r="AU338" s="39">
        <f>AR338-67</f>
        <v>-63</v>
      </c>
      <c r="AV338" s="39">
        <f>AR338-82</f>
        <v>-78</v>
      </c>
      <c r="BH338" t="str">
        <f>CONCATENATE(Tabla1[[#This Row],[MADRE]],"X",Tabla1[[#This Row],[PADRE]])</f>
        <v>AntonetaXMarcona</v>
      </c>
    </row>
    <row r="339" spans="1:60" ht="15.75" hidden="1" x14ac:dyDescent="0.25">
      <c r="A339" s="11" t="str">
        <f t="shared" si="76"/>
        <v>D01_188_28</v>
      </c>
      <c r="B339" s="33" t="s">
        <v>181</v>
      </c>
      <c r="C339" s="37">
        <v>188</v>
      </c>
      <c r="D339" s="38">
        <v>28</v>
      </c>
      <c r="E339" s="14" t="s">
        <v>144</v>
      </c>
      <c r="F339" s="39" t="s">
        <v>191</v>
      </c>
      <c r="G339" s="39" t="s">
        <v>192</v>
      </c>
      <c r="H339" s="39">
        <v>2008</v>
      </c>
      <c r="I339" s="38" t="s">
        <v>70</v>
      </c>
      <c r="J339" s="38"/>
      <c r="K339" s="39">
        <v>38</v>
      </c>
      <c r="L339" s="39">
        <f>K339-22</f>
        <v>16</v>
      </c>
      <c r="M339" s="39">
        <f>K339-49</f>
        <v>-11</v>
      </c>
      <c r="N339" s="39">
        <f>K339-67</f>
        <v>-29</v>
      </c>
      <c r="O339" s="39">
        <f>K339-82</f>
        <v>-44</v>
      </c>
      <c r="P339" s="39">
        <v>4</v>
      </c>
      <c r="T339" s="43" t="s">
        <v>205</v>
      </c>
      <c r="U339" s="39"/>
      <c r="V339" s="39"/>
      <c r="W339" s="39">
        <v>3</v>
      </c>
      <c r="X339" s="39">
        <v>199</v>
      </c>
      <c r="Y339" s="39">
        <v>25</v>
      </c>
      <c r="Z339" s="39">
        <v>70</v>
      </c>
      <c r="AA339" s="40">
        <f t="shared" si="78"/>
        <v>2.8</v>
      </c>
      <c r="AB339" s="39">
        <v>2</v>
      </c>
      <c r="AC339" s="39">
        <v>35</v>
      </c>
      <c r="AD339" s="40">
        <f t="shared" si="79"/>
        <v>1.4</v>
      </c>
      <c r="AE339" s="38">
        <f t="shared" si="80"/>
        <v>50</v>
      </c>
      <c r="AF339" s="39">
        <v>0</v>
      </c>
      <c r="AG339" s="39">
        <f t="shared" si="81"/>
        <v>0</v>
      </c>
      <c r="AH339" s="39">
        <v>1</v>
      </c>
      <c r="AI339" s="39">
        <f t="shared" si="82"/>
        <v>4</v>
      </c>
      <c r="AJ339" s="42" t="s">
        <v>206</v>
      </c>
      <c r="AK339" s="39"/>
      <c r="AL339" s="39"/>
      <c r="AM339" s="39">
        <v>3</v>
      </c>
      <c r="AN339" s="39">
        <v>3</v>
      </c>
      <c r="AO339" s="39">
        <v>2</v>
      </c>
      <c r="AP339" s="39">
        <v>3</v>
      </c>
      <c r="AQ339" s="39">
        <v>3</v>
      </c>
      <c r="AR339" s="39">
        <v>4</v>
      </c>
      <c r="AS339" s="39">
        <v>2</v>
      </c>
      <c r="AT339" s="39"/>
      <c r="AU339" s="39">
        <f>AR339-67</f>
        <v>-63</v>
      </c>
      <c r="AV339" s="39">
        <f>AR339-82</f>
        <v>-78</v>
      </c>
      <c r="BH339" t="str">
        <f>CONCATENATE(Tabla1[[#This Row],[MADRE]],"X",Tabla1[[#This Row],[PADRE]])</f>
        <v>AntonetaXMarcona</v>
      </c>
    </row>
    <row r="340" spans="1:60" ht="15.75" hidden="1" x14ac:dyDescent="0.25">
      <c r="A340" s="11" t="str">
        <f t="shared" si="76"/>
        <v>D01_188_28</v>
      </c>
      <c r="B340" s="33" t="s">
        <v>181</v>
      </c>
      <c r="C340" s="37">
        <v>188</v>
      </c>
      <c r="D340" s="38">
        <v>28</v>
      </c>
      <c r="E340" s="14" t="s">
        <v>144</v>
      </c>
      <c r="F340" s="39" t="s">
        <v>191</v>
      </c>
      <c r="G340" s="39" t="s">
        <v>192</v>
      </c>
      <c r="H340" s="39">
        <v>2009</v>
      </c>
      <c r="I340" s="38" t="s">
        <v>70</v>
      </c>
      <c r="J340" s="38"/>
      <c r="K340" s="39">
        <v>40</v>
      </c>
      <c r="L340" s="39">
        <f>K340-26</f>
        <v>14</v>
      </c>
      <c r="M340" s="39">
        <f>K340-50</f>
        <v>-10</v>
      </c>
      <c r="N340" s="39">
        <f>K340-66</f>
        <v>-26</v>
      </c>
      <c r="O340" s="39">
        <f>K340-82</f>
        <v>-42</v>
      </c>
      <c r="P340" s="39">
        <v>3</v>
      </c>
      <c r="T340" s="43" t="s">
        <v>207</v>
      </c>
      <c r="U340" s="39"/>
      <c r="V340" s="39"/>
      <c r="W340" s="39">
        <v>4</v>
      </c>
      <c r="X340" s="39">
        <v>199</v>
      </c>
      <c r="Y340" s="39">
        <v>25</v>
      </c>
      <c r="Z340" s="39">
        <v>79</v>
      </c>
      <c r="AA340" s="40">
        <f t="shared" si="78"/>
        <v>3.16</v>
      </c>
      <c r="AB340" s="39">
        <v>3</v>
      </c>
      <c r="AC340" s="39">
        <v>37</v>
      </c>
      <c r="AD340" s="40">
        <f t="shared" si="79"/>
        <v>1.48</v>
      </c>
      <c r="AE340" s="38">
        <f t="shared" si="80"/>
        <v>46.835443037974684</v>
      </c>
      <c r="AF340" s="39">
        <v>0</v>
      </c>
      <c r="AG340" s="39">
        <f t="shared" si="81"/>
        <v>0</v>
      </c>
      <c r="AH340" s="39">
        <v>0</v>
      </c>
      <c r="AI340" s="39">
        <f t="shared" si="82"/>
        <v>0</v>
      </c>
      <c r="AJ340" s="42" t="s">
        <v>206</v>
      </c>
      <c r="AK340" s="39"/>
      <c r="AL340" s="39"/>
      <c r="AM340" s="39">
        <v>3</v>
      </c>
      <c r="AN340" s="39">
        <v>2</v>
      </c>
      <c r="AO340" s="39">
        <v>2</v>
      </c>
      <c r="AP340" s="39">
        <v>3</v>
      </c>
      <c r="AQ340" s="39">
        <v>3</v>
      </c>
      <c r="AR340" s="39">
        <v>4</v>
      </c>
      <c r="AS340" s="39">
        <v>1</v>
      </c>
      <c r="AT340" s="39"/>
      <c r="AU340" s="39">
        <f>AR340-66</f>
        <v>-62</v>
      </c>
      <c r="AV340" s="39">
        <f>AR340-82</f>
        <v>-78</v>
      </c>
      <c r="BH340" t="str">
        <f>CONCATENATE(Tabla1[[#This Row],[MADRE]],"X",Tabla1[[#This Row],[PADRE]])</f>
        <v>AntonetaXMarcona</v>
      </c>
    </row>
    <row r="341" spans="1:60" ht="15.75" hidden="1" x14ac:dyDescent="0.25">
      <c r="A341" s="11" t="str">
        <f t="shared" si="76"/>
        <v>D01_188_28</v>
      </c>
      <c r="B341" s="33" t="s">
        <v>181</v>
      </c>
      <c r="C341" s="37">
        <v>188</v>
      </c>
      <c r="D341" s="38">
        <v>28</v>
      </c>
      <c r="E341" s="14" t="s">
        <v>144</v>
      </c>
      <c r="F341" s="39" t="s">
        <v>191</v>
      </c>
      <c r="G341" s="39" t="s">
        <v>192</v>
      </c>
      <c r="H341" s="39">
        <v>2010</v>
      </c>
      <c r="I341" s="38" t="s">
        <v>70</v>
      </c>
      <c r="J341" s="38"/>
      <c r="K341" s="39"/>
      <c r="L341" s="39"/>
      <c r="M341" s="39"/>
      <c r="N341" s="39"/>
      <c r="O341" s="39"/>
      <c r="P341" s="39">
        <v>4</v>
      </c>
      <c r="T341" s="43" t="s">
        <v>208</v>
      </c>
      <c r="U341" s="39"/>
      <c r="V341" s="39"/>
      <c r="W341" s="39">
        <v>3</v>
      </c>
      <c r="X341" s="39">
        <v>219</v>
      </c>
      <c r="Y341" s="39">
        <v>25</v>
      </c>
      <c r="Z341" s="39">
        <v>60</v>
      </c>
      <c r="AA341" s="40">
        <f t="shared" si="78"/>
        <v>2.4516666666666667</v>
      </c>
      <c r="AB341" s="39">
        <v>2</v>
      </c>
      <c r="AC341" s="39">
        <v>31</v>
      </c>
      <c r="AD341" s="40">
        <f t="shared" si="79"/>
        <v>1.2916666666666667</v>
      </c>
      <c r="AE341" s="38">
        <f t="shared" si="80"/>
        <v>52.685248130523462</v>
      </c>
      <c r="AF341" s="39">
        <v>1</v>
      </c>
      <c r="AG341" s="39">
        <f t="shared" si="81"/>
        <v>4</v>
      </c>
      <c r="AH341" s="39">
        <v>0</v>
      </c>
      <c r="AI341" s="39">
        <f t="shared" si="82"/>
        <v>0</v>
      </c>
      <c r="AJ341" s="42" t="s">
        <v>198</v>
      </c>
      <c r="AK341" s="39"/>
      <c r="AL341" s="39"/>
      <c r="AM341" s="39">
        <v>3</v>
      </c>
      <c r="AN341" s="39">
        <v>2</v>
      </c>
      <c r="AO341" s="39">
        <v>2</v>
      </c>
      <c r="AP341" s="39">
        <v>4</v>
      </c>
      <c r="AQ341" s="39">
        <v>3</v>
      </c>
      <c r="AR341" s="39">
        <v>3</v>
      </c>
      <c r="AS341" s="39">
        <v>2</v>
      </c>
      <c r="AT341" s="39"/>
      <c r="AU341" s="39"/>
      <c r="AV341" s="39"/>
      <c r="BH341" t="str">
        <f>CONCATENATE(Tabla1[[#This Row],[MADRE]],"X",Tabla1[[#This Row],[PADRE]])</f>
        <v>AntonetaXMarcona</v>
      </c>
    </row>
    <row r="342" spans="1:60" ht="15.75" hidden="1" x14ac:dyDescent="0.25">
      <c r="A342" s="11" t="str">
        <f t="shared" si="76"/>
        <v>D01_188_28</v>
      </c>
      <c r="B342" s="33" t="s">
        <v>181</v>
      </c>
      <c r="C342" s="37">
        <v>188</v>
      </c>
      <c r="D342" s="38">
        <v>28</v>
      </c>
      <c r="E342" s="14" t="s">
        <v>144</v>
      </c>
      <c r="F342" s="39" t="s">
        <v>191</v>
      </c>
      <c r="G342" s="39" t="s">
        <v>192</v>
      </c>
      <c r="H342" s="39">
        <v>2016</v>
      </c>
      <c r="I342" s="38" t="s">
        <v>70</v>
      </c>
      <c r="J342" s="38"/>
      <c r="K342" s="39"/>
      <c r="L342" s="39"/>
      <c r="M342" s="39"/>
      <c r="N342" s="39"/>
      <c r="O342" s="39"/>
      <c r="P342" s="39"/>
      <c r="T342" s="43"/>
      <c r="U342" s="39"/>
      <c r="V342" s="39"/>
      <c r="W342" s="39">
        <v>2</v>
      </c>
      <c r="X342" s="39">
        <v>204</v>
      </c>
      <c r="Y342" s="39">
        <v>25</v>
      </c>
      <c r="Z342" s="39">
        <v>73</v>
      </c>
      <c r="AA342" s="40">
        <f t="shared" si="78"/>
        <v>3.1</v>
      </c>
      <c r="AB342" s="39">
        <v>3</v>
      </c>
      <c r="AC342" s="39">
        <v>33</v>
      </c>
      <c r="AD342" s="40">
        <f t="shared" si="79"/>
        <v>1.5</v>
      </c>
      <c r="AE342" s="38">
        <f t="shared" si="80"/>
        <v>48.387096774193544</v>
      </c>
      <c r="AF342" s="39">
        <v>3</v>
      </c>
      <c r="AG342" s="39">
        <f t="shared" si="81"/>
        <v>12</v>
      </c>
      <c r="AH342" s="39">
        <v>3</v>
      </c>
      <c r="AI342" s="39">
        <f t="shared" si="82"/>
        <v>12</v>
      </c>
      <c r="AJ342" s="42" t="s">
        <v>209</v>
      </c>
      <c r="AK342" s="39"/>
      <c r="AL342" s="39"/>
      <c r="AM342" s="39">
        <v>3</v>
      </c>
      <c r="AN342" s="39">
        <v>2</v>
      </c>
      <c r="AO342" s="39">
        <v>1</v>
      </c>
      <c r="AP342" s="39">
        <v>1</v>
      </c>
      <c r="AQ342" s="39">
        <v>3</v>
      </c>
      <c r="AR342" s="39">
        <v>4</v>
      </c>
      <c r="AS342" s="39"/>
      <c r="AT342" s="39"/>
      <c r="AU342" s="39"/>
      <c r="AV342" s="39"/>
      <c r="BH342" t="str">
        <f>CONCATENATE(Tabla1[[#This Row],[MADRE]],"X",Tabla1[[#This Row],[PADRE]])</f>
        <v>AntonetaXMarcona</v>
      </c>
    </row>
    <row r="343" spans="1:60" ht="15.75" hidden="1" x14ac:dyDescent="0.25">
      <c r="A343" s="11" t="str">
        <f t="shared" si="76"/>
        <v>D01_188_28</v>
      </c>
      <c r="B343" s="33" t="s">
        <v>181</v>
      </c>
      <c r="C343" s="37">
        <v>188</v>
      </c>
      <c r="D343" s="38">
        <v>28</v>
      </c>
      <c r="E343" s="14" t="s">
        <v>144</v>
      </c>
      <c r="F343" s="39" t="s">
        <v>191</v>
      </c>
      <c r="G343" s="39" t="s">
        <v>192</v>
      </c>
      <c r="H343" s="39">
        <v>2017</v>
      </c>
      <c r="I343" s="38" t="s">
        <v>70</v>
      </c>
      <c r="J343" s="38"/>
      <c r="K343" s="39">
        <v>44</v>
      </c>
      <c r="L343" s="39">
        <f>K343-30</f>
        <v>14</v>
      </c>
      <c r="M343" s="39">
        <f>K343-53</f>
        <v>-9</v>
      </c>
      <c r="N343" s="39">
        <f>K343-71</f>
        <v>-27</v>
      </c>
      <c r="O343" s="39">
        <f>K343-80</f>
        <v>-36</v>
      </c>
      <c r="P343" s="39">
        <v>2</v>
      </c>
      <c r="T343" s="43" t="s">
        <v>210</v>
      </c>
      <c r="U343" s="39"/>
      <c r="V343" s="39"/>
      <c r="W343" s="39">
        <v>2</v>
      </c>
      <c r="X343" s="39">
        <v>212</v>
      </c>
      <c r="Y343" s="39">
        <v>25</v>
      </c>
      <c r="Z343" s="39">
        <v>72</v>
      </c>
      <c r="AA343" s="40">
        <f t="shared" si="78"/>
        <v>3.0017391304347827</v>
      </c>
      <c r="AB343" s="39">
        <v>2</v>
      </c>
      <c r="AC343" s="39">
        <v>35</v>
      </c>
      <c r="AD343" s="40">
        <f t="shared" si="79"/>
        <v>1.5217391304347827</v>
      </c>
      <c r="AE343" s="38">
        <f t="shared" si="80"/>
        <v>50.695249130938592</v>
      </c>
      <c r="AF343" s="39">
        <v>2</v>
      </c>
      <c r="AG343" s="39">
        <f t="shared" si="81"/>
        <v>8</v>
      </c>
      <c r="AH343" s="39">
        <v>2</v>
      </c>
      <c r="AI343" s="39">
        <f t="shared" si="82"/>
        <v>8</v>
      </c>
      <c r="AJ343" s="42" t="s">
        <v>87</v>
      </c>
      <c r="AK343" s="39"/>
      <c r="AL343" s="39"/>
      <c r="AM343" s="39">
        <v>4</v>
      </c>
      <c r="AN343" s="39">
        <v>2</v>
      </c>
      <c r="AO343" s="39">
        <v>2</v>
      </c>
      <c r="AP343" s="39">
        <v>3</v>
      </c>
      <c r="AQ343" s="39">
        <v>3</v>
      </c>
      <c r="AR343" s="39">
        <v>4</v>
      </c>
      <c r="AS343" s="39"/>
      <c r="AT343" s="39"/>
      <c r="AU343" s="39">
        <f>AR343-71</f>
        <v>-67</v>
      </c>
      <c r="AV343" s="39">
        <f>AR343-80</f>
        <v>-76</v>
      </c>
      <c r="BH343" t="str">
        <f>CONCATENATE(Tabla1[[#This Row],[MADRE]],"X",Tabla1[[#This Row],[PADRE]])</f>
        <v>AntonetaXMarcona</v>
      </c>
    </row>
    <row r="344" spans="1:60" ht="15.75" hidden="1" x14ac:dyDescent="0.25">
      <c r="A344" s="11" t="str">
        <f t="shared" si="76"/>
        <v>D01_193_28</v>
      </c>
      <c r="B344" s="33" t="s">
        <v>181</v>
      </c>
      <c r="C344" s="5">
        <v>193</v>
      </c>
      <c r="D344" s="34">
        <v>28</v>
      </c>
      <c r="E344" s="14" t="s">
        <v>144</v>
      </c>
      <c r="F344" s="35" t="s">
        <v>191</v>
      </c>
      <c r="G344" s="35" t="s">
        <v>192</v>
      </c>
      <c r="H344" s="35">
        <v>2004</v>
      </c>
      <c r="I344" s="34" t="s">
        <v>104</v>
      </c>
      <c r="J344" s="34"/>
      <c r="K344" s="35">
        <v>35</v>
      </c>
      <c r="L344" s="35">
        <f>K344-22</f>
        <v>13</v>
      </c>
      <c r="M344" s="35">
        <f>K344-46</f>
        <v>-11</v>
      </c>
      <c r="N344" s="35">
        <f>K344-71</f>
        <v>-36</v>
      </c>
      <c r="O344" s="35">
        <f>K344-87</f>
        <v>-52</v>
      </c>
      <c r="P344" s="35">
        <v>3</v>
      </c>
      <c r="T344" s="35"/>
      <c r="U344" s="35"/>
      <c r="V344" s="35"/>
      <c r="W344" s="35">
        <v>1</v>
      </c>
      <c r="X344" s="35">
        <v>202</v>
      </c>
      <c r="Y344" s="35">
        <v>25</v>
      </c>
      <c r="Z344" s="35">
        <v>113</v>
      </c>
      <c r="AA344" s="36">
        <f t="shared" si="78"/>
        <v>4.57</v>
      </c>
      <c r="AB344" s="35">
        <v>4</v>
      </c>
      <c r="AC344" s="35">
        <v>30</v>
      </c>
      <c r="AD344" s="36">
        <f t="shared" si="79"/>
        <v>1.25</v>
      </c>
      <c r="AE344" s="34">
        <f t="shared" si="80"/>
        <v>27.352297592997811</v>
      </c>
      <c r="AF344" s="35">
        <v>1</v>
      </c>
      <c r="AG344" s="35">
        <f t="shared" si="81"/>
        <v>4</v>
      </c>
      <c r="AH344" s="35">
        <v>1</v>
      </c>
      <c r="AI344" s="35">
        <f t="shared" si="82"/>
        <v>4</v>
      </c>
      <c r="AJ344" s="41">
        <v>6</v>
      </c>
      <c r="AK344" s="35">
        <f>AJ344*100/Y344</f>
        <v>24</v>
      </c>
      <c r="AL344" s="35" t="s">
        <v>190</v>
      </c>
      <c r="AM344" s="35">
        <v>7</v>
      </c>
      <c r="AN344" s="35">
        <v>2</v>
      </c>
      <c r="AO344" s="35">
        <v>2</v>
      </c>
      <c r="AP344" s="35">
        <v>3</v>
      </c>
      <c r="AQ344" s="35">
        <v>3</v>
      </c>
      <c r="AR344" s="35">
        <v>3</v>
      </c>
      <c r="AS344" s="35"/>
      <c r="AT344" s="35"/>
      <c r="AU344" s="35">
        <f>AR344-71</f>
        <v>-68</v>
      </c>
      <c r="AV344" s="35">
        <f>AR344-87</f>
        <v>-84</v>
      </c>
      <c r="BH344" t="str">
        <f>CONCATENATE(Tabla1[[#This Row],[MADRE]],"X",Tabla1[[#This Row],[PADRE]])</f>
        <v>AntonetaXMarcona</v>
      </c>
    </row>
    <row r="345" spans="1:60" ht="15.75" hidden="1" x14ac:dyDescent="0.25">
      <c r="A345" s="11" t="str">
        <f t="shared" si="76"/>
        <v>D01_193_28</v>
      </c>
      <c r="B345" s="33" t="s">
        <v>181</v>
      </c>
      <c r="C345" s="37">
        <v>193</v>
      </c>
      <c r="D345" s="38">
        <v>28</v>
      </c>
      <c r="E345" s="14" t="s">
        <v>144</v>
      </c>
      <c r="F345" s="39" t="s">
        <v>191</v>
      </c>
      <c r="G345" s="39" t="s">
        <v>192</v>
      </c>
      <c r="H345" s="39">
        <v>2005</v>
      </c>
      <c r="I345" s="38" t="s">
        <v>104</v>
      </c>
      <c r="J345" s="38"/>
      <c r="K345" s="39">
        <v>43</v>
      </c>
      <c r="L345" s="39">
        <f>K345-30</f>
        <v>13</v>
      </c>
      <c r="M345" s="39">
        <f>K345-60</f>
        <v>-17</v>
      </c>
      <c r="N345" s="39">
        <f>K345-82</f>
        <v>-39</v>
      </c>
      <c r="O345" s="39">
        <f>K345-91</f>
        <v>-48</v>
      </c>
      <c r="P345" s="39">
        <v>3</v>
      </c>
      <c r="T345" s="39"/>
      <c r="U345" s="39"/>
      <c r="V345" s="39"/>
      <c r="W345" s="39">
        <v>3</v>
      </c>
      <c r="X345" s="39">
        <v>200</v>
      </c>
      <c r="Y345" s="39">
        <v>25</v>
      </c>
      <c r="Z345" s="39">
        <v>102</v>
      </c>
      <c r="AA345" s="40">
        <f t="shared" si="78"/>
        <v>4.1669565217391309</v>
      </c>
      <c r="AB345" s="39">
        <v>4</v>
      </c>
      <c r="AC345" s="39">
        <v>25</v>
      </c>
      <c r="AD345" s="40">
        <f t="shared" si="79"/>
        <v>1.0869565217391304</v>
      </c>
      <c r="AE345" s="38">
        <f t="shared" si="80"/>
        <v>26.085141903171948</v>
      </c>
      <c r="AF345" s="39">
        <v>2</v>
      </c>
      <c r="AG345" s="39">
        <f t="shared" si="81"/>
        <v>8</v>
      </c>
      <c r="AH345" s="39">
        <v>0</v>
      </c>
      <c r="AI345" s="39">
        <f t="shared" si="82"/>
        <v>0</v>
      </c>
      <c r="AJ345" s="42" t="s">
        <v>211</v>
      </c>
      <c r="AK345" s="39"/>
      <c r="AL345" s="39"/>
      <c r="AM345" s="39">
        <v>7</v>
      </c>
      <c r="AN345" s="39">
        <v>3</v>
      </c>
      <c r="AO345" s="39">
        <v>2</v>
      </c>
      <c r="AP345" s="39">
        <v>2</v>
      </c>
      <c r="AQ345" s="39">
        <v>3</v>
      </c>
      <c r="AR345" s="39">
        <v>3</v>
      </c>
      <c r="AS345" s="39"/>
      <c r="AT345" s="39"/>
      <c r="AU345" s="39">
        <f>AR345-82</f>
        <v>-79</v>
      </c>
      <c r="AV345" s="39">
        <f>AR345-91</f>
        <v>-88</v>
      </c>
      <c r="BH345" t="str">
        <f>CONCATENATE(Tabla1[[#This Row],[MADRE]],"X",Tabla1[[#This Row],[PADRE]])</f>
        <v>AntonetaXMarcona</v>
      </c>
    </row>
    <row r="346" spans="1:60" ht="15.75" hidden="1" x14ac:dyDescent="0.25">
      <c r="A346" s="11" t="str">
        <f t="shared" si="76"/>
        <v>D01_193_28</v>
      </c>
      <c r="B346" s="33" t="s">
        <v>181</v>
      </c>
      <c r="C346" s="37">
        <v>193</v>
      </c>
      <c r="D346" s="38">
        <v>28</v>
      </c>
      <c r="E346" s="14" t="s">
        <v>144</v>
      </c>
      <c r="F346" s="39" t="s">
        <v>191</v>
      </c>
      <c r="G346" s="39" t="s">
        <v>192</v>
      </c>
      <c r="H346" s="39">
        <v>2006</v>
      </c>
      <c r="I346" s="38" t="s">
        <v>104</v>
      </c>
      <c r="J346" s="38"/>
      <c r="K346" s="39">
        <v>46</v>
      </c>
      <c r="L346" s="39">
        <f>K346-34</f>
        <v>12</v>
      </c>
      <c r="M346" s="39">
        <f>K346-61</f>
        <v>-15</v>
      </c>
      <c r="N346" s="39">
        <f>K346-72</f>
        <v>-26</v>
      </c>
      <c r="O346" s="39">
        <f>K346-82</f>
        <v>-36</v>
      </c>
      <c r="P346" s="39">
        <v>3</v>
      </c>
      <c r="T346" s="39"/>
      <c r="U346" s="39"/>
      <c r="V346" s="39"/>
      <c r="W346" s="39">
        <v>3</v>
      </c>
      <c r="X346" s="39">
        <v>202</v>
      </c>
      <c r="Y346" s="39">
        <v>25</v>
      </c>
      <c r="Z346" s="39">
        <v>110</v>
      </c>
      <c r="AA346" s="40">
        <f t="shared" si="78"/>
        <v>4.4000000000000004</v>
      </c>
      <c r="AB346" s="39">
        <v>4</v>
      </c>
      <c r="AC346" s="39">
        <v>29</v>
      </c>
      <c r="AD346" s="40">
        <f t="shared" si="79"/>
        <v>1.1599999999999999</v>
      </c>
      <c r="AE346" s="38">
        <f t="shared" si="80"/>
        <v>26.36363636363636</v>
      </c>
      <c r="AF346" s="39">
        <v>0</v>
      </c>
      <c r="AG346" s="39">
        <f t="shared" si="81"/>
        <v>0</v>
      </c>
      <c r="AH346" s="39">
        <v>0</v>
      </c>
      <c r="AI346" s="39">
        <f t="shared" si="82"/>
        <v>0</v>
      </c>
      <c r="AJ346" s="42" t="s">
        <v>200</v>
      </c>
      <c r="AK346" s="39"/>
      <c r="AL346" s="39"/>
      <c r="AM346" s="39">
        <v>7</v>
      </c>
      <c r="AN346" s="39">
        <v>2</v>
      </c>
      <c r="AO346" s="39">
        <v>2</v>
      </c>
      <c r="AP346" s="39">
        <v>2</v>
      </c>
      <c r="AQ346" s="39">
        <v>3</v>
      </c>
      <c r="AR346" s="39">
        <v>5</v>
      </c>
      <c r="AS346" s="39"/>
      <c r="AT346" s="39"/>
      <c r="AU346" s="39">
        <f>AR346-72</f>
        <v>-67</v>
      </c>
      <c r="AV346" s="39">
        <f>AR346-82</f>
        <v>-77</v>
      </c>
      <c r="BH346" t="str">
        <f>CONCATENATE(Tabla1[[#This Row],[MADRE]],"X",Tabla1[[#This Row],[PADRE]])</f>
        <v>AntonetaXMarcona</v>
      </c>
    </row>
    <row r="347" spans="1:60" ht="15.75" hidden="1" x14ac:dyDescent="0.25">
      <c r="A347" s="11" t="str">
        <f t="shared" si="76"/>
        <v>D01_193_28</v>
      </c>
      <c r="B347" s="33" t="s">
        <v>181</v>
      </c>
      <c r="C347" s="37">
        <v>193</v>
      </c>
      <c r="D347" s="38">
        <v>28</v>
      </c>
      <c r="E347" s="14" t="s">
        <v>144</v>
      </c>
      <c r="F347" s="39" t="s">
        <v>191</v>
      </c>
      <c r="G347" s="39" t="s">
        <v>192</v>
      </c>
      <c r="H347" s="39">
        <v>2007</v>
      </c>
      <c r="I347" s="38" t="s">
        <v>104</v>
      </c>
      <c r="J347" s="38"/>
      <c r="K347" s="39">
        <v>46</v>
      </c>
      <c r="L347" s="39">
        <f>K347-36</f>
        <v>10</v>
      </c>
      <c r="M347" s="39">
        <f>K347-53</f>
        <v>-7</v>
      </c>
      <c r="N347" s="39">
        <f>K347-67</f>
        <v>-21</v>
      </c>
      <c r="O347" s="39">
        <f>K347-82</f>
        <v>-36</v>
      </c>
      <c r="P347" s="39">
        <v>2</v>
      </c>
      <c r="T347" s="39" t="s">
        <v>212</v>
      </c>
      <c r="U347" s="39"/>
      <c r="V347" s="39" t="s">
        <v>213</v>
      </c>
      <c r="W347" s="39">
        <v>2</v>
      </c>
      <c r="X347" s="39">
        <v>202</v>
      </c>
      <c r="Y347" s="39">
        <v>25</v>
      </c>
      <c r="Z347" s="39">
        <v>139</v>
      </c>
      <c r="AA347" s="40">
        <f t="shared" si="78"/>
        <v>5.56</v>
      </c>
      <c r="AB347" s="39">
        <v>4</v>
      </c>
      <c r="AC347" s="39">
        <v>32</v>
      </c>
      <c r="AD347" s="40">
        <f t="shared" si="79"/>
        <v>1.28</v>
      </c>
      <c r="AE347" s="38">
        <f t="shared" si="80"/>
        <v>23.021582733812952</v>
      </c>
      <c r="AF347" s="39">
        <v>0</v>
      </c>
      <c r="AG347" s="39">
        <f t="shared" si="81"/>
        <v>0</v>
      </c>
      <c r="AH347" s="39">
        <v>0</v>
      </c>
      <c r="AI347" s="39">
        <f t="shared" si="82"/>
        <v>0</v>
      </c>
      <c r="AJ347" s="42">
        <v>1</v>
      </c>
      <c r="AK347" s="39">
        <f>AJ347*100/Y347</f>
        <v>4</v>
      </c>
      <c r="AL347" s="39">
        <v>7</v>
      </c>
      <c r="AM347" s="39">
        <v>7</v>
      </c>
      <c r="AN347" s="39">
        <v>2</v>
      </c>
      <c r="AO347" s="39">
        <v>3</v>
      </c>
      <c r="AP347" s="39">
        <v>3</v>
      </c>
      <c r="AQ347" s="39">
        <v>3</v>
      </c>
      <c r="AR347" s="39">
        <v>4</v>
      </c>
      <c r="AS347" s="39"/>
      <c r="AT347" s="39"/>
      <c r="AU347" s="39">
        <f>AR347-67</f>
        <v>-63</v>
      </c>
      <c r="AV347" s="39">
        <f>AR347-82</f>
        <v>-78</v>
      </c>
      <c r="BH347" t="str">
        <f>CONCATENATE(Tabla1[[#This Row],[MADRE]],"X",Tabla1[[#This Row],[PADRE]])</f>
        <v>AntonetaXMarcona</v>
      </c>
    </row>
    <row r="348" spans="1:60" ht="15.75" hidden="1" x14ac:dyDescent="0.25">
      <c r="A348" s="11" t="str">
        <f t="shared" si="76"/>
        <v>D01_193_28</v>
      </c>
      <c r="B348" s="33" t="s">
        <v>181</v>
      </c>
      <c r="C348" s="37">
        <v>193</v>
      </c>
      <c r="D348" s="38">
        <v>28</v>
      </c>
      <c r="E348" s="14" t="s">
        <v>144</v>
      </c>
      <c r="F348" s="39" t="s">
        <v>191</v>
      </c>
      <c r="G348" s="39" t="s">
        <v>192</v>
      </c>
      <c r="H348" s="39">
        <v>2008</v>
      </c>
      <c r="I348" s="38" t="s">
        <v>104</v>
      </c>
      <c r="J348" s="38"/>
      <c r="K348" s="39">
        <v>33</v>
      </c>
      <c r="L348" s="39">
        <f>K348-22</f>
        <v>11</v>
      </c>
      <c r="M348" s="39">
        <f>K348-49</f>
        <v>-16</v>
      </c>
      <c r="N348" s="39">
        <f>K348-67</f>
        <v>-34</v>
      </c>
      <c r="O348" s="39">
        <f>K348-82</f>
        <v>-49</v>
      </c>
      <c r="P348" s="39">
        <v>4</v>
      </c>
      <c r="T348" s="39" t="s">
        <v>214</v>
      </c>
      <c r="U348" s="39"/>
      <c r="V348" s="39"/>
      <c r="W348" s="39">
        <v>4</v>
      </c>
      <c r="X348" s="39">
        <v>195</v>
      </c>
      <c r="Y348" s="39">
        <v>25</v>
      </c>
      <c r="Z348" s="39">
        <v>101</v>
      </c>
      <c r="AA348" s="40">
        <f t="shared" si="78"/>
        <v>4.04</v>
      </c>
      <c r="AB348" s="39">
        <v>4</v>
      </c>
      <c r="AC348" s="39">
        <v>29</v>
      </c>
      <c r="AD348" s="40">
        <f t="shared" si="79"/>
        <v>1.1599999999999999</v>
      </c>
      <c r="AE348" s="38">
        <f t="shared" si="80"/>
        <v>28.71287128712871</v>
      </c>
      <c r="AF348" s="39">
        <v>0</v>
      </c>
      <c r="AG348" s="39">
        <f t="shared" si="81"/>
        <v>0</v>
      </c>
      <c r="AH348" s="39">
        <v>0</v>
      </c>
      <c r="AI348" s="39">
        <f t="shared" si="82"/>
        <v>0</v>
      </c>
      <c r="AJ348" s="42" t="s">
        <v>215</v>
      </c>
      <c r="AK348" s="39"/>
      <c r="AL348" s="39"/>
      <c r="AM348" s="39">
        <v>7</v>
      </c>
      <c r="AN348" s="39">
        <v>2</v>
      </c>
      <c r="AO348" s="39">
        <v>2</v>
      </c>
      <c r="AP348" s="39">
        <v>3</v>
      </c>
      <c r="AQ348" s="39">
        <v>3</v>
      </c>
      <c r="AR348" s="39">
        <v>4</v>
      </c>
      <c r="AS348" s="39">
        <v>1</v>
      </c>
      <c r="AT348" s="39"/>
      <c r="AU348" s="39">
        <f>AR348-67</f>
        <v>-63</v>
      </c>
      <c r="AV348" s="39">
        <f>AR348-82</f>
        <v>-78</v>
      </c>
      <c r="BH348" t="str">
        <f>CONCATENATE(Tabla1[[#This Row],[MADRE]],"X",Tabla1[[#This Row],[PADRE]])</f>
        <v>AntonetaXMarcona</v>
      </c>
    </row>
    <row r="349" spans="1:60" ht="15.75" hidden="1" x14ac:dyDescent="0.25">
      <c r="A349" s="11" t="str">
        <f t="shared" si="76"/>
        <v>D01_193_28</v>
      </c>
      <c r="B349" s="33" t="s">
        <v>181</v>
      </c>
      <c r="C349" s="37">
        <v>193</v>
      </c>
      <c r="D349" s="38">
        <v>28</v>
      </c>
      <c r="E349" s="14" t="s">
        <v>144</v>
      </c>
      <c r="F349" s="39" t="s">
        <v>191</v>
      </c>
      <c r="G349" s="39" t="s">
        <v>192</v>
      </c>
      <c r="H349" s="39">
        <v>2009</v>
      </c>
      <c r="I349" s="38" t="s">
        <v>104</v>
      </c>
      <c r="J349" s="38"/>
      <c r="K349" s="39">
        <v>35</v>
      </c>
      <c r="L349" s="39">
        <f>K349-26</f>
        <v>9</v>
      </c>
      <c r="M349" s="39">
        <f>K349-50</f>
        <v>-15</v>
      </c>
      <c r="N349" s="39">
        <f>K349-66</f>
        <v>-31</v>
      </c>
      <c r="O349" s="39">
        <f>K349-82</f>
        <v>-47</v>
      </c>
      <c r="P349" s="39">
        <v>3</v>
      </c>
      <c r="T349" s="39" t="s">
        <v>216</v>
      </c>
      <c r="U349" s="39"/>
      <c r="V349" s="39"/>
      <c r="W349" s="39">
        <v>3</v>
      </c>
      <c r="X349" s="39">
        <v>195</v>
      </c>
      <c r="Y349" s="39">
        <v>25</v>
      </c>
      <c r="Z349" s="39">
        <v>156</v>
      </c>
      <c r="AA349" s="40">
        <f t="shared" si="78"/>
        <v>6.24</v>
      </c>
      <c r="AB349" s="39">
        <v>4</v>
      </c>
      <c r="AC349" s="39">
        <v>35</v>
      </c>
      <c r="AD349" s="40">
        <f t="shared" si="79"/>
        <v>1.4</v>
      </c>
      <c r="AE349" s="38">
        <f t="shared" si="80"/>
        <v>22.435897435897434</v>
      </c>
      <c r="AF349" s="39">
        <v>0</v>
      </c>
      <c r="AG349" s="39">
        <f t="shared" si="81"/>
        <v>0</v>
      </c>
      <c r="AH349" s="39">
        <v>0</v>
      </c>
      <c r="AI349" s="39">
        <f t="shared" si="82"/>
        <v>0</v>
      </c>
      <c r="AJ349" s="42" t="s">
        <v>215</v>
      </c>
      <c r="AK349" s="39"/>
      <c r="AL349" s="39"/>
      <c r="AM349" s="39">
        <v>7</v>
      </c>
      <c r="AN349" s="39">
        <v>2</v>
      </c>
      <c r="AO349" s="39">
        <v>3</v>
      </c>
      <c r="AP349" s="39">
        <v>3</v>
      </c>
      <c r="AQ349" s="39">
        <v>3</v>
      </c>
      <c r="AR349" s="39">
        <v>4</v>
      </c>
      <c r="AS349" s="39">
        <v>2</v>
      </c>
      <c r="AT349" s="39"/>
      <c r="AU349" s="39">
        <f>AR349-66</f>
        <v>-62</v>
      </c>
      <c r="AV349" s="39">
        <f>AR349-82</f>
        <v>-78</v>
      </c>
      <c r="BH349" t="str">
        <f>CONCATENATE(Tabla1[[#This Row],[MADRE]],"X",Tabla1[[#This Row],[PADRE]])</f>
        <v>AntonetaXMarcona</v>
      </c>
    </row>
    <row r="350" spans="1:60" ht="15.75" hidden="1" x14ac:dyDescent="0.25">
      <c r="A350" s="11" t="str">
        <f t="shared" si="76"/>
        <v>D01_193_28</v>
      </c>
      <c r="B350" s="33" t="s">
        <v>181</v>
      </c>
      <c r="C350" s="37">
        <v>193</v>
      </c>
      <c r="D350" s="38">
        <v>28</v>
      </c>
      <c r="E350" s="14" t="s">
        <v>144</v>
      </c>
      <c r="F350" s="39" t="s">
        <v>191</v>
      </c>
      <c r="G350" s="39" t="s">
        <v>192</v>
      </c>
      <c r="H350" s="39">
        <v>2010</v>
      </c>
      <c r="I350" s="38" t="s">
        <v>104</v>
      </c>
      <c r="J350" s="38"/>
      <c r="K350" s="39"/>
      <c r="L350" s="39"/>
      <c r="M350" s="39"/>
      <c r="N350" s="39"/>
      <c r="O350" s="39"/>
      <c r="P350" s="39">
        <v>4</v>
      </c>
      <c r="T350" s="39" t="s">
        <v>217</v>
      </c>
      <c r="U350" s="39"/>
      <c r="V350" s="39"/>
      <c r="W350" s="39">
        <v>4</v>
      </c>
      <c r="X350" s="39">
        <v>211</v>
      </c>
      <c r="Y350" s="39">
        <v>25</v>
      </c>
      <c r="Z350" s="39">
        <v>98</v>
      </c>
      <c r="AA350" s="40">
        <f t="shared" si="78"/>
        <v>3.9666666666666668</v>
      </c>
      <c r="AB350" s="39">
        <v>4</v>
      </c>
      <c r="AC350" s="39">
        <v>28</v>
      </c>
      <c r="AD350" s="40">
        <f t="shared" si="79"/>
        <v>1.1666666666666667</v>
      </c>
      <c r="AE350" s="38">
        <f t="shared" si="80"/>
        <v>29.411764705882355</v>
      </c>
      <c r="AF350" s="39">
        <v>1</v>
      </c>
      <c r="AG350" s="39">
        <f t="shared" si="81"/>
        <v>4</v>
      </c>
      <c r="AH350" s="39">
        <v>0</v>
      </c>
      <c r="AI350" s="39">
        <f t="shared" si="82"/>
        <v>0</v>
      </c>
      <c r="AJ350" s="42" t="s">
        <v>218</v>
      </c>
      <c r="AK350" s="39"/>
      <c r="AL350" s="39"/>
      <c r="AM350" s="39">
        <v>5</v>
      </c>
      <c r="AN350" s="39">
        <v>2</v>
      </c>
      <c r="AO350" s="39">
        <v>2</v>
      </c>
      <c r="AP350" s="39">
        <v>3</v>
      </c>
      <c r="AQ350" s="39">
        <v>3</v>
      </c>
      <c r="AR350" s="39">
        <v>3</v>
      </c>
      <c r="AS350" s="39">
        <v>4</v>
      </c>
      <c r="AT350" s="39"/>
      <c r="AU350" s="39"/>
      <c r="AV350" s="39"/>
      <c r="BH350" t="str">
        <f>CONCATENATE(Tabla1[[#This Row],[MADRE]],"X",Tabla1[[#This Row],[PADRE]])</f>
        <v>AntonetaXMarcona</v>
      </c>
    </row>
    <row r="351" spans="1:60" ht="15.75" hidden="1" x14ac:dyDescent="0.25">
      <c r="A351" s="11" t="str">
        <f t="shared" si="76"/>
        <v>D01_198_28</v>
      </c>
      <c r="B351" s="33" t="s">
        <v>181</v>
      </c>
      <c r="C351" s="5">
        <v>198</v>
      </c>
      <c r="D351" s="34">
        <v>28</v>
      </c>
      <c r="E351" s="14" t="s">
        <v>144</v>
      </c>
      <c r="F351" s="35" t="s">
        <v>191</v>
      </c>
      <c r="G351" s="35" t="s">
        <v>192</v>
      </c>
      <c r="H351" s="35">
        <v>2004</v>
      </c>
      <c r="I351" s="34" t="s">
        <v>64</v>
      </c>
      <c r="J351" s="34"/>
      <c r="K351" s="35">
        <v>37</v>
      </c>
      <c r="L351" s="35">
        <f>K351-22</f>
        <v>15</v>
      </c>
      <c r="M351" s="35">
        <f>K351-46</f>
        <v>-9</v>
      </c>
      <c r="N351" s="35">
        <f>K351-71</f>
        <v>-34</v>
      </c>
      <c r="O351" s="35">
        <f>K351-87</f>
        <v>-50</v>
      </c>
      <c r="P351" s="35">
        <v>3</v>
      </c>
      <c r="T351" s="35"/>
      <c r="U351" s="35"/>
      <c r="V351" s="35"/>
      <c r="W351" s="35">
        <v>1</v>
      </c>
      <c r="X351" s="35">
        <v>220</v>
      </c>
      <c r="Y351" s="35">
        <v>25</v>
      </c>
      <c r="Z351" s="35">
        <v>150</v>
      </c>
      <c r="AA351" s="36">
        <f t="shared" si="78"/>
        <v>6</v>
      </c>
      <c r="AB351" s="35">
        <v>4</v>
      </c>
      <c r="AC351" s="35">
        <v>38</v>
      </c>
      <c r="AD351" s="36">
        <f t="shared" si="79"/>
        <v>1.52</v>
      </c>
      <c r="AE351" s="34">
        <f t="shared" si="80"/>
        <v>25.333333333333332</v>
      </c>
      <c r="AF351" s="35">
        <v>0</v>
      </c>
      <c r="AG351" s="35">
        <f t="shared" si="81"/>
        <v>0</v>
      </c>
      <c r="AH351" s="35">
        <v>0</v>
      </c>
      <c r="AI351" s="35">
        <f t="shared" si="82"/>
        <v>0</v>
      </c>
      <c r="AJ351" s="35">
        <v>5</v>
      </c>
      <c r="AK351" s="35">
        <f>AJ351*100/Y351</f>
        <v>20</v>
      </c>
      <c r="AL351" s="35" t="s">
        <v>111</v>
      </c>
      <c r="AM351" s="35">
        <v>11</v>
      </c>
      <c r="AN351" s="35">
        <v>2</v>
      </c>
      <c r="AO351" s="35">
        <v>2</v>
      </c>
      <c r="AP351" s="35">
        <v>3</v>
      </c>
      <c r="AQ351" s="35">
        <v>2</v>
      </c>
      <c r="AR351" s="35">
        <v>4</v>
      </c>
      <c r="AS351" s="35"/>
      <c r="AT351" s="35"/>
      <c r="AU351" s="35">
        <f>AR351-71</f>
        <v>-67</v>
      </c>
      <c r="AV351" s="35">
        <f>AR351-87</f>
        <v>-83</v>
      </c>
      <c r="BH351" t="str">
        <f>CONCATENATE(Tabla1[[#This Row],[MADRE]],"X",Tabla1[[#This Row],[PADRE]])</f>
        <v>AntonetaXMarcona</v>
      </c>
    </row>
    <row r="352" spans="1:60" ht="15.75" hidden="1" x14ac:dyDescent="0.25">
      <c r="A352" s="11" t="str">
        <f t="shared" si="76"/>
        <v>D01_198_28</v>
      </c>
      <c r="B352" s="33" t="s">
        <v>181</v>
      </c>
      <c r="C352" s="37">
        <v>198</v>
      </c>
      <c r="D352" s="38">
        <v>28</v>
      </c>
      <c r="E352" s="14" t="s">
        <v>144</v>
      </c>
      <c r="F352" s="39" t="s">
        <v>191</v>
      </c>
      <c r="G352" s="39" t="s">
        <v>192</v>
      </c>
      <c r="H352" s="39">
        <v>2005</v>
      </c>
      <c r="I352" s="38" t="s">
        <v>64</v>
      </c>
      <c r="J352" s="38"/>
      <c r="K352" s="39">
        <v>54</v>
      </c>
      <c r="L352" s="39">
        <f>K352-30</f>
        <v>24</v>
      </c>
      <c r="M352" s="39">
        <f>K352-60</f>
        <v>-6</v>
      </c>
      <c r="N352" s="39">
        <f>K352-82</f>
        <v>-28</v>
      </c>
      <c r="O352" s="39">
        <f>K352-91</f>
        <v>-37</v>
      </c>
      <c r="P352" s="39">
        <v>3</v>
      </c>
      <c r="T352" s="39"/>
      <c r="U352" s="39"/>
      <c r="V352" s="39"/>
      <c r="W352" s="39">
        <v>3</v>
      </c>
      <c r="X352" s="39">
        <v>218</v>
      </c>
      <c r="Y352" s="39">
        <v>25</v>
      </c>
      <c r="Z352" s="39">
        <v>136</v>
      </c>
      <c r="AA352" s="40">
        <f t="shared" si="78"/>
        <v>5.5443478260869563</v>
      </c>
      <c r="AB352" s="39">
        <v>4</v>
      </c>
      <c r="AC352" s="39">
        <v>30</v>
      </c>
      <c r="AD352" s="40">
        <f t="shared" si="79"/>
        <v>1.3043478260869565</v>
      </c>
      <c r="AE352" s="38">
        <f t="shared" si="80"/>
        <v>23.525721455457969</v>
      </c>
      <c r="AF352" s="39">
        <v>2</v>
      </c>
      <c r="AG352" s="39">
        <f t="shared" si="81"/>
        <v>8</v>
      </c>
      <c r="AH352" s="39">
        <v>0</v>
      </c>
      <c r="AI352" s="39">
        <f t="shared" si="82"/>
        <v>0</v>
      </c>
      <c r="AJ352" s="39">
        <v>4</v>
      </c>
      <c r="AK352" s="39">
        <f>AJ352*100/Y352</f>
        <v>16</v>
      </c>
      <c r="AL352" s="39">
        <v>4</v>
      </c>
      <c r="AM352" s="39">
        <v>11</v>
      </c>
      <c r="AN352" s="39">
        <v>3</v>
      </c>
      <c r="AO352" s="39">
        <v>3</v>
      </c>
      <c r="AP352" s="39">
        <v>4</v>
      </c>
      <c r="AQ352" s="39">
        <v>2</v>
      </c>
      <c r="AR352" s="39">
        <v>3</v>
      </c>
      <c r="AS352" s="39"/>
      <c r="AT352" s="39"/>
      <c r="AU352" s="39">
        <f>AR352-82</f>
        <v>-79</v>
      </c>
      <c r="AV352" s="39">
        <f>AR352-91</f>
        <v>-88</v>
      </c>
      <c r="BH352" t="str">
        <f>CONCATENATE(Tabla1[[#This Row],[MADRE]],"X",Tabla1[[#This Row],[PADRE]])</f>
        <v>AntonetaXMarcona</v>
      </c>
    </row>
    <row r="353" spans="1:60" ht="15.75" hidden="1" x14ac:dyDescent="0.25">
      <c r="A353" s="11" t="str">
        <f t="shared" si="76"/>
        <v>D01_198_28</v>
      </c>
      <c r="B353" s="33" t="s">
        <v>181</v>
      </c>
      <c r="C353" s="37">
        <v>198</v>
      </c>
      <c r="D353" s="38">
        <v>28</v>
      </c>
      <c r="E353" s="14" t="s">
        <v>144</v>
      </c>
      <c r="F353" s="39" t="s">
        <v>191</v>
      </c>
      <c r="G353" s="39" t="s">
        <v>192</v>
      </c>
      <c r="H353" s="39">
        <v>2006</v>
      </c>
      <c r="I353" s="38" t="s">
        <v>64</v>
      </c>
      <c r="J353" s="38"/>
      <c r="K353" s="39">
        <v>55</v>
      </c>
      <c r="L353" s="39">
        <f>K353-34</f>
        <v>21</v>
      </c>
      <c r="M353" s="39">
        <f>K353-61</f>
        <v>-6</v>
      </c>
      <c r="N353" s="39">
        <f>K353-72</f>
        <v>-17</v>
      </c>
      <c r="O353" s="39">
        <f>K353-82</f>
        <v>-27</v>
      </c>
      <c r="P353" s="39">
        <v>4</v>
      </c>
      <c r="T353" s="39"/>
      <c r="U353" s="39"/>
      <c r="V353" s="39"/>
      <c r="W353" s="39">
        <v>3</v>
      </c>
      <c r="X353" s="39">
        <v>220</v>
      </c>
      <c r="Y353" s="39">
        <v>25</v>
      </c>
      <c r="Z353" s="39">
        <v>150</v>
      </c>
      <c r="AA353" s="40">
        <f t="shared" si="78"/>
        <v>6</v>
      </c>
      <c r="AB353" s="39">
        <v>4</v>
      </c>
      <c r="AC353" s="39">
        <v>38</v>
      </c>
      <c r="AD353" s="40">
        <f t="shared" si="79"/>
        <v>1.52</v>
      </c>
      <c r="AE353" s="38">
        <f t="shared" si="80"/>
        <v>25.333333333333332</v>
      </c>
      <c r="AF353" s="39">
        <v>0</v>
      </c>
      <c r="AG353" s="39">
        <f t="shared" si="81"/>
        <v>0</v>
      </c>
      <c r="AH353" s="39">
        <v>0</v>
      </c>
      <c r="AI353" s="39">
        <f t="shared" si="82"/>
        <v>0</v>
      </c>
      <c r="AJ353" s="39">
        <v>0</v>
      </c>
      <c r="AK353" s="39">
        <f>AJ353*100/Y353</f>
        <v>0</v>
      </c>
      <c r="AL353" s="39"/>
      <c r="AM353" s="39">
        <v>11</v>
      </c>
      <c r="AN353" s="39">
        <v>2</v>
      </c>
      <c r="AO353" s="39">
        <v>2</v>
      </c>
      <c r="AP353" s="39">
        <v>3</v>
      </c>
      <c r="AQ353" s="39">
        <v>2</v>
      </c>
      <c r="AR353" s="39">
        <v>4</v>
      </c>
      <c r="AS353" s="39"/>
      <c r="AT353" s="39"/>
      <c r="AU353" s="39">
        <f>AR353-72</f>
        <v>-68</v>
      </c>
      <c r="AV353" s="39">
        <f>AR353-82</f>
        <v>-78</v>
      </c>
      <c r="BH353" t="str">
        <f>CONCATENATE(Tabla1[[#This Row],[MADRE]],"X",Tabla1[[#This Row],[PADRE]])</f>
        <v>AntonetaXMarcona</v>
      </c>
    </row>
    <row r="354" spans="1:60" ht="15.75" hidden="1" x14ac:dyDescent="0.25">
      <c r="A354" s="11" t="str">
        <f t="shared" si="76"/>
        <v>D01_205_28</v>
      </c>
      <c r="B354" s="33" t="s">
        <v>181</v>
      </c>
      <c r="C354" s="5">
        <v>205</v>
      </c>
      <c r="D354" s="34">
        <v>28</v>
      </c>
      <c r="E354" s="14" t="s">
        <v>144</v>
      </c>
      <c r="F354" s="35" t="s">
        <v>191</v>
      </c>
      <c r="G354" s="35" t="s">
        <v>192</v>
      </c>
      <c r="H354" s="35">
        <v>2004</v>
      </c>
      <c r="I354" s="34" t="s">
        <v>64</v>
      </c>
      <c r="J354" s="34"/>
      <c r="K354" s="35">
        <v>35</v>
      </c>
      <c r="L354" s="35">
        <f>K354-22</f>
        <v>13</v>
      </c>
      <c r="M354" s="35">
        <f>K354-46</f>
        <v>-11</v>
      </c>
      <c r="N354" s="35">
        <f>K354-71</f>
        <v>-36</v>
      </c>
      <c r="O354" s="35">
        <f>K354-87</f>
        <v>-52</v>
      </c>
      <c r="P354" s="35">
        <v>4</v>
      </c>
      <c r="T354" s="35"/>
      <c r="U354" s="35"/>
      <c r="V354" s="35"/>
      <c r="W354" s="35">
        <v>2</v>
      </c>
      <c r="X354" s="35">
        <v>195</v>
      </c>
      <c r="Y354" s="35">
        <v>25</v>
      </c>
      <c r="Z354" s="35">
        <v>65</v>
      </c>
      <c r="AA354" s="36">
        <f t="shared" si="78"/>
        <v>2.6316666666666668</v>
      </c>
      <c r="AB354" s="35">
        <v>4</v>
      </c>
      <c r="AC354" s="35">
        <v>19</v>
      </c>
      <c r="AD354" s="36">
        <f t="shared" si="79"/>
        <v>0.79166666666666663</v>
      </c>
      <c r="AE354" s="34">
        <f t="shared" si="80"/>
        <v>30.082330588980362</v>
      </c>
      <c r="AF354" s="35">
        <v>1</v>
      </c>
      <c r="AG354" s="35">
        <f t="shared" si="81"/>
        <v>4</v>
      </c>
      <c r="AH354" s="35">
        <v>0</v>
      </c>
      <c r="AI354" s="35">
        <f t="shared" si="82"/>
        <v>0</v>
      </c>
      <c r="AJ354" s="35">
        <v>1</v>
      </c>
      <c r="AK354" s="35"/>
      <c r="AL354" s="35">
        <v>14</v>
      </c>
      <c r="AM354" s="35">
        <v>5</v>
      </c>
      <c r="AN354" s="35">
        <v>3</v>
      </c>
      <c r="AO354" s="35">
        <v>2</v>
      </c>
      <c r="AP354" s="35">
        <v>3</v>
      </c>
      <c r="AQ354" s="35">
        <v>3</v>
      </c>
      <c r="AR354" s="35">
        <v>2</v>
      </c>
      <c r="AS354" s="35"/>
      <c r="AT354" s="35"/>
      <c r="AU354" s="35">
        <f>AR354-71</f>
        <v>-69</v>
      </c>
      <c r="AV354" s="35">
        <f>AR354-87</f>
        <v>-85</v>
      </c>
      <c r="BH354" t="str">
        <f>CONCATENATE(Tabla1[[#This Row],[MADRE]],"X",Tabla1[[#This Row],[PADRE]])</f>
        <v>AntonetaXMarcona</v>
      </c>
    </row>
    <row r="355" spans="1:60" ht="15.75" hidden="1" x14ac:dyDescent="0.25">
      <c r="A355" s="11" t="str">
        <f t="shared" si="76"/>
        <v>D01_206_28</v>
      </c>
      <c r="B355" s="33" t="s">
        <v>181</v>
      </c>
      <c r="C355" s="5">
        <v>206</v>
      </c>
      <c r="D355" s="34">
        <v>28</v>
      </c>
      <c r="E355" s="14" t="s">
        <v>144</v>
      </c>
      <c r="F355" s="35" t="s">
        <v>191</v>
      </c>
      <c r="G355" s="35" t="s">
        <v>192</v>
      </c>
      <c r="H355" s="35">
        <v>2004</v>
      </c>
      <c r="I355" s="34" t="s">
        <v>64</v>
      </c>
      <c r="J355" s="34"/>
      <c r="K355" s="35">
        <v>44</v>
      </c>
      <c r="L355" s="35">
        <f>K355-22</f>
        <v>22</v>
      </c>
      <c r="M355" s="35">
        <f>K355-46</f>
        <v>-2</v>
      </c>
      <c r="N355" s="35">
        <f>K355-71</f>
        <v>-27</v>
      </c>
      <c r="O355" s="35">
        <f>K355-87</f>
        <v>-43</v>
      </c>
      <c r="P355" s="35">
        <v>2</v>
      </c>
      <c r="T355" s="35"/>
      <c r="U355" s="35"/>
      <c r="V355" s="35"/>
      <c r="W355" s="35">
        <v>2</v>
      </c>
      <c r="X355" s="35">
        <v>221</v>
      </c>
      <c r="Y355" s="35">
        <v>25</v>
      </c>
      <c r="Z355" s="35">
        <v>122</v>
      </c>
      <c r="AA355" s="36">
        <f t="shared" si="78"/>
        <v>4.88</v>
      </c>
      <c r="AB355" s="35">
        <v>3</v>
      </c>
      <c r="AC355" s="35">
        <v>36</v>
      </c>
      <c r="AD355" s="36">
        <f t="shared" si="79"/>
        <v>1.44</v>
      </c>
      <c r="AE355" s="34">
        <f t="shared" si="80"/>
        <v>29.508196721311474</v>
      </c>
      <c r="AF355" s="35">
        <v>0</v>
      </c>
      <c r="AG355" s="35">
        <f t="shared" si="81"/>
        <v>0</v>
      </c>
      <c r="AH355" s="35">
        <v>0</v>
      </c>
      <c r="AI355" s="35">
        <f t="shared" si="82"/>
        <v>0</v>
      </c>
      <c r="AJ355" s="35">
        <v>2</v>
      </c>
      <c r="AK355" s="35">
        <v>1</v>
      </c>
      <c r="AL355" s="35">
        <v>1</v>
      </c>
      <c r="AM355" s="35">
        <v>7</v>
      </c>
      <c r="AN355" s="35">
        <v>2</v>
      </c>
      <c r="AO355" s="35">
        <v>3</v>
      </c>
      <c r="AP355" s="35">
        <v>2</v>
      </c>
      <c r="AQ355" s="35">
        <v>1</v>
      </c>
      <c r="AR355" s="35">
        <v>2</v>
      </c>
      <c r="AS355" s="35"/>
      <c r="AT355" s="35"/>
      <c r="AU355" s="35">
        <f>AR355-71</f>
        <v>-69</v>
      </c>
      <c r="AV355" s="35">
        <f>AR355-87</f>
        <v>-85</v>
      </c>
      <c r="BH355" t="str">
        <f>CONCATENATE(Tabla1[[#This Row],[MADRE]],"X",Tabla1[[#This Row],[PADRE]])</f>
        <v>AntonetaXMarcona</v>
      </c>
    </row>
    <row r="356" spans="1:60" ht="15.75" hidden="1" x14ac:dyDescent="0.25">
      <c r="A356" s="11" t="str">
        <f t="shared" si="76"/>
        <v>D01_212_28</v>
      </c>
      <c r="B356" s="33" t="s">
        <v>181</v>
      </c>
      <c r="C356" s="5">
        <v>212</v>
      </c>
      <c r="D356" s="34">
        <v>28</v>
      </c>
      <c r="E356" s="14" t="s">
        <v>144</v>
      </c>
      <c r="F356" s="35" t="s">
        <v>191</v>
      </c>
      <c r="G356" s="35" t="s">
        <v>192</v>
      </c>
      <c r="H356" s="35">
        <v>2004</v>
      </c>
      <c r="I356" s="34" t="s">
        <v>64</v>
      </c>
      <c r="J356" s="34"/>
      <c r="K356" s="35">
        <v>43</v>
      </c>
      <c r="L356" s="35">
        <f>K356-22</f>
        <v>21</v>
      </c>
      <c r="M356" s="35">
        <f>K356-46</f>
        <v>-3</v>
      </c>
      <c r="N356" s="35">
        <f>K356-71</f>
        <v>-28</v>
      </c>
      <c r="O356" s="35">
        <f>K356-87</f>
        <v>-44</v>
      </c>
      <c r="P356" s="35">
        <v>3</v>
      </c>
      <c r="T356" s="35"/>
      <c r="U356" s="35"/>
      <c r="V356" s="35"/>
      <c r="W356" s="35">
        <v>2</v>
      </c>
      <c r="X356" s="35">
        <v>227</v>
      </c>
      <c r="Y356" s="35">
        <v>25</v>
      </c>
      <c r="Z356" s="35">
        <v>96</v>
      </c>
      <c r="AA356" s="36">
        <f t="shared" si="78"/>
        <v>3.84</v>
      </c>
      <c r="AB356" s="35">
        <v>4</v>
      </c>
      <c r="AC356" s="35">
        <v>27</v>
      </c>
      <c r="AD356" s="36">
        <f t="shared" si="79"/>
        <v>1.08</v>
      </c>
      <c r="AE356" s="34">
        <f t="shared" si="80"/>
        <v>28.125</v>
      </c>
      <c r="AF356" s="35">
        <v>0</v>
      </c>
      <c r="AG356" s="35">
        <f t="shared" si="81"/>
        <v>0</v>
      </c>
      <c r="AH356" s="35">
        <v>0</v>
      </c>
      <c r="AI356" s="35">
        <f t="shared" si="82"/>
        <v>0</v>
      </c>
      <c r="AJ356" s="35">
        <v>1</v>
      </c>
      <c r="AK356" s="35">
        <v>3</v>
      </c>
      <c r="AL356" s="35">
        <v>3</v>
      </c>
      <c r="AM356" s="35">
        <v>7</v>
      </c>
      <c r="AN356" s="35">
        <v>3</v>
      </c>
      <c r="AO356" s="35">
        <v>3</v>
      </c>
      <c r="AP356" s="35">
        <v>2</v>
      </c>
      <c r="AQ356" s="35">
        <v>1</v>
      </c>
      <c r="AR356" s="35">
        <v>2</v>
      </c>
      <c r="AS356" s="35"/>
      <c r="AT356" s="35"/>
      <c r="AU356" s="35">
        <f>AR356-71</f>
        <v>-69</v>
      </c>
      <c r="AV356" s="35">
        <f>AR356-87</f>
        <v>-85</v>
      </c>
      <c r="BH356" t="str">
        <f>CONCATENATE(Tabla1[[#This Row],[MADRE]],"X",Tabla1[[#This Row],[PADRE]])</f>
        <v>AntonetaXMarcona</v>
      </c>
    </row>
    <row r="357" spans="1:60" ht="15.75" hidden="1" x14ac:dyDescent="0.25">
      <c r="A357" s="11" t="str">
        <f t="shared" si="76"/>
        <v>D01_228_28</v>
      </c>
      <c r="B357" s="33" t="s">
        <v>181</v>
      </c>
      <c r="C357" s="5">
        <v>228</v>
      </c>
      <c r="D357" s="34">
        <v>28</v>
      </c>
      <c r="E357" s="14" t="s">
        <v>144</v>
      </c>
      <c r="F357" s="35" t="s">
        <v>191</v>
      </c>
      <c r="G357" s="35" t="s">
        <v>192</v>
      </c>
      <c r="H357" s="35">
        <v>2004</v>
      </c>
      <c r="I357" s="34" t="s">
        <v>64</v>
      </c>
      <c r="J357" s="34"/>
      <c r="K357" s="35">
        <v>34</v>
      </c>
      <c r="L357" s="35">
        <f>K357-22</f>
        <v>12</v>
      </c>
      <c r="M357" s="35">
        <f>K357-46</f>
        <v>-12</v>
      </c>
      <c r="N357" s="35">
        <f>K357-71</f>
        <v>-37</v>
      </c>
      <c r="O357" s="35">
        <f>K357-87</f>
        <v>-53</v>
      </c>
      <c r="P357" s="35">
        <v>2</v>
      </c>
      <c r="T357" s="35"/>
      <c r="U357" s="35"/>
      <c r="V357" s="35"/>
      <c r="W357" s="35">
        <v>2</v>
      </c>
      <c r="X357" s="35">
        <v>228</v>
      </c>
      <c r="Y357" s="35">
        <v>25</v>
      </c>
      <c r="Z357" s="35">
        <v>93</v>
      </c>
      <c r="AA357" s="36">
        <f t="shared" si="78"/>
        <v>3.72</v>
      </c>
      <c r="AB357" s="35">
        <v>4</v>
      </c>
      <c r="AC357" s="35">
        <v>34</v>
      </c>
      <c r="AD357" s="36">
        <f t="shared" si="79"/>
        <v>1.36</v>
      </c>
      <c r="AE357" s="34">
        <f t="shared" si="80"/>
        <v>36.559139784946233</v>
      </c>
      <c r="AF357" s="35">
        <v>0</v>
      </c>
      <c r="AG357" s="35">
        <f t="shared" si="81"/>
        <v>0</v>
      </c>
      <c r="AH357" s="35">
        <v>2</v>
      </c>
      <c r="AI357" s="35">
        <f t="shared" si="82"/>
        <v>8</v>
      </c>
      <c r="AJ357" s="35">
        <v>2</v>
      </c>
      <c r="AK357" s="35">
        <f>AJ357*100/Y357</f>
        <v>8</v>
      </c>
      <c r="AL357" s="35">
        <v>1</v>
      </c>
      <c r="AM357" s="35">
        <v>7</v>
      </c>
      <c r="AN357" s="35">
        <v>3</v>
      </c>
      <c r="AO357" s="35">
        <v>2</v>
      </c>
      <c r="AP357" s="35">
        <v>2</v>
      </c>
      <c r="AQ357" s="35">
        <v>1</v>
      </c>
      <c r="AR357" s="35">
        <v>2</v>
      </c>
      <c r="AS357" s="35"/>
      <c r="AT357" s="35"/>
      <c r="AU357" s="35">
        <f>AR357-71</f>
        <v>-69</v>
      </c>
      <c r="AV357" s="35">
        <f>AR357-87</f>
        <v>-85</v>
      </c>
      <c r="BH357" t="str">
        <f>CONCATENATE(Tabla1[[#This Row],[MADRE]],"X",Tabla1[[#This Row],[PADRE]])</f>
        <v>AntonetaXMarcona</v>
      </c>
    </row>
    <row r="358" spans="1:60" ht="15.75" hidden="1" x14ac:dyDescent="0.25">
      <c r="A358" s="11" t="str">
        <f t="shared" si="76"/>
        <v>D01_229_28</v>
      </c>
      <c r="B358" s="33" t="s">
        <v>181</v>
      </c>
      <c r="C358" s="5">
        <v>229</v>
      </c>
      <c r="D358" s="34">
        <v>28</v>
      </c>
      <c r="E358" s="14" t="s">
        <v>144</v>
      </c>
      <c r="F358" s="35" t="s">
        <v>191</v>
      </c>
      <c r="G358" s="35" t="s">
        <v>192</v>
      </c>
      <c r="H358" s="35">
        <v>2004</v>
      </c>
      <c r="I358" s="34" t="s">
        <v>104</v>
      </c>
      <c r="J358" s="34"/>
      <c r="K358" s="35">
        <v>34</v>
      </c>
      <c r="L358" s="35">
        <f>K358-22</f>
        <v>12</v>
      </c>
      <c r="M358" s="35">
        <f>K358-46</f>
        <v>-12</v>
      </c>
      <c r="N358" s="35">
        <f>K358-71</f>
        <v>-37</v>
      </c>
      <c r="O358" s="35">
        <f>K358-87</f>
        <v>-53</v>
      </c>
      <c r="P358" s="35">
        <v>3</v>
      </c>
      <c r="T358" s="35"/>
      <c r="U358" s="35"/>
      <c r="V358" s="35"/>
      <c r="W358" s="35">
        <v>3</v>
      </c>
      <c r="X358" s="35">
        <v>228</v>
      </c>
      <c r="Y358" s="35">
        <v>25</v>
      </c>
      <c r="Z358" s="35">
        <v>123</v>
      </c>
      <c r="AA358" s="36">
        <f t="shared" si="78"/>
        <v>4.92</v>
      </c>
      <c r="AB358" s="35">
        <v>4</v>
      </c>
      <c r="AC358" s="35">
        <v>34</v>
      </c>
      <c r="AD358" s="36">
        <f t="shared" si="79"/>
        <v>1.36</v>
      </c>
      <c r="AE358" s="34">
        <f t="shared" si="80"/>
        <v>27.64227642276423</v>
      </c>
      <c r="AF358" s="35">
        <v>0</v>
      </c>
      <c r="AG358" s="35">
        <f t="shared" si="81"/>
        <v>0</v>
      </c>
      <c r="AH358" s="35">
        <v>0</v>
      </c>
      <c r="AI358" s="35">
        <f t="shared" si="82"/>
        <v>0</v>
      </c>
      <c r="AJ358" s="41">
        <v>2</v>
      </c>
      <c r="AK358" s="35"/>
      <c r="AL358" s="35" t="s">
        <v>219</v>
      </c>
      <c r="AM358" s="35">
        <v>7</v>
      </c>
      <c r="AN358" s="35">
        <v>3</v>
      </c>
      <c r="AO358" s="35">
        <v>2</v>
      </c>
      <c r="AP358" s="35">
        <v>2</v>
      </c>
      <c r="AQ358" s="35">
        <v>3</v>
      </c>
      <c r="AR358" s="35">
        <v>4</v>
      </c>
      <c r="AS358" s="35"/>
      <c r="AT358" s="35"/>
      <c r="AU358" s="35">
        <f>AR358-71</f>
        <v>-67</v>
      </c>
      <c r="AV358" s="35">
        <f>AR358-87</f>
        <v>-83</v>
      </c>
      <c r="BH358" t="str">
        <f>CONCATENATE(Tabla1[[#This Row],[MADRE]],"X",Tabla1[[#This Row],[PADRE]])</f>
        <v>AntonetaXMarcona</v>
      </c>
    </row>
    <row r="359" spans="1:60" ht="15.75" hidden="1" x14ac:dyDescent="0.25">
      <c r="A359" s="11" t="str">
        <f t="shared" si="76"/>
        <v>D01_229_28</v>
      </c>
      <c r="B359" s="33" t="s">
        <v>181</v>
      </c>
      <c r="C359" s="37">
        <v>229</v>
      </c>
      <c r="D359" s="38">
        <v>28</v>
      </c>
      <c r="E359" s="14" t="s">
        <v>144</v>
      </c>
      <c r="F359" s="39" t="s">
        <v>191</v>
      </c>
      <c r="G359" s="39" t="s">
        <v>192</v>
      </c>
      <c r="H359" s="39">
        <v>2005</v>
      </c>
      <c r="I359" s="38" t="s">
        <v>104</v>
      </c>
      <c r="J359" s="38"/>
      <c r="K359" s="39">
        <v>43</v>
      </c>
      <c r="L359" s="39">
        <f>K359-30</f>
        <v>13</v>
      </c>
      <c r="M359" s="39">
        <f>K359-60</f>
        <v>-17</v>
      </c>
      <c r="N359" s="39">
        <f>K359-82</f>
        <v>-39</v>
      </c>
      <c r="O359" s="39">
        <f>K359-91</f>
        <v>-48</v>
      </c>
      <c r="P359" s="39">
        <v>2</v>
      </c>
      <c r="T359" s="39"/>
      <c r="U359" s="39"/>
      <c r="V359" s="39"/>
      <c r="W359" s="39">
        <v>2</v>
      </c>
      <c r="X359" s="39">
        <v>210</v>
      </c>
      <c r="Y359" s="39">
        <v>25</v>
      </c>
      <c r="Z359" s="39">
        <v>153</v>
      </c>
      <c r="AA359" s="40">
        <f t="shared" si="78"/>
        <v>6.12</v>
      </c>
      <c r="AB359" s="39">
        <v>5</v>
      </c>
      <c r="AC359" s="39">
        <v>35</v>
      </c>
      <c r="AD359" s="40">
        <f t="shared" si="79"/>
        <v>1.4</v>
      </c>
      <c r="AE359" s="38">
        <f t="shared" si="80"/>
        <v>22.875816993464053</v>
      </c>
      <c r="AF359" s="39">
        <v>0</v>
      </c>
      <c r="AG359" s="39">
        <f t="shared" si="81"/>
        <v>0</v>
      </c>
      <c r="AH359" s="39">
        <v>0</v>
      </c>
      <c r="AI359" s="39">
        <f t="shared" si="82"/>
        <v>0</v>
      </c>
      <c r="AJ359" s="42">
        <v>0</v>
      </c>
      <c r="AK359" s="39">
        <f>AJ359*100/Y359</f>
        <v>0</v>
      </c>
      <c r="AL359" s="39">
        <v>0</v>
      </c>
      <c r="AM359" s="39">
        <v>12</v>
      </c>
      <c r="AN359" s="39">
        <v>2</v>
      </c>
      <c r="AO359" s="39">
        <v>2</v>
      </c>
      <c r="AP359" s="39">
        <v>3</v>
      </c>
      <c r="AQ359" s="39">
        <v>3</v>
      </c>
      <c r="AR359" s="39">
        <v>4</v>
      </c>
      <c r="AS359" s="39"/>
      <c r="AT359" s="39"/>
      <c r="AU359" s="39">
        <f>AR359-82</f>
        <v>-78</v>
      </c>
      <c r="AV359" s="39">
        <f>AR359-91</f>
        <v>-87</v>
      </c>
      <c r="BH359" t="str">
        <f>CONCATENATE(Tabla1[[#This Row],[MADRE]],"X",Tabla1[[#This Row],[PADRE]])</f>
        <v>AntonetaXMarcona</v>
      </c>
    </row>
    <row r="360" spans="1:60" ht="15.75" hidden="1" x14ac:dyDescent="0.25">
      <c r="A360" s="11" t="str">
        <f t="shared" si="76"/>
        <v>D01_229_28</v>
      </c>
      <c r="B360" s="33" t="s">
        <v>181</v>
      </c>
      <c r="C360" s="37">
        <v>229</v>
      </c>
      <c r="D360" s="38">
        <v>28</v>
      </c>
      <c r="E360" s="14" t="s">
        <v>144</v>
      </c>
      <c r="F360" s="39" t="s">
        <v>191</v>
      </c>
      <c r="G360" s="39" t="s">
        <v>192</v>
      </c>
      <c r="H360" s="39">
        <v>2006</v>
      </c>
      <c r="I360" s="38" t="s">
        <v>104</v>
      </c>
      <c r="J360" s="38"/>
      <c r="K360" s="39">
        <v>46</v>
      </c>
      <c r="L360" s="39">
        <f>K360-34</f>
        <v>12</v>
      </c>
      <c r="M360" s="39">
        <f>K360-61</f>
        <v>-15</v>
      </c>
      <c r="N360" s="39">
        <f>K360-72</f>
        <v>-26</v>
      </c>
      <c r="O360" s="39">
        <f>K360-82</f>
        <v>-36</v>
      </c>
      <c r="P360" s="39">
        <v>3</v>
      </c>
      <c r="T360" s="39"/>
      <c r="U360" s="39"/>
      <c r="V360" s="39"/>
      <c r="W360" s="39">
        <v>3</v>
      </c>
      <c r="X360" s="39">
        <v>214</v>
      </c>
      <c r="Y360" s="39">
        <v>25</v>
      </c>
      <c r="Z360" s="39">
        <v>127</v>
      </c>
      <c r="AA360" s="40">
        <f t="shared" si="78"/>
        <v>5.08</v>
      </c>
      <c r="AB360" s="39">
        <v>4</v>
      </c>
      <c r="AC360" s="39">
        <v>32</v>
      </c>
      <c r="AD360" s="40">
        <f t="shared" si="79"/>
        <v>1.28</v>
      </c>
      <c r="AE360" s="38">
        <f t="shared" si="80"/>
        <v>25.196850393700785</v>
      </c>
      <c r="AF360" s="39">
        <v>0</v>
      </c>
      <c r="AG360" s="39">
        <f t="shared" si="81"/>
        <v>0</v>
      </c>
      <c r="AH360" s="39">
        <v>0</v>
      </c>
      <c r="AI360" s="39">
        <f t="shared" si="82"/>
        <v>0</v>
      </c>
      <c r="AJ360" s="42">
        <v>0</v>
      </c>
      <c r="AK360" s="39">
        <f>AJ360*100/Y360</f>
        <v>0</v>
      </c>
      <c r="AL360" s="39"/>
      <c r="AM360" s="39">
        <v>7</v>
      </c>
      <c r="AN360" s="39">
        <v>2</v>
      </c>
      <c r="AO360" s="39">
        <v>2</v>
      </c>
      <c r="AP360" s="39">
        <v>3</v>
      </c>
      <c r="AQ360" s="39">
        <v>3</v>
      </c>
      <c r="AR360" s="39">
        <v>4</v>
      </c>
      <c r="AS360" s="39"/>
      <c r="AT360" s="39"/>
      <c r="AU360" s="39">
        <f>AR360-72</f>
        <v>-68</v>
      </c>
      <c r="AV360" s="39">
        <f>AR360-82</f>
        <v>-78</v>
      </c>
      <c r="BH360" t="str">
        <f>CONCATENATE(Tabla1[[#This Row],[MADRE]],"X",Tabla1[[#This Row],[PADRE]])</f>
        <v>AntonetaXMarcona</v>
      </c>
    </row>
    <row r="361" spans="1:60" ht="15.75" hidden="1" x14ac:dyDescent="0.25">
      <c r="A361" s="11" t="str">
        <f t="shared" si="76"/>
        <v>D01_229_28</v>
      </c>
      <c r="B361" s="33" t="s">
        <v>181</v>
      </c>
      <c r="C361" s="37">
        <v>229</v>
      </c>
      <c r="D361" s="38">
        <v>28</v>
      </c>
      <c r="E361" s="14" t="s">
        <v>144</v>
      </c>
      <c r="F361" s="39" t="s">
        <v>191</v>
      </c>
      <c r="G361" s="39" t="s">
        <v>192</v>
      </c>
      <c r="H361" s="39">
        <v>2007</v>
      </c>
      <c r="I361" s="38" t="s">
        <v>104</v>
      </c>
      <c r="J361" s="38"/>
      <c r="K361" s="39">
        <v>45</v>
      </c>
      <c r="L361" s="39">
        <f>K361-36</f>
        <v>9</v>
      </c>
      <c r="M361" s="39">
        <f>K361-53</f>
        <v>-8</v>
      </c>
      <c r="N361" s="39">
        <f>K361-67</f>
        <v>-22</v>
      </c>
      <c r="O361" s="39">
        <f>K361-82</f>
        <v>-37</v>
      </c>
      <c r="P361" s="39">
        <v>3</v>
      </c>
      <c r="T361" s="39" t="s">
        <v>212</v>
      </c>
      <c r="U361" s="39"/>
      <c r="V361" s="39" t="s">
        <v>213</v>
      </c>
      <c r="W361" s="39">
        <v>4</v>
      </c>
      <c r="X361" s="39">
        <v>202</v>
      </c>
      <c r="Y361" s="39">
        <v>25</v>
      </c>
      <c r="Z361" s="39">
        <v>151</v>
      </c>
      <c r="AA361" s="40">
        <f t="shared" si="78"/>
        <v>6.04</v>
      </c>
      <c r="AB361" s="39">
        <v>4</v>
      </c>
      <c r="AC361" s="39">
        <v>34</v>
      </c>
      <c r="AD361" s="40">
        <f t="shared" si="79"/>
        <v>1.36</v>
      </c>
      <c r="AE361" s="38">
        <f t="shared" si="80"/>
        <v>22.516556291390728</v>
      </c>
      <c r="AF361" s="39">
        <v>0</v>
      </c>
      <c r="AG361" s="39">
        <f t="shared" si="81"/>
        <v>0</v>
      </c>
      <c r="AH361" s="39">
        <v>0</v>
      </c>
      <c r="AI361" s="39">
        <f t="shared" si="82"/>
        <v>0</v>
      </c>
      <c r="AJ361" s="42">
        <v>1</v>
      </c>
      <c r="AK361" s="39">
        <f>AJ361*100/Y361</f>
        <v>4</v>
      </c>
      <c r="AL361" s="39">
        <v>14</v>
      </c>
      <c r="AM361" s="39">
        <v>5</v>
      </c>
      <c r="AN361" s="39">
        <v>2</v>
      </c>
      <c r="AO361" s="39">
        <v>3</v>
      </c>
      <c r="AP361" s="39">
        <v>3</v>
      </c>
      <c r="AQ361" s="39">
        <v>3</v>
      </c>
      <c r="AR361" s="39">
        <v>5</v>
      </c>
      <c r="AS361" s="39"/>
      <c r="AT361" s="39"/>
      <c r="AU361" s="39">
        <f>AR361-67</f>
        <v>-62</v>
      </c>
      <c r="AV361" s="39">
        <f>AR361-82</f>
        <v>-77</v>
      </c>
      <c r="BH361" t="str">
        <f>CONCATENATE(Tabla1[[#This Row],[MADRE]],"X",Tabla1[[#This Row],[PADRE]])</f>
        <v>AntonetaXMarcona</v>
      </c>
    </row>
    <row r="362" spans="1:60" ht="15.75" hidden="1" x14ac:dyDescent="0.25">
      <c r="A362" s="11" t="str">
        <f t="shared" si="76"/>
        <v>D01_229_28</v>
      </c>
      <c r="B362" s="33" t="s">
        <v>181</v>
      </c>
      <c r="C362" s="37">
        <v>229</v>
      </c>
      <c r="D362" s="38">
        <v>28</v>
      </c>
      <c r="E362" s="14" t="s">
        <v>144</v>
      </c>
      <c r="F362" s="39" t="s">
        <v>191</v>
      </c>
      <c r="G362" s="39" t="s">
        <v>192</v>
      </c>
      <c r="H362" s="39">
        <v>2009</v>
      </c>
      <c r="I362" s="38" t="s">
        <v>104</v>
      </c>
      <c r="J362" s="38"/>
      <c r="K362" s="39">
        <v>35</v>
      </c>
      <c r="L362" s="39">
        <f>K362-26</f>
        <v>9</v>
      </c>
      <c r="M362" s="39">
        <f>K362-50</f>
        <v>-15</v>
      </c>
      <c r="N362" s="39">
        <f>K362-66</f>
        <v>-31</v>
      </c>
      <c r="O362" s="39">
        <f>K362-82</f>
        <v>-47</v>
      </c>
      <c r="P362" s="39">
        <v>5</v>
      </c>
      <c r="T362" s="39" t="s">
        <v>220</v>
      </c>
      <c r="U362" s="39"/>
      <c r="V362" s="39"/>
      <c r="W362" s="39">
        <v>4</v>
      </c>
      <c r="X362" s="39">
        <v>204</v>
      </c>
      <c r="Y362" s="39">
        <v>25</v>
      </c>
      <c r="Z362" s="39">
        <v>122</v>
      </c>
      <c r="AA362" s="40">
        <f t="shared" si="78"/>
        <v>4.88</v>
      </c>
      <c r="AB362" s="39">
        <v>4</v>
      </c>
      <c r="AC362" s="39">
        <v>30</v>
      </c>
      <c r="AD362" s="40">
        <f t="shared" si="79"/>
        <v>1.2</v>
      </c>
      <c r="AE362" s="38">
        <f t="shared" si="80"/>
        <v>24.590163934426229</v>
      </c>
      <c r="AF362" s="39">
        <v>0</v>
      </c>
      <c r="AG362" s="39">
        <f t="shared" si="81"/>
        <v>0</v>
      </c>
      <c r="AH362" s="39">
        <v>0</v>
      </c>
      <c r="AI362" s="39">
        <f t="shared" si="82"/>
        <v>0</v>
      </c>
      <c r="AJ362" s="42" t="s">
        <v>87</v>
      </c>
      <c r="AK362" s="39"/>
      <c r="AL362" s="39"/>
      <c r="AM362" s="39">
        <v>7</v>
      </c>
      <c r="AN362" s="39">
        <v>2</v>
      </c>
      <c r="AO362" s="39">
        <v>2</v>
      </c>
      <c r="AP362" s="39">
        <v>3</v>
      </c>
      <c r="AQ362" s="39">
        <v>3</v>
      </c>
      <c r="AR362" s="39">
        <v>4</v>
      </c>
      <c r="AS362" s="39">
        <v>1</v>
      </c>
      <c r="AT362" s="39"/>
      <c r="AU362" s="39">
        <f>AR362-66</f>
        <v>-62</v>
      </c>
      <c r="AV362" s="39">
        <f>AR362-82</f>
        <v>-78</v>
      </c>
      <c r="BH362" t="str">
        <f>CONCATENATE(Tabla1[[#This Row],[MADRE]],"X",Tabla1[[#This Row],[PADRE]])</f>
        <v>AntonetaXMarcona</v>
      </c>
    </row>
    <row r="363" spans="1:60" ht="15.75" hidden="1" x14ac:dyDescent="0.25">
      <c r="A363" s="11" t="str">
        <f t="shared" si="76"/>
        <v>D01_229_28</v>
      </c>
      <c r="B363" s="33" t="s">
        <v>181</v>
      </c>
      <c r="C363" s="37">
        <v>229</v>
      </c>
      <c r="D363" s="38">
        <v>28</v>
      </c>
      <c r="E363" s="14" t="s">
        <v>144</v>
      </c>
      <c r="F363" s="39" t="s">
        <v>191</v>
      </c>
      <c r="G363" s="39" t="s">
        <v>192</v>
      </c>
      <c r="H363" s="39">
        <v>2010</v>
      </c>
      <c r="I363" s="38" t="s">
        <v>104</v>
      </c>
      <c r="J363" s="38"/>
      <c r="K363" s="39"/>
      <c r="L363" s="39"/>
      <c r="M363" s="39"/>
      <c r="N363" s="39"/>
      <c r="O363" s="39"/>
      <c r="P363" s="39">
        <v>3</v>
      </c>
      <c r="T363" s="39"/>
      <c r="U363" s="39"/>
      <c r="V363" s="39"/>
      <c r="W363" s="39">
        <v>3</v>
      </c>
      <c r="X363" s="39">
        <v>220</v>
      </c>
      <c r="Y363" s="39">
        <v>25</v>
      </c>
      <c r="Z363" s="39">
        <v>193</v>
      </c>
      <c r="AA363" s="40">
        <f t="shared" si="78"/>
        <v>7.72</v>
      </c>
      <c r="AB363" s="39">
        <v>4</v>
      </c>
      <c r="AC363" s="39">
        <v>41</v>
      </c>
      <c r="AD363" s="40">
        <f t="shared" si="79"/>
        <v>1.64</v>
      </c>
      <c r="AE363" s="38">
        <f t="shared" si="80"/>
        <v>21.243523316062177</v>
      </c>
      <c r="AF363" s="39">
        <v>0</v>
      </c>
      <c r="AG363" s="39">
        <f t="shared" si="81"/>
        <v>0</v>
      </c>
      <c r="AH363" s="39">
        <v>0</v>
      </c>
      <c r="AI363" s="39">
        <f t="shared" si="82"/>
        <v>0</v>
      </c>
      <c r="AJ363" s="42" t="s">
        <v>206</v>
      </c>
      <c r="AK363" s="39"/>
      <c r="AL363" s="39"/>
      <c r="AM363" s="39">
        <v>5</v>
      </c>
      <c r="AN363" s="39">
        <v>2</v>
      </c>
      <c r="AO363" s="39">
        <v>3</v>
      </c>
      <c r="AP363" s="39">
        <v>4</v>
      </c>
      <c r="AQ363" s="39">
        <v>3</v>
      </c>
      <c r="AR363" s="39">
        <v>4</v>
      </c>
      <c r="AS363" s="39">
        <v>2</v>
      </c>
      <c r="AT363" s="39"/>
      <c r="AU363" s="39"/>
      <c r="AV363" s="39"/>
      <c r="BH363" t="str">
        <f>CONCATENATE(Tabla1[[#This Row],[MADRE]],"X",Tabla1[[#This Row],[PADRE]])</f>
        <v>AntonetaXMarcona</v>
      </c>
    </row>
    <row r="364" spans="1:60" ht="15.75" hidden="1" x14ac:dyDescent="0.25">
      <c r="A364" s="11" t="str">
        <f t="shared" si="76"/>
        <v>D01_232_28</v>
      </c>
      <c r="B364" s="33" t="s">
        <v>181</v>
      </c>
      <c r="C364" s="5">
        <v>232</v>
      </c>
      <c r="D364" s="34">
        <v>28</v>
      </c>
      <c r="E364" s="14" t="s">
        <v>144</v>
      </c>
      <c r="F364" s="35" t="s">
        <v>191</v>
      </c>
      <c r="G364" s="35" t="s">
        <v>192</v>
      </c>
      <c r="H364" s="35">
        <v>2004</v>
      </c>
      <c r="I364" s="34" t="s">
        <v>64</v>
      </c>
      <c r="J364" s="34"/>
      <c r="K364" s="35">
        <v>40</v>
      </c>
      <c r="L364" s="35">
        <f>K364-22</f>
        <v>18</v>
      </c>
      <c r="M364" s="35">
        <f>K364-46</f>
        <v>-6</v>
      </c>
      <c r="N364" s="35">
        <f>K364-71</f>
        <v>-31</v>
      </c>
      <c r="O364" s="35">
        <f>K364-87</f>
        <v>-47</v>
      </c>
      <c r="P364" s="35">
        <v>3</v>
      </c>
      <c r="T364" s="35"/>
      <c r="U364" s="35"/>
      <c r="V364" s="35"/>
      <c r="W364" s="35">
        <v>2</v>
      </c>
      <c r="X364" s="35">
        <v>212</v>
      </c>
      <c r="Y364" s="35">
        <v>25</v>
      </c>
      <c r="Z364" s="35">
        <v>99</v>
      </c>
      <c r="AA364" s="36">
        <f t="shared" si="78"/>
        <v>4.3929411764705888</v>
      </c>
      <c r="AB364" s="35">
        <v>4</v>
      </c>
      <c r="AC364" s="35">
        <v>23</v>
      </c>
      <c r="AD364" s="36">
        <f t="shared" si="79"/>
        <v>1.3529411764705883</v>
      </c>
      <c r="AE364" s="34">
        <f t="shared" si="80"/>
        <v>30.798071772897696</v>
      </c>
      <c r="AF364" s="35">
        <v>8</v>
      </c>
      <c r="AG364" s="35">
        <f t="shared" si="81"/>
        <v>32</v>
      </c>
      <c r="AH364" s="35">
        <v>1</v>
      </c>
      <c r="AI364" s="35">
        <f t="shared" si="82"/>
        <v>4</v>
      </c>
      <c r="AJ364" s="35">
        <v>9</v>
      </c>
      <c r="AK364" s="35">
        <f>AJ364*100/Y364</f>
        <v>36</v>
      </c>
      <c r="AL364" s="35">
        <v>4</v>
      </c>
      <c r="AM364" s="35">
        <v>7</v>
      </c>
      <c r="AN364" s="35">
        <v>2</v>
      </c>
      <c r="AO364" s="35">
        <v>1</v>
      </c>
      <c r="AP364" s="35">
        <v>2</v>
      </c>
      <c r="AQ364" s="35">
        <v>1</v>
      </c>
      <c r="AR364" s="35">
        <v>1</v>
      </c>
      <c r="AS364" s="35"/>
      <c r="AT364" s="35"/>
      <c r="AU364" s="35">
        <f>AR364-71</f>
        <v>-70</v>
      </c>
      <c r="AV364" s="35">
        <f>AR364-87</f>
        <v>-86</v>
      </c>
      <c r="BH364" t="str">
        <f>CONCATENATE(Tabla1[[#This Row],[MADRE]],"X",Tabla1[[#This Row],[PADRE]])</f>
        <v>AntonetaXMarcona</v>
      </c>
    </row>
    <row r="365" spans="1:60" ht="15.75" hidden="1" x14ac:dyDescent="0.25">
      <c r="A365" s="11" t="str">
        <f t="shared" si="76"/>
        <v>D01_238_28</v>
      </c>
      <c r="B365" s="33" t="s">
        <v>181</v>
      </c>
      <c r="C365" s="5">
        <v>238</v>
      </c>
      <c r="D365" s="34">
        <v>28</v>
      </c>
      <c r="E365" s="14" t="s">
        <v>144</v>
      </c>
      <c r="F365" s="35" t="s">
        <v>191</v>
      </c>
      <c r="G365" s="35" t="s">
        <v>192</v>
      </c>
      <c r="H365" s="35">
        <v>2004</v>
      </c>
      <c r="I365" s="34" t="s">
        <v>64</v>
      </c>
      <c r="J365" s="34"/>
      <c r="K365" s="35">
        <v>36</v>
      </c>
      <c r="L365" s="35">
        <f>K365-22</f>
        <v>14</v>
      </c>
      <c r="M365" s="35">
        <f>K365-46</f>
        <v>-10</v>
      </c>
      <c r="N365" s="35">
        <f>K365-71</f>
        <v>-35</v>
      </c>
      <c r="O365" s="35">
        <f>K365-87</f>
        <v>-51</v>
      </c>
      <c r="P365" s="35">
        <v>3</v>
      </c>
      <c r="T365" s="35"/>
      <c r="U365" s="35"/>
      <c r="V365" s="35"/>
      <c r="W365" s="35">
        <v>2</v>
      </c>
      <c r="X365" s="35">
        <v>218</v>
      </c>
      <c r="Y365" s="35">
        <v>25</v>
      </c>
      <c r="Z365" s="35">
        <v>113</v>
      </c>
      <c r="AA365" s="36">
        <f t="shared" si="78"/>
        <v>4.5766666666666671</v>
      </c>
      <c r="AB365" s="35">
        <v>4</v>
      </c>
      <c r="AC365" s="35">
        <v>34</v>
      </c>
      <c r="AD365" s="36">
        <f t="shared" si="79"/>
        <v>1.4166666666666667</v>
      </c>
      <c r="AE365" s="34">
        <f t="shared" si="80"/>
        <v>30.954115076474874</v>
      </c>
      <c r="AF365" s="35">
        <v>1</v>
      </c>
      <c r="AG365" s="35">
        <f t="shared" si="81"/>
        <v>4</v>
      </c>
      <c r="AH365" s="35">
        <v>1</v>
      </c>
      <c r="AI365" s="35">
        <f t="shared" si="82"/>
        <v>4</v>
      </c>
      <c r="AJ365" s="35">
        <v>0</v>
      </c>
      <c r="AK365" s="35">
        <f>AJ365*100/Y365</f>
        <v>0</v>
      </c>
      <c r="AL365" s="35">
        <v>0</v>
      </c>
      <c r="AM365" s="35">
        <v>7</v>
      </c>
      <c r="AN365" s="35">
        <v>2</v>
      </c>
      <c r="AO365" s="35">
        <v>1</v>
      </c>
      <c r="AP365" s="35">
        <v>2</v>
      </c>
      <c r="AQ365" s="35">
        <v>3</v>
      </c>
      <c r="AR365" s="35">
        <v>4</v>
      </c>
      <c r="AS365" s="35"/>
      <c r="AT365" s="35"/>
      <c r="AU365" s="35">
        <f>AR365-71</f>
        <v>-67</v>
      </c>
      <c r="AV365" s="35">
        <f>AR365-87</f>
        <v>-83</v>
      </c>
      <c r="BH365" t="str">
        <f>CONCATENATE(Tabla1[[#This Row],[MADRE]],"X",Tabla1[[#This Row],[PADRE]])</f>
        <v>AntonetaXMarcona</v>
      </c>
    </row>
    <row r="366" spans="1:60" ht="15.75" hidden="1" x14ac:dyDescent="0.25">
      <c r="A366" s="11" t="str">
        <f t="shared" si="76"/>
        <v>D01_238_28</v>
      </c>
      <c r="B366" s="33" t="s">
        <v>181</v>
      </c>
      <c r="C366" s="37">
        <v>238</v>
      </c>
      <c r="D366" s="38">
        <v>28</v>
      </c>
      <c r="E366" s="14" t="s">
        <v>144</v>
      </c>
      <c r="F366" s="39" t="s">
        <v>191</v>
      </c>
      <c r="G366" s="39" t="s">
        <v>192</v>
      </c>
      <c r="H366" s="39">
        <v>2005</v>
      </c>
      <c r="I366" s="38" t="s">
        <v>64</v>
      </c>
      <c r="J366" s="38"/>
      <c r="K366" s="39">
        <v>48</v>
      </c>
      <c r="L366" s="39">
        <f>K366-30</f>
        <v>18</v>
      </c>
      <c r="M366" s="39">
        <f>K366-60</f>
        <v>-12</v>
      </c>
      <c r="N366" s="39">
        <f>K366-82</f>
        <v>-34</v>
      </c>
      <c r="O366" s="39">
        <f>K366-91</f>
        <v>-43</v>
      </c>
      <c r="P366" s="39">
        <v>1</v>
      </c>
      <c r="T366" s="39"/>
      <c r="U366" s="39"/>
      <c r="V366" s="39"/>
      <c r="W366" s="39">
        <v>2</v>
      </c>
      <c r="X366" s="39">
        <v>203</v>
      </c>
      <c r="Y366" s="39">
        <v>25</v>
      </c>
      <c r="Z366" s="39">
        <v>129</v>
      </c>
      <c r="AA366" s="40">
        <f t="shared" si="78"/>
        <v>5.16</v>
      </c>
      <c r="AB366" s="39">
        <v>4</v>
      </c>
      <c r="AC366" s="39">
        <v>33</v>
      </c>
      <c r="AD366" s="40">
        <f t="shared" si="79"/>
        <v>1.32</v>
      </c>
      <c r="AE366" s="38">
        <f t="shared" si="80"/>
        <v>25.581395348837209</v>
      </c>
      <c r="AF366" s="39">
        <v>0</v>
      </c>
      <c r="AG366" s="39">
        <f t="shared" si="81"/>
        <v>0</v>
      </c>
      <c r="AH366" s="39">
        <v>3</v>
      </c>
      <c r="AI366" s="39">
        <f t="shared" si="82"/>
        <v>12</v>
      </c>
      <c r="AJ366" s="39">
        <v>0</v>
      </c>
      <c r="AK366" s="39">
        <f>AJ366*100/Y366</f>
        <v>0</v>
      </c>
      <c r="AL366" s="39">
        <v>0</v>
      </c>
      <c r="AM366" s="39">
        <v>5</v>
      </c>
      <c r="AN366" s="39">
        <v>2</v>
      </c>
      <c r="AO366" s="39">
        <v>2</v>
      </c>
      <c r="AP366" s="39">
        <v>2</v>
      </c>
      <c r="AQ366" s="39">
        <v>3</v>
      </c>
      <c r="AR366" s="39">
        <v>4</v>
      </c>
      <c r="AS366" s="39"/>
      <c r="AT366" s="39"/>
      <c r="AU366" s="39">
        <f>AR366-82</f>
        <v>-78</v>
      </c>
      <c r="AV366" s="39">
        <f>AR366-91</f>
        <v>-87</v>
      </c>
      <c r="BH366" t="str">
        <f>CONCATENATE(Tabla1[[#This Row],[MADRE]],"X",Tabla1[[#This Row],[PADRE]])</f>
        <v>AntonetaXMarcona</v>
      </c>
    </row>
    <row r="367" spans="1:60" ht="15.75" hidden="1" x14ac:dyDescent="0.25">
      <c r="A367" s="11" t="str">
        <f t="shared" si="76"/>
        <v>D01_238_28</v>
      </c>
      <c r="B367" s="33" t="s">
        <v>181</v>
      </c>
      <c r="C367" s="37">
        <v>238</v>
      </c>
      <c r="D367" s="38">
        <v>28</v>
      </c>
      <c r="E367" s="14" t="s">
        <v>144</v>
      </c>
      <c r="F367" s="39" t="s">
        <v>191</v>
      </c>
      <c r="G367" s="39" t="s">
        <v>192</v>
      </c>
      <c r="H367" s="39">
        <v>2006</v>
      </c>
      <c r="I367" s="38" t="s">
        <v>64</v>
      </c>
      <c r="J367" s="38"/>
      <c r="K367" s="39">
        <v>52</v>
      </c>
      <c r="L367" s="39">
        <f>K367-34</f>
        <v>18</v>
      </c>
      <c r="M367" s="39">
        <f>K367-61</f>
        <v>-9</v>
      </c>
      <c r="N367" s="39">
        <f>K367-72</f>
        <v>-20</v>
      </c>
      <c r="O367" s="39">
        <f>K367-82</f>
        <v>-30</v>
      </c>
      <c r="P367" s="39">
        <v>4</v>
      </c>
      <c r="T367" s="39"/>
      <c r="U367" s="39"/>
      <c r="V367" s="39"/>
      <c r="W367" s="39">
        <v>2</v>
      </c>
      <c r="X367" s="39">
        <v>212</v>
      </c>
      <c r="Y367" s="39">
        <v>25</v>
      </c>
      <c r="Z367" s="39">
        <v>98</v>
      </c>
      <c r="AA367" s="40">
        <f t="shared" si="78"/>
        <v>3.92</v>
      </c>
      <c r="AB367" s="39">
        <v>4</v>
      </c>
      <c r="AC367" s="39">
        <v>31</v>
      </c>
      <c r="AD367" s="40">
        <f t="shared" si="79"/>
        <v>1.24</v>
      </c>
      <c r="AE367" s="38">
        <f t="shared" si="80"/>
        <v>31.632653061224492</v>
      </c>
      <c r="AF367" s="39">
        <v>0</v>
      </c>
      <c r="AG367" s="39">
        <f t="shared" si="81"/>
        <v>0</v>
      </c>
      <c r="AH367" s="39">
        <v>0</v>
      </c>
      <c r="AI367" s="39">
        <f t="shared" si="82"/>
        <v>0</v>
      </c>
      <c r="AJ367" s="39" t="s">
        <v>114</v>
      </c>
      <c r="AK367" s="39"/>
      <c r="AL367" s="39"/>
      <c r="AM367" s="39">
        <v>4</v>
      </c>
      <c r="AN367" s="39">
        <v>3</v>
      </c>
      <c r="AO367" s="39">
        <v>2</v>
      </c>
      <c r="AP367" s="39">
        <v>3</v>
      </c>
      <c r="AQ367" s="39">
        <v>3</v>
      </c>
      <c r="AR367" s="39">
        <v>4</v>
      </c>
      <c r="AS367" s="39"/>
      <c r="AT367" s="39"/>
      <c r="AU367" s="39">
        <f>AR367-72</f>
        <v>-68</v>
      </c>
      <c r="AV367" s="39">
        <f>AR367-82</f>
        <v>-78</v>
      </c>
      <c r="BH367" t="str">
        <f>CONCATENATE(Tabla1[[#This Row],[MADRE]],"X",Tabla1[[#This Row],[PADRE]])</f>
        <v>AntonetaXMarcona</v>
      </c>
    </row>
    <row r="368" spans="1:60" ht="15.75" hidden="1" x14ac:dyDescent="0.25">
      <c r="A368" s="11" t="str">
        <f t="shared" si="76"/>
        <v>D01_242_28</v>
      </c>
      <c r="B368" s="33" t="s">
        <v>181</v>
      </c>
      <c r="C368" s="5">
        <v>242</v>
      </c>
      <c r="D368" s="34">
        <v>28</v>
      </c>
      <c r="E368" s="14" t="s">
        <v>144</v>
      </c>
      <c r="F368" s="35" t="s">
        <v>191</v>
      </c>
      <c r="G368" s="35" t="s">
        <v>192</v>
      </c>
      <c r="H368" s="35">
        <v>2004</v>
      </c>
      <c r="I368" s="34" t="s">
        <v>64</v>
      </c>
      <c r="J368" s="34"/>
      <c r="K368" s="35">
        <v>35</v>
      </c>
      <c r="L368" s="35">
        <f>K368-22</f>
        <v>13</v>
      </c>
      <c r="M368" s="35">
        <f>K368-46</f>
        <v>-11</v>
      </c>
      <c r="N368" s="35">
        <f>K368-71</f>
        <v>-36</v>
      </c>
      <c r="O368" s="35">
        <f>K368-87</f>
        <v>-52</v>
      </c>
      <c r="P368" s="35">
        <v>3</v>
      </c>
      <c r="T368" s="35"/>
      <c r="U368" s="35"/>
      <c r="V368" s="35"/>
      <c r="W368" s="35">
        <v>1</v>
      </c>
      <c r="X368" s="35">
        <v>230</v>
      </c>
      <c r="Y368" s="35">
        <v>25</v>
      </c>
      <c r="Z368" s="35">
        <v>75</v>
      </c>
      <c r="AA368" s="36">
        <f t="shared" si="78"/>
        <v>3</v>
      </c>
      <c r="AB368" s="35">
        <v>4</v>
      </c>
      <c r="AC368" s="35">
        <v>34</v>
      </c>
      <c r="AD368" s="36">
        <f t="shared" si="79"/>
        <v>1.36</v>
      </c>
      <c r="AE368" s="34">
        <f t="shared" si="80"/>
        <v>45.333333333333336</v>
      </c>
      <c r="AF368" s="35">
        <v>0</v>
      </c>
      <c r="AG368" s="35">
        <f t="shared" si="81"/>
        <v>0</v>
      </c>
      <c r="AH368" s="35">
        <v>0</v>
      </c>
      <c r="AI368" s="35">
        <f t="shared" si="82"/>
        <v>0</v>
      </c>
      <c r="AJ368" s="35">
        <v>12</v>
      </c>
      <c r="AK368" s="35">
        <f>AJ368*100/Y368</f>
        <v>48</v>
      </c>
      <c r="AL368" s="35" t="s">
        <v>221</v>
      </c>
      <c r="AM368" s="35">
        <v>7</v>
      </c>
      <c r="AN368" s="35">
        <v>3</v>
      </c>
      <c r="AO368" s="35">
        <v>2</v>
      </c>
      <c r="AP368" s="35">
        <v>2</v>
      </c>
      <c r="AQ368" s="35">
        <v>3</v>
      </c>
      <c r="AR368" s="35">
        <v>3</v>
      </c>
      <c r="AS368" s="35"/>
      <c r="AT368" s="35"/>
      <c r="AU368" s="35">
        <f>AR368-71</f>
        <v>-68</v>
      </c>
      <c r="AV368" s="35">
        <f>AR368-87</f>
        <v>-84</v>
      </c>
      <c r="BH368" t="str">
        <f>CONCATENATE(Tabla1[[#This Row],[MADRE]],"X",Tabla1[[#This Row],[PADRE]])</f>
        <v>AntonetaXMarcona</v>
      </c>
    </row>
    <row r="369" spans="1:60" ht="15.75" hidden="1" x14ac:dyDescent="0.25">
      <c r="A369" s="11" t="str">
        <f t="shared" si="76"/>
        <v>D01_242_28</v>
      </c>
      <c r="B369" s="33" t="s">
        <v>181</v>
      </c>
      <c r="C369" s="37">
        <v>242</v>
      </c>
      <c r="D369" s="38">
        <v>28</v>
      </c>
      <c r="E369" s="14" t="s">
        <v>144</v>
      </c>
      <c r="F369" s="39" t="s">
        <v>191</v>
      </c>
      <c r="G369" s="39" t="s">
        <v>192</v>
      </c>
      <c r="H369" s="39">
        <v>2005</v>
      </c>
      <c r="I369" s="38" t="s">
        <v>64</v>
      </c>
      <c r="J369" s="38"/>
      <c r="K369" s="39">
        <v>42</v>
      </c>
      <c r="L369" s="39">
        <f>K369-30</f>
        <v>12</v>
      </c>
      <c r="M369" s="39">
        <f>K369-60</f>
        <v>-18</v>
      </c>
      <c r="N369" s="39">
        <f>K369-82</f>
        <v>-40</v>
      </c>
      <c r="O369" s="39">
        <f>K369-91</f>
        <v>-49</v>
      </c>
      <c r="P369" s="39">
        <v>3</v>
      </c>
      <c r="T369" s="39"/>
      <c r="U369" s="39"/>
      <c r="V369" s="39"/>
      <c r="W369" s="39">
        <v>2</v>
      </c>
      <c r="X369" s="39">
        <v>215</v>
      </c>
      <c r="Y369" s="39">
        <v>25</v>
      </c>
      <c r="Z369" s="39">
        <v>70</v>
      </c>
      <c r="AA369" s="40">
        <f t="shared" si="78"/>
        <v>2.8</v>
      </c>
      <c r="AB369" s="39">
        <v>4</v>
      </c>
      <c r="AC369" s="39">
        <v>28</v>
      </c>
      <c r="AD369" s="40">
        <f t="shared" si="79"/>
        <v>1.1200000000000001</v>
      </c>
      <c r="AE369" s="38">
        <f t="shared" si="80"/>
        <v>40.000000000000007</v>
      </c>
      <c r="AF369" s="39">
        <v>0</v>
      </c>
      <c r="AG369" s="39">
        <f t="shared" si="81"/>
        <v>0</v>
      </c>
      <c r="AH369" s="39">
        <v>2</v>
      </c>
      <c r="AI369" s="39">
        <f t="shared" si="82"/>
        <v>8</v>
      </c>
      <c r="AJ369" s="39" t="s">
        <v>222</v>
      </c>
      <c r="AK369" s="39"/>
      <c r="AL369" s="39"/>
      <c r="AM369" s="39">
        <v>4</v>
      </c>
      <c r="AN369" s="39">
        <v>3</v>
      </c>
      <c r="AO369" s="39">
        <v>2</v>
      </c>
      <c r="AP369" s="39">
        <v>3</v>
      </c>
      <c r="AQ369" s="39">
        <v>3</v>
      </c>
      <c r="AR369" s="39">
        <v>3</v>
      </c>
      <c r="AS369" s="39"/>
      <c r="AT369" s="39"/>
      <c r="AU369" s="39">
        <f>AR369-82</f>
        <v>-79</v>
      </c>
      <c r="AV369" s="39">
        <f>AR369-91</f>
        <v>-88</v>
      </c>
      <c r="BH369" t="str">
        <f>CONCATENATE(Tabla1[[#This Row],[MADRE]],"X",Tabla1[[#This Row],[PADRE]])</f>
        <v>AntonetaXMarcona</v>
      </c>
    </row>
    <row r="370" spans="1:60" ht="15.75" hidden="1" x14ac:dyDescent="0.25">
      <c r="A370" s="11" t="str">
        <f t="shared" si="76"/>
        <v>D01_244_28</v>
      </c>
      <c r="B370" s="33" t="s">
        <v>181</v>
      </c>
      <c r="C370" s="5">
        <v>244</v>
      </c>
      <c r="D370" s="34">
        <v>28</v>
      </c>
      <c r="E370" s="14" t="s">
        <v>144</v>
      </c>
      <c r="F370" s="35" t="s">
        <v>191</v>
      </c>
      <c r="G370" s="35" t="s">
        <v>192</v>
      </c>
      <c r="H370" s="35">
        <v>2004</v>
      </c>
      <c r="I370" s="34" t="s">
        <v>64</v>
      </c>
      <c r="J370" s="34"/>
      <c r="K370" s="35">
        <v>37</v>
      </c>
      <c r="L370" s="35">
        <f>K370-22</f>
        <v>15</v>
      </c>
      <c r="M370" s="35">
        <f>K370-46</f>
        <v>-9</v>
      </c>
      <c r="N370" s="35">
        <f>K370-71</f>
        <v>-34</v>
      </c>
      <c r="O370" s="35">
        <f>K370-87</f>
        <v>-50</v>
      </c>
      <c r="P370" s="35">
        <v>4</v>
      </c>
      <c r="T370" s="35"/>
      <c r="U370" s="35"/>
      <c r="V370" s="35"/>
      <c r="W370" s="35">
        <v>2</v>
      </c>
      <c r="X370" s="35">
        <v>219</v>
      </c>
      <c r="Y370" s="35">
        <v>25</v>
      </c>
      <c r="Z370" s="35">
        <v>98</v>
      </c>
      <c r="AA370" s="36">
        <f t="shared" si="78"/>
        <v>3.92</v>
      </c>
      <c r="AB370" s="35">
        <v>4</v>
      </c>
      <c r="AC370" s="35">
        <v>32</v>
      </c>
      <c r="AD370" s="36">
        <f t="shared" si="79"/>
        <v>1.28</v>
      </c>
      <c r="AE370" s="34">
        <f t="shared" si="80"/>
        <v>32.653061224489797</v>
      </c>
      <c r="AF370" s="35">
        <v>0</v>
      </c>
      <c r="AG370" s="35">
        <f t="shared" si="81"/>
        <v>0</v>
      </c>
      <c r="AH370" s="35">
        <v>2</v>
      </c>
      <c r="AI370" s="35">
        <f t="shared" si="82"/>
        <v>8</v>
      </c>
      <c r="AJ370" s="35">
        <v>0</v>
      </c>
      <c r="AK370" s="35">
        <f>AJ370*100/Y370</f>
        <v>0</v>
      </c>
      <c r="AL370" s="35">
        <v>0</v>
      </c>
      <c r="AM370" s="35">
        <v>7</v>
      </c>
      <c r="AN370" s="35">
        <v>2</v>
      </c>
      <c r="AO370" s="35">
        <v>3</v>
      </c>
      <c r="AP370" s="35">
        <v>3</v>
      </c>
      <c r="AQ370" s="35">
        <v>3</v>
      </c>
      <c r="AR370" s="35">
        <v>3</v>
      </c>
      <c r="AS370" s="35"/>
      <c r="AT370" s="35"/>
      <c r="AU370" s="35">
        <f>AR370-71</f>
        <v>-68</v>
      </c>
      <c r="AV370" s="35">
        <f>AR370-87</f>
        <v>-84</v>
      </c>
      <c r="BH370" t="str">
        <f>CONCATENATE(Tabla1[[#This Row],[MADRE]],"X",Tabla1[[#This Row],[PADRE]])</f>
        <v>AntonetaXMarcona</v>
      </c>
    </row>
    <row r="371" spans="1:60" ht="15.75" hidden="1" x14ac:dyDescent="0.25">
      <c r="A371" s="11" t="str">
        <f t="shared" si="76"/>
        <v>D01_244_28</v>
      </c>
      <c r="B371" s="33" t="s">
        <v>181</v>
      </c>
      <c r="C371" s="37">
        <v>244</v>
      </c>
      <c r="D371" s="38">
        <v>28</v>
      </c>
      <c r="E371" s="14" t="s">
        <v>144</v>
      </c>
      <c r="F371" s="39" t="s">
        <v>191</v>
      </c>
      <c r="G371" s="39" t="s">
        <v>192</v>
      </c>
      <c r="H371" s="39">
        <v>2005</v>
      </c>
      <c r="I371" s="38" t="s">
        <v>64</v>
      </c>
      <c r="J371" s="38"/>
      <c r="K371" s="39">
        <v>48</v>
      </c>
      <c r="L371" s="39">
        <f>K371-30</f>
        <v>18</v>
      </c>
      <c r="M371" s="39">
        <f>K371-60</f>
        <v>-12</v>
      </c>
      <c r="N371" s="39">
        <f>K371-82</f>
        <v>-34</v>
      </c>
      <c r="O371" s="39">
        <f>K371-91</f>
        <v>-43</v>
      </c>
      <c r="P371" s="39">
        <v>2</v>
      </c>
      <c r="T371" s="39"/>
      <c r="U371" s="39"/>
      <c r="V371" s="39"/>
      <c r="W371" s="39">
        <v>2</v>
      </c>
      <c r="X371" s="39">
        <v>210</v>
      </c>
      <c r="Y371" s="39">
        <v>25</v>
      </c>
      <c r="Z371" s="39">
        <v>148</v>
      </c>
      <c r="AA371" s="40">
        <f t="shared" si="78"/>
        <v>5.92</v>
      </c>
      <c r="AB371" s="39">
        <v>4</v>
      </c>
      <c r="AC371" s="39">
        <v>42</v>
      </c>
      <c r="AD371" s="40">
        <f t="shared" si="79"/>
        <v>1.68</v>
      </c>
      <c r="AE371" s="38">
        <f t="shared" si="80"/>
        <v>28.378378378378379</v>
      </c>
      <c r="AF371" s="39">
        <v>0</v>
      </c>
      <c r="AG371" s="39">
        <f t="shared" si="81"/>
        <v>0</v>
      </c>
      <c r="AH371" s="39">
        <v>10</v>
      </c>
      <c r="AI371" s="39">
        <f t="shared" si="82"/>
        <v>40</v>
      </c>
      <c r="AJ371" s="39" t="s">
        <v>223</v>
      </c>
      <c r="AK371" s="39"/>
      <c r="AL371" s="39"/>
      <c r="AM371" s="39">
        <v>7</v>
      </c>
      <c r="AN371" s="39">
        <v>3</v>
      </c>
      <c r="AO371" s="39">
        <v>2</v>
      </c>
      <c r="AP371" s="39">
        <v>3</v>
      </c>
      <c r="AQ371" s="39">
        <v>3</v>
      </c>
      <c r="AR371" s="39">
        <v>3</v>
      </c>
      <c r="AS371" s="39"/>
      <c r="AT371" s="39"/>
      <c r="AU371" s="39">
        <f>AR371-82</f>
        <v>-79</v>
      </c>
      <c r="AV371" s="39">
        <f>AR371-91</f>
        <v>-88</v>
      </c>
      <c r="BH371" t="str">
        <f>CONCATENATE(Tabla1[[#This Row],[MADRE]],"X",Tabla1[[#This Row],[PADRE]])</f>
        <v>AntonetaXMarcona</v>
      </c>
    </row>
    <row r="372" spans="1:60" ht="15.75" hidden="1" x14ac:dyDescent="0.25">
      <c r="A372" s="11" t="str">
        <f t="shared" si="76"/>
        <v>D01_244_28</v>
      </c>
      <c r="B372" s="33" t="s">
        <v>181</v>
      </c>
      <c r="C372" s="37">
        <v>244</v>
      </c>
      <c r="D372" s="38">
        <v>28</v>
      </c>
      <c r="E372" s="14" t="s">
        <v>144</v>
      </c>
      <c r="F372" s="39" t="s">
        <v>191</v>
      </c>
      <c r="G372" s="39" t="s">
        <v>192</v>
      </c>
      <c r="H372" s="39">
        <v>2006</v>
      </c>
      <c r="I372" s="38" t="s">
        <v>64</v>
      </c>
      <c r="J372" s="38"/>
      <c r="K372" s="39">
        <v>53</v>
      </c>
      <c r="L372" s="39">
        <f>K372-34</f>
        <v>19</v>
      </c>
      <c r="M372" s="39">
        <f>K372-61</f>
        <v>-8</v>
      </c>
      <c r="N372" s="39">
        <f>K372-72</f>
        <v>-19</v>
      </c>
      <c r="O372" s="39">
        <f>K372-82</f>
        <v>-29</v>
      </c>
      <c r="P372" s="39">
        <v>4</v>
      </c>
      <c r="T372" s="39"/>
      <c r="U372" s="39"/>
      <c r="V372" s="39"/>
      <c r="W372" s="39">
        <v>3</v>
      </c>
      <c r="X372" s="39">
        <v>210</v>
      </c>
      <c r="Y372" s="39">
        <v>25</v>
      </c>
      <c r="Z372" s="39">
        <v>95</v>
      </c>
      <c r="AA372" s="40">
        <f t="shared" si="78"/>
        <v>3.8</v>
      </c>
      <c r="AB372" s="39">
        <v>4</v>
      </c>
      <c r="AC372" s="39">
        <v>28</v>
      </c>
      <c r="AD372" s="40">
        <f t="shared" si="79"/>
        <v>1.1200000000000001</v>
      </c>
      <c r="AE372" s="38">
        <f t="shared" si="80"/>
        <v>29.473684210526322</v>
      </c>
      <c r="AF372" s="39">
        <v>0</v>
      </c>
      <c r="AG372" s="39">
        <f t="shared" si="81"/>
        <v>0</v>
      </c>
      <c r="AH372" s="39">
        <v>0</v>
      </c>
      <c r="AI372" s="39">
        <f t="shared" si="82"/>
        <v>0</v>
      </c>
      <c r="AJ372" s="39" t="s">
        <v>193</v>
      </c>
      <c r="AK372" s="39"/>
      <c r="AL372" s="39"/>
      <c r="AM372" s="39">
        <v>7</v>
      </c>
      <c r="AN372" s="39">
        <v>3</v>
      </c>
      <c r="AO372" s="39">
        <v>2</v>
      </c>
      <c r="AP372" s="39">
        <v>2</v>
      </c>
      <c r="AQ372" s="39">
        <v>3</v>
      </c>
      <c r="AR372" s="39">
        <v>4</v>
      </c>
      <c r="AS372" s="39"/>
      <c r="AT372" s="39"/>
      <c r="AU372" s="39">
        <f>AR372-72</f>
        <v>-68</v>
      </c>
      <c r="AV372" s="39">
        <f>AR372-82</f>
        <v>-78</v>
      </c>
      <c r="BH372" t="str">
        <f>CONCATENATE(Tabla1[[#This Row],[MADRE]],"X",Tabla1[[#This Row],[PADRE]])</f>
        <v>AntonetaXMarcona</v>
      </c>
    </row>
    <row r="373" spans="1:60" ht="15.75" hidden="1" x14ac:dyDescent="0.25">
      <c r="A373" s="11" t="str">
        <f t="shared" si="76"/>
        <v>D01_246_28</v>
      </c>
      <c r="B373" s="33" t="s">
        <v>181</v>
      </c>
      <c r="C373" s="5">
        <v>246</v>
      </c>
      <c r="D373" s="34">
        <v>28</v>
      </c>
      <c r="E373" s="14" t="s">
        <v>144</v>
      </c>
      <c r="F373" s="35" t="s">
        <v>191</v>
      </c>
      <c r="G373" s="35" t="s">
        <v>192</v>
      </c>
      <c r="H373" s="35">
        <v>2004</v>
      </c>
      <c r="I373" s="34" t="s">
        <v>64</v>
      </c>
      <c r="J373" s="34"/>
      <c r="K373" s="35">
        <v>36</v>
      </c>
      <c r="L373" s="35">
        <f>K373-22</f>
        <v>14</v>
      </c>
      <c r="M373" s="35">
        <f>K373-46</f>
        <v>-10</v>
      </c>
      <c r="N373" s="35">
        <f>K373-71</f>
        <v>-35</v>
      </c>
      <c r="O373" s="35">
        <f>K373-87</f>
        <v>-51</v>
      </c>
      <c r="P373" s="35">
        <v>2</v>
      </c>
      <c r="T373" s="35"/>
      <c r="U373" s="35"/>
      <c r="V373" s="35"/>
      <c r="W373" s="35">
        <v>3</v>
      </c>
      <c r="X373" s="35">
        <v>209</v>
      </c>
      <c r="Y373" s="35">
        <v>25</v>
      </c>
      <c r="Z373" s="35">
        <v>92</v>
      </c>
      <c r="AA373" s="36">
        <f t="shared" si="78"/>
        <v>3.68</v>
      </c>
      <c r="AB373" s="35">
        <v>4</v>
      </c>
      <c r="AC373" s="35">
        <v>26</v>
      </c>
      <c r="AD373" s="36">
        <f t="shared" si="79"/>
        <v>1.04</v>
      </c>
      <c r="AE373" s="34">
        <f t="shared" si="80"/>
        <v>28.260869565217391</v>
      </c>
      <c r="AF373" s="35">
        <v>0</v>
      </c>
      <c r="AG373" s="35">
        <f t="shared" si="81"/>
        <v>0</v>
      </c>
      <c r="AH373" s="35">
        <v>3</v>
      </c>
      <c r="AI373" s="35">
        <f t="shared" si="82"/>
        <v>12</v>
      </c>
      <c r="AJ373" s="35">
        <v>0</v>
      </c>
      <c r="AK373" s="35">
        <f t="shared" ref="AK373:AK379" si="83">AJ373*100/Y373</f>
        <v>0</v>
      </c>
      <c r="AL373" s="35">
        <v>0</v>
      </c>
      <c r="AM373" s="35">
        <v>7</v>
      </c>
      <c r="AN373" s="35">
        <v>2</v>
      </c>
      <c r="AO373" s="35">
        <v>2</v>
      </c>
      <c r="AP373" s="35">
        <v>2</v>
      </c>
      <c r="AQ373" s="35">
        <v>3</v>
      </c>
      <c r="AR373" s="35">
        <v>3</v>
      </c>
      <c r="AS373" s="35"/>
      <c r="AT373" s="35"/>
      <c r="AU373" s="35">
        <f>AR373-71</f>
        <v>-68</v>
      </c>
      <c r="AV373" s="35">
        <f>AR373-87</f>
        <v>-84</v>
      </c>
      <c r="BH373" t="str">
        <f>CONCATENATE(Tabla1[[#This Row],[MADRE]],"X",Tabla1[[#This Row],[PADRE]])</f>
        <v>AntonetaXMarcona</v>
      </c>
    </row>
    <row r="374" spans="1:60" ht="15.75" hidden="1" x14ac:dyDescent="0.25">
      <c r="A374" s="11" t="str">
        <f t="shared" si="76"/>
        <v>D01_248_31</v>
      </c>
      <c r="B374" s="33" t="s">
        <v>181</v>
      </c>
      <c r="C374" s="5">
        <v>248</v>
      </c>
      <c r="D374" s="34">
        <v>31</v>
      </c>
      <c r="E374" s="35" t="s">
        <v>224</v>
      </c>
      <c r="F374" s="35" t="s">
        <v>191</v>
      </c>
      <c r="G374" s="35" t="s">
        <v>192</v>
      </c>
      <c r="H374" s="35">
        <v>2004</v>
      </c>
      <c r="I374" s="34" t="s">
        <v>64</v>
      </c>
      <c r="J374" s="34"/>
      <c r="K374" s="35">
        <v>46</v>
      </c>
      <c r="L374" s="35">
        <f>K374-22</f>
        <v>24</v>
      </c>
      <c r="M374" s="35">
        <f>K374-46</f>
        <v>0</v>
      </c>
      <c r="N374" s="35">
        <f>K374-71</f>
        <v>-25</v>
      </c>
      <c r="O374" s="35">
        <f>K374-87</f>
        <v>-41</v>
      </c>
      <c r="P374" s="35">
        <v>3</v>
      </c>
      <c r="T374" s="35"/>
      <c r="U374" s="35"/>
      <c r="V374" s="35"/>
      <c r="W374" s="35">
        <v>2</v>
      </c>
      <c r="X374" s="35">
        <v>246</v>
      </c>
      <c r="Y374" s="35">
        <v>25</v>
      </c>
      <c r="Z374" s="35">
        <v>67</v>
      </c>
      <c r="AA374" s="36">
        <f t="shared" si="78"/>
        <v>2.94</v>
      </c>
      <c r="AB374" s="35">
        <v>3</v>
      </c>
      <c r="AC374" s="35">
        <v>26</v>
      </c>
      <c r="AD374" s="36">
        <f t="shared" si="79"/>
        <v>1.3</v>
      </c>
      <c r="AE374" s="34">
        <f t="shared" si="80"/>
        <v>44.217687074829932</v>
      </c>
      <c r="AF374" s="35">
        <v>5</v>
      </c>
      <c r="AG374" s="35">
        <f t="shared" si="81"/>
        <v>20</v>
      </c>
      <c r="AH374" s="35">
        <v>0</v>
      </c>
      <c r="AI374" s="35">
        <f t="shared" si="82"/>
        <v>0</v>
      </c>
      <c r="AJ374" s="35">
        <v>4</v>
      </c>
      <c r="AK374" s="35">
        <f t="shared" si="83"/>
        <v>16</v>
      </c>
      <c r="AL374" s="35" t="s">
        <v>225</v>
      </c>
      <c r="AM374" s="35">
        <v>7</v>
      </c>
      <c r="AN374" s="35">
        <v>3</v>
      </c>
      <c r="AO374" s="35">
        <v>2</v>
      </c>
      <c r="AP374" s="35">
        <v>2</v>
      </c>
      <c r="AQ374" s="35">
        <v>3</v>
      </c>
      <c r="AR374" s="35">
        <v>3</v>
      </c>
      <c r="AS374" s="35"/>
      <c r="AT374" s="35"/>
      <c r="AU374" s="35">
        <f>AR374-71</f>
        <v>-68</v>
      </c>
      <c r="AV374" s="35">
        <f>AR374-87</f>
        <v>-84</v>
      </c>
      <c r="BH374" t="str">
        <f>CONCATENATE(Tabla1[[#This Row],[MADRE]],"X",Tabla1[[#This Row],[PADRE]])</f>
        <v>A2198XMarcona</v>
      </c>
    </row>
    <row r="375" spans="1:60" ht="15.75" hidden="1" x14ac:dyDescent="0.25">
      <c r="A375" s="11" t="str">
        <f t="shared" si="76"/>
        <v>D01_251_31</v>
      </c>
      <c r="B375" s="33" t="s">
        <v>181</v>
      </c>
      <c r="C375" s="5">
        <v>251</v>
      </c>
      <c r="D375" s="34">
        <v>31</v>
      </c>
      <c r="E375" s="35" t="s">
        <v>224</v>
      </c>
      <c r="F375" s="35" t="s">
        <v>191</v>
      </c>
      <c r="G375" s="35" t="s">
        <v>192</v>
      </c>
      <c r="H375" s="35">
        <v>2004</v>
      </c>
      <c r="I375" s="34" t="s">
        <v>64</v>
      </c>
      <c r="J375" s="34"/>
      <c r="K375" s="35">
        <v>38</v>
      </c>
      <c r="L375" s="35">
        <f>K375-22</f>
        <v>16</v>
      </c>
      <c r="M375" s="35">
        <f>K375-46</f>
        <v>-8</v>
      </c>
      <c r="N375" s="35">
        <f>K375-71</f>
        <v>-33</v>
      </c>
      <c r="O375" s="35">
        <f>K375-87</f>
        <v>-49</v>
      </c>
      <c r="P375" s="35">
        <v>3</v>
      </c>
      <c r="T375" s="35"/>
      <c r="U375" s="35"/>
      <c r="V375" s="35"/>
      <c r="W375" s="35">
        <v>2</v>
      </c>
      <c r="X375" s="35">
        <v>212</v>
      </c>
      <c r="Y375" s="35">
        <v>25</v>
      </c>
      <c r="Z375" s="35">
        <v>108</v>
      </c>
      <c r="AA375" s="36">
        <f t="shared" si="78"/>
        <v>4.4509090909090903</v>
      </c>
      <c r="AB375" s="35">
        <v>4</v>
      </c>
      <c r="AC375" s="35">
        <v>24</v>
      </c>
      <c r="AD375" s="36">
        <f t="shared" si="79"/>
        <v>1.0909090909090908</v>
      </c>
      <c r="AE375" s="34">
        <f t="shared" si="80"/>
        <v>24.509803921568629</v>
      </c>
      <c r="AF375" s="35">
        <v>3</v>
      </c>
      <c r="AG375" s="35">
        <f t="shared" si="81"/>
        <v>12</v>
      </c>
      <c r="AH375" s="35">
        <v>1</v>
      </c>
      <c r="AI375" s="35">
        <f t="shared" si="82"/>
        <v>4</v>
      </c>
      <c r="AJ375" s="35">
        <v>0</v>
      </c>
      <c r="AK375" s="35">
        <f t="shared" si="83"/>
        <v>0</v>
      </c>
      <c r="AL375" s="35">
        <v>0</v>
      </c>
      <c r="AM375" s="35">
        <v>7</v>
      </c>
      <c r="AN375" s="35">
        <v>1</v>
      </c>
      <c r="AO375" s="35">
        <v>3</v>
      </c>
      <c r="AP375" s="35">
        <v>2</v>
      </c>
      <c r="AQ375" s="35">
        <v>3</v>
      </c>
      <c r="AR375" s="35">
        <v>2</v>
      </c>
      <c r="AS375" s="35"/>
      <c r="AT375" s="35"/>
      <c r="AU375" s="35">
        <f>AR375-71</f>
        <v>-69</v>
      </c>
      <c r="AV375" s="35">
        <f>AR375-87</f>
        <v>-85</v>
      </c>
      <c r="BH375" t="str">
        <f>CONCATENATE(Tabla1[[#This Row],[MADRE]],"X",Tabla1[[#This Row],[PADRE]])</f>
        <v>A2198XMarcona</v>
      </c>
    </row>
    <row r="376" spans="1:60" ht="15.75" hidden="1" x14ac:dyDescent="0.25">
      <c r="A376" s="11" t="str">
        <f t="shared" si="76"/>
        <v>D01_253_31</v>
      </c>
      <c r="B376" s="33" t="s">
        <v>181</v>
      </c>
      <c r="C376" s="5">
        <v>253</v>
      </c>
      <c r="D376" s="34">
        <v>31</v>
      </c>
      <c r="E376" s="35" t="s">
        <v>224</v>
      </c>
      <c r="F376" s="35" t="s">
        <v>191</v>
      </c>
      <c r="G376" s="35" t="s">
        <v>192</v>
      </c>
      <c r="H376" s="35">
        <v>2004</v>
      </c>
      <c r="I376" s="34" t="s">
        <v>104</v>
      </c>
      <c r="J376" s="34"/>
      <c r="K376" s="35">
        <v>36</v>
      </c>
      <c r="L376" s="35">
        <f>K376-22</f>
        <v>14</v>
      </c>
      <c r="M376" s="35">
        <f>K376-46</f>
        <v>-10</v>
      </c>
      <c r="N376" s="35">
        <f>K376-71</f>
        <v>-35</v>
      </c>
      <c r="O376" s="35">
        <f>K376-87</f>
        <v>-51</v>
      </c>
      <c r="P376" s="35">
        <v>3</v>
      </c>
      <c r="T376" s="35"/>
      <c r="U376" s="35"/>
      <c r="V376" s="35"/>
      <c r="W376" s="35">
        <v>2</v>
      </c>
      <c r="X376" s="35">
        <v>228</v>
      </c>
      <c r="Y376" s="35">
        <v>25</v>
      </c>
      <c r="Z376" s="35">
        <v>124</v>
      </c>
      <c r="AA376" s="36">
        <f t="shared" si="78"/>
        <v>5.0643478260869559</v>
      </c>
      <c r="AB376" s="35">
        <v>4</v>
      </c>
      <c r="AC376" s="35">
        <v>30</v>
      </c>
      <c r="AD376" s="36">
        <f t="shared" si="79"/>
        <v>1.3043478260869565</v>
      </c>
      <c r="AE376" s="34">
        <f t="shared" si="80"/>
        <v>25.755494505494511</v>
      </c>
      <c r="AF376" s="35">
        <v>2</v>
      </c>
      <c r="AG376" s="35">
        <f t="shared" si="81"/>
        <v>8</v>
      </c>
      <c r="AH376" s="35">
        <v>0</v>
      </c>
      <c r="AI376" s="35">
        <f t="shared" si="82"/>
        <v>0</v>
      </c>
      <c r="AJ376" s="41">
        <v>0</v>
      </c>
      <c r="AK376" s="35">
        <f t="shared" si="83"/>
        <v>0</v>
      </c>
      <c r="AL376" s="35">
        <v>0</v>
      </c>
      <c r="AM376" s="35">
        <v>7</v>
      </c>
      <c r="AN376" s="35">
        <v>3</v>
      </c>
      <c r="AO376" s="35">
        <v>2</v>
      </c>
      <c r="AP376" s="35">
        <v>2</v>
      </c>
      <c r="AQ376" s="35">
        <v>3</v>
      </c>
      <c r="AR376" s="35">
        <v>3</v>
      </c>
      <c r="AS376" s="35"/>
      <c r="AT376" s="35"/>
      <c r="AU376" s="35">
        <f>AR376-71</f>
        <v>-68</v>
      </c>
      <c r="AV376" s="35">
        <f>AR376-87</f>
        <v>-84</v>
      </c>
      <c r="BH376" t="str">
        <f>CONCATENATE(Tabla1[[#This Row],[MADRE]],"X",Tabla1[[#This Row],[PADRE]])</f>
        <v>A2198XMarcona</v>
      </c>
    </row>
    <row r="377" spans="1:60" ht="15.75" hidden="1" x14ac:dyDescent="0.25">
      <c r="A377" s="11" t="str">
        <f t="shared" si="76"/>
        <v>D01_253_31</v>
      </c>
      <c r="B377" s="33" t="s">
        <v>181</v>
      </c>
      <c r="C377" s="37">
        <v>253</v>
      </c>
      <c r="D377" s="38">
        <v>31</v>
      </c>
      <c r="E377" s="39" t="s">
        <v>224</v>
      </c>
      <c r="F377" s="39" t="s">
        <v>191</v>
      </c>
      <c r="G377" s="39" t="s">
        <v>192</v>
      </c>
      <c r="H377" s="39">
        <v>2005</v>
      </c>
      <c r="I377" s="38" t="s">
        <v>104</v>
      </c>
      <c r="J377" s="38"/>
      <c r="K377" s="39">
        <v>48</v>
      </c>
      <c r="L377" s="39">
        <f>K377-30</f>
        <v>18</v>
      </c>
      <c r="M377" s="39">
        <f>K377-60</f>
        <v>-12</v>
      </c>
      <c r="N377" s="39">
        <f>K377-82</f>
        <v>-34</v>
      </c>
      <c r="O377" s="39">
        <f>K377-91</f>
        <v>-43</v>
      </c>
      <c r="P377" s="39">
        <v>2</v>
      </c>
      <c r="T377" s="39"/>
      <c r="U377" s="39"/>
      <c r="V377" s="39"/>
      <c r="W377" s="39">
        <v>2</v>
      </c>
      <c r="X377" s="39">
        <v>212</v>
      </c>
      <c r="Y377" s="39">
        <v>25</v>
      </c>
      <c r="Z377" s="39">
        <v>151</v>
      </c>
      <c r="AA377" s="40">
        <f t="shared" si="78"/>
        <v>6.04</v>
      </c>
      <c r="AB377" s="39">
        <v>5</v>
      </c>
      <c r="AC377" s="39">
        <v>32</v>
      </c>
      <c r="AD377" s="40">
        <f t="shared" si="79"/>
        <v>1.28</v>
      </c>
      <c r="AE377" s="38">
        <f t="shared" si="80"/>
        <v>21.192052980132452</v>
      </c>
      <c r="AF377" s="39">
        <v>0</v>
      </c>
      <c r="AG377" s="39">
        <f t="shared" si="81"/>
        <v>0</v>
      </c>
      <c r="AH377" s="39">
        <v>1</v>
      </c>
      <c r="AI377" s="39">
        <f t="shared" si="82"/>
        <v>4</v>
      </c>
      <c r="AJ377" s="42">
        <v>2</v>
      </c>
      <c r="AK377" s="39">
        <f t="shared" si="83"/>
        <v>8</v>
      </c>
      <c r="AL377" s="39">
        <v>1</v>
      </c>
      <c r="AM377" s="39">
        <v>7</v>
      </c>
      <c r="AN377" s="39">
        <v>3</v>
      </c>
      <c r="AO377" s="39">
        <v>2</v>
      </c>
      <c r="AP377" s="39">
        <v>3</v>
      </c>
      <c r="AQ377" s="39">
        <v>3</v>
      </c>
      <c r="AR377" s="39">
        <v>3</v>
      </c>
      <c r="AS377" s="39"/>
      <c r="AT377" s="39"/>
      <c r="AU377" s="39">
        <f>AR377-82</f>
        <v>-79</v>
      </c>
      <c r="AV377" s="39">
        <f>AR377-91</f>
        <v>-88</v>
      </c>
      <c r="BH377" t="str">
        <f>CONCATENATE(Tabla1[[#This Row],[MADRE]],"X",Tabla1[[#This Row],[PADRE]])</f>
        <v>A2198XMarcona</v>
      </c>
    </row>
    <row r="378" spans="1:60" ht="15.75" hidden="1" x14ac:dyDescent="0.25">
      <c r="A378" s="11" t="str">
        <f t="shared" si="76"/>
        <v>D01_253_31</v>
      </c>
      <c r="B378" s="33" t="s">
        <v>181</v>
      </c>
      <c r="C378" s="37">
        <v>253</v>
      </c>
      <c r="D378" s="38">
        <v>31</v>
      </c>
      <c r="E378" s="39" t="s">
        <v>224</v>
      </c>
      <c r="F378" s="39" t="s">
        <v>191</v>
      </c>
      <c r="G378" s="39" t="s">
        <v>192</v>
      </c>
      <c r="H378" s="39">
        <v>2006</v>
      </c>
      <c r="I378" s="38" t="s">
        <v>104</v>
      </c>
      <c r="J378" s="38"/>
      <c r="K378" s="39">
        <v>49</v>
      </c>
      <c r="L378" s="39">
        <f>K378-34</f>
        <v>15</v>
      </c>
      <c r="M378" s="39">
        <f>K378-61</f>
        <v>-12</v>
      </c>
      <c r="N378" s="39">
        <f>K378-72</f>
        <v>-23</v>
      </c>
      <c r="O378" s="39">
        <f>K378-82</f>
        <v>-33</v>
      </c>
      <c r="P378" s="39">
        <v>4</v>
      </c>
      <c r="T378" s="39"/>
      <c r="U378" s="39"/>
      <c r="V378" s="39"/>
      <c r="W378" s="39">
        <v>4</v>
      </c>
      <c r="X378" s="39">
        <v>216</v>
      </c>
      <c r="Y378" s="39">
        <v>25</v>
      </c>
      <c r="Z378" s="39">
        <v>109</v>
      </c>
      <c r="AA378" s="40">
        <f t="shared" si="78"/>
        <v>4.3600000000000003</v>
      </c>
      <c r="AB378" s="39">
        <v>4</v>
      </c>
      <c r="AC378" s="39">
        <v>28</v>
      </c>
      <c r="AD378" s="40">
        <f t="shared" si="79"/>
        <v>1.1200000000000001</v>
      </c>
      <c r="AE378" s="38">
        <f t="shared" si="80"/>
        <v>25.688073394495415</v>
      </c>
      <c r="AF378" s="39">
        <v>0</v>
      </c>
      <c r="AG378" s="39">
        <f t="shared" si="81"/>
        <v>0</v>
      </c>
      <c r="AH378" s="39">
        <v>0</v>
      </c>
      <c r="AI378" s="39">
        <f t="shared" si="82"/>
        <v>0</v>
      </c>
      <c r="AJ378" s="42">
        <v>0</v>
      </c>
      <c r="AK378" s="39">
        <f t="shared" si="83"/>
        <v>0</v>
      </c>
      <c r="AL378" s="39"/>
      <c r="AM378" s="39">
        <v>7</v>
      </c>
      <c r="AN378" s="39">
        <v>3</v>
      </c>
      <c r="AO378" s="39">
        <v>2</v>
      </c>
      <c r="AP378" s="39">
        <v>3</v>
      </c>
      <c r="AQ378" s="39">
        <v>3</v>
      </c>
      <c r="AR378" s="39">
        <v>4</v>
      </c>
      <c r="AS378" s="39"/>
      <c r="AT378" s="39"/>
      <c r="AU378" s="39">
        <f>AR378-72</f>
        <v>-68</v>
      </c>
      <c r="AV378" s="39">
        <f>AR378-82</f>
        <v>-78</v>
      </c>
      <c r="BH378" t="str">
        <f>CONCATENATE(Tabla1[[#This Row],[MADRE]],"X",Tabla1[[#This Row],[PADRE]])</f>
        <v>A2198XMarcona</v>
      </c>
    </row>
    <row r="379" spans="1:60" ht="15.75" hidden="1" x14ac:dyDescent="0.25">
      <c r="A379" s="11" t="str">
        <f t="shared" si="76"/>
        <v>D01_253_31</v>
      </c>
      <c r="B379" s="33" t="s">
        <v>181</v>
      </c>
      <c r="C379" s="37">
        <v>253</v>
      </c>
      <c r="D379" s="38">
        <v>31</v>
      </c>
      <c r="E379" s="39" t="s">
        <v>224</v>
      </c>
      <c r="F379" s="39" t="s">
        <v>191</v>
      </c>
      <c r="G379" s="39" t="s">
        <v>192</v>
      </c>
      <c r="H379" s="39">
        <v>2007</v>
      </c>
      <c r="I379" s="38" t="s">
        <v>104</v>
      </c>
      <c r="J379" s="38"/>
      <c r="K379" s="39">
        <v>46</v>
      </c>
      <c r="L379" s="39">
        <f>K379-36</f>
        <v>10</v>
      </c>
      <c r="M379" s="39">
        <f>K379-53</f>
        <v>-7</v>
      </c>
      <c r="N379" s="39">
        <f>K379-67</f>
        <v>-21</v>
      </c>
      <c r="O379" s="39">
        <f>K379-82</f>
        <v>-36</v>
      </c>
      <c r="P379" s="39">
        <v>2</v>
      </c>
      <c r="T379" s="39" t="s">
        <v>108</v>
      </c>
      <c r="U379" s="39"/>
      <c r="V379" s="39" t="s">
        <v>213</v>
      </c>
      <c r="W379" s="39">
        <v>2</v>
      </c>
      <c r="X379" s="39">
        <v>225</v>
      </c>
      <c r="Y379" s="39">
        <v>25</v>
      </c>
      <c r="Z379" s="39">
        <v>168</v>
      </c>
      <c r="AA379" s="40">
        <f t="shared" si="78"/>
        <v>6.72</v>
      </c>
      <c r="AB379" s="39">
        <v>4</v>
      </c>
      <c r="AC379" s="39">
        <v>36</v>
      </c>
      <c r="AD379" s="40">
        <f t="shared" si="79"/>
        <v>1.44</v>
      </c>
      <c r="AE379" s="38">
        <f t="shared" si="80"/>
        <v>21.428571428571431</v>
      </c>
      <c r="AF379" s="39">
        <v>0</v>
      </c>
      <c r="AG379" s="39">
        <f t="shared" si="81"/>
        <v>0</v>
      </c>
      <c r="AH379" s="39">
        <v>0</v>
      </c>
      <c r="AI379" s="39">
        <f t="shared" si="82"/>
        <v>0</v>
      </c>
      <c r="AJ379" s="42">
        <v>0</v>
      </c>
      <c r="AK379" s="39">
        <f t="shared" si="83"/>
        <v>0</v>
      </c>
      <c r="AL379" s="39"/>
      <c r="AM379" s="39">
        <v>7</v>
      </c>
      <c r="AN379" s="39">
        <v>3</v>
      </c>
      <c r="AO379" s="39">
        <v>3</v>
      </c>
      <c r="AP379" s="39">
        <v>3</v>
      </c>
      <c r="AQ379" s="39">
        <v>3</v>
      </c>
      <c r="AR379" s="39">
        <v>5</v>
      </c>
      <c r="AS379" s="39"/>
      <c r="AT379" s="39"/>
      <c r="AU379" s="39">
        <f>AR379-67</f>
        <v>-62</v>
      </c>
      <c r="AV379" s="39">
        <f>AR379-82</f>
        <v>-77</v>
      </c>
      <c r="BH379" t="str">
        <f>CONCATENATE(Tabla1[[#This Row],[MADRE]],"X",Tabla1[[#This Row],[PADRE]])</f>
        <v>A2198XMarcona</v>
      </c>
    </row>
    <row r="380" spans="1:60" ht="15.75" hidden="1" x14ac:dyDescent="0.25">
      <c r="A380" s="11" t="str">
        <f t="shared" si="76"/>
        <v>D01_253_31</v>
      </c>
      <c r="B380" s="33" t="s">
        <v>181</v>
      </c>
      <c r="C380" s="37">
        <v>253</v>
      </c>
      <c r="D380" s="38">
        <v>31</v>
      </c>
      <c r="E380" s="39" t="s">
        <v>224</v>
      </c>
      <c r="F380" s="39" t="s">
        <v>191</v>
      </c>
      <c r="G380" s="39" t="s">
        <v>192</v>
      </c>
      <c r="H380" s="39">
        <v>2009</v>
      </c>
      <c r="I380" s="38" t="s">
        <v>104</v>
      </c>
      <c r="J380" s="38"/>
      <c r="K380" s="39">
        <v>35</v>
      </c>
      <c r="L380" s="39">
        <f>K380-26</f>
        <v>9</v>
      </c>
      <c r="M380" s="39">
        <f>K380-50</f>
        <v>-15</v>
      </c>
      <c r="N380" s="39">
        <f>K380-66</f>
        <v>-31</v>
      </c>
      <c r="O380" s="39">
        <f>K380-82</f>
        <v>-47</v>
      </c>
      <c r="P380" s="39">
        <v>2</v>
      </c>
      <c r="T380" s="39" t="s">
        <v>212</v>
      </c>
      <c r="U380" s="39"/>
      <c r="V380" s="39"/>
      <c r="W380" s="39">
        <v>3</v>
      </c>
      <c r="X380" s="39">
        <v>213</v>
      </c>
      <c r="Y380" s="39">
        <v>25</v>
      </c>
      <c r="Z380" s="39">
        <v>137</v>
      </c>
      <c r="AA380" s="40">
        <f t="shared" si="78"/>
        <v>5.5316666666666663</v>
      </c>
      <c r="AB380" s="39">
        <v>4</v>
      </c>
      <c r="AC380" s="39">
        <v>31</v>
      </c>
      <c r="AD380" s="40">
        <f t="shared" si="79"/>
        <v>1.2916666666666667</v>
      </c>
      <c r="AE380" s="38">
        <f t="shared" si="80"/>
        <v>23.350406749020795</v>
      </c>
      <c r="AF380" s="39">
        <v>1</v>
      </c>
      <c r="AG380" s="39">
        <f t="shared" si="81"/>
        <v>4</v>
      </c>
      <c r="AH380" s="39">
        <v>0</v>
      </c>
      <c r="AI380" s="39">
        <f t="shared" si="82"/>
        <v>0</v>
      </c>
      <c r="AJ380" s="42" t="s">
        <v>87</v>
      </c>
      <c r="AK380" s="39"/>
      <c r="AL380" s="39"/>
      <c r="AM380" s="39">
        <v>7</v>
      </c>
      <c r="AN380" s="39">
        <v>3</v>
      </c>
      <c r="AO380" s="39">
        <v>2</v>
      </c>
      <c r="AP380" s="39">
        <v>3</v>
      </c>
      <c r="AQ380" s="39">
        <v>3</v>
      </c>
      <c r="AR380" s="39">
        <v>4</v>
      </c>
      <c r="AS380" s="39">
        <v>1</v>
      </c>
      <c r="AT380" s="39"/>
      <c r="AU380" s="39">
        <f>AR380-66</f>
        <v>-62</v>
      </c>
      <c r="AV380" s="39">
        <f>AR380-82</f>
        <v>-78</v>
      </c>
      <c r="BH380" t="str">
        <f>CONCATENATE(Tabla1[[#This Row],[MADRE]],"X",Tabla1[[#This Row],[PADRE]])</f>
        <v>A2198XMarcona</v>
      </c>
    </row>
    <row r="381" spans="1:60" ht="15.75" hidden="1" x14ac:dyDescent="0.25">
      <c r="A381" s="11" t="str">
        <f t="shared" si="76"/>
        <v>D01_253_31</v>
      </c>
      <c r="B381" s="33" t="s">
        <v>181</v>
      </c>
      <c r="C381" s="37">
        <v>253</v>
      </c>
      <c r="D381" s="38">
        <v>31</v>
      </c>
      <c r="E381" s="39" t="s">
        <v>224</v>
      </c>
      <c r="F381" s="39" t="s">
        <v>191</v>
      </c>
      <c r="G381" s="39" t="s">
        <v>192</v>
      </c>
      <c r="H381" s="39">
        <v>2010</v>
      </c>
      <c r="I381" s="38" t="s">
        <v>104</v>
      </c>
      <c r="J381" s="38"/>
      <c r="K381" s="39"/>
      <c r="L381" s="39"/>
      <c r="M381" s="39"/>
      <c r="N381" s="39"/>
      <c r="O381" s="39"/>
      <c r="P381" s="39">
        <v>4</v>
      </c>
      <c r="T381" s="39" t="s">
        <v>226</v>
      </c>
      <c r="U381" s="39"/>
      <c r="V381" s="39"/>
      <c r="W381" s="39">
        <v>3</v>
      </c>
      <c r="X381" s="39">
        <v>232</v>
      </c>
      <c r="Y381" s="39">
        <v>25</v>
      </c>
      <c r="Z381" s="39">
        <v>128</v>
      </c>
      <c r="AA381" s="40">
        <f t="shared" si="78"/>
        <v>5.12</v>
      </c>
      <c r="AB381" s="39">
        <v>4</v>
      </c>
      <c r="AC381" s="39">
        <v>32</v>
      </c>
      <c r="AD381" s="40">
        <f t="shared" si="79"/>
        <v>1.28</v>
      </c>
      <c r="AE381" s="38">
        <f t="shared" si="80"/>
        <v>25</v>
      </c>
      <c r="AF381" s="39">
        <v>0</v>
      </c>
      <c r="AG381" s="39">
        <f t="shared" si="81"/>
        <v>0</v>
      </c>
      <c r="AH381" s="39">
        <v>0</v>
      </c>
      <c r="AI381" s="39">
        <f t="shared" si="82"/>
        <v>0</v>
      </c>
      <c r="AJ381" s="42" t="s">
        <v>87</v>
      </c>
      <c r="AK381" s="39"/>
      <c r="AL381" s="39"/>
      <c r="AM381" s="39">
        <v>7</v>
      </c>
      <c r="AN381" s="39">
        <v>3</v>
      </c>
      <c r="AO381" s="39">
        <v>3</v>
      </c>
      <c r="AP381" s="39">
        <v>4</v>
      </c>
      <c r="AQ381" s="39">
        <v>3</v>
      </c>
      <c r="AR381" s="39">
        <v>4</v>
      </c>
      <c r="AS381" s="39">
        <v>3</v>
      </c>
      <c r="AT381" s="39"/>
      <c r="AU381" s="39"/>
      <c r="AV381" s="39"/>
      <c r="BH381" t="str">
        <f>CONCATENATE(Tabla1[[#This Row],[MADRE]],"X",Tabla1[[#This Row],[PADRE]])</f>
        <v>A2198XMarcona</v>
      </c>
    </row>
    <row r="382" spans="1:60" ht="15.75" hidden="1" x14ac:dyDescent="0.25">
      <c r="A382" s="11" t="str">
        <f t="shared" si="76"/>
        <v>D01_258_31</v>
      </c>
      <c r="B382" s="33" t="s">
        <v>181</v>
      </c>
      <c r="C382" s="5">
        <v>258</v>
      </c>
      <c r="D382" s="34">
        <v>31</v>
      </c>
      <c r="E382" s="35" t="s">
        <v>224</v>
      </c>
      <c r="F382" s="35" t="s">
        <v>191</v>
      </c>
      <c r="G382" s="35" t="s">
        <v>192</v>
      </c>
      <c r="H382" s="35">
        <v>2004</v>
      </c>
      <c r="I382" s="34" t="s">
        <v>64</v>
      </c>
      <c r="J382" s="34"/>
      <c r="K382" s="35">
        <v>38</v>
      </c>
      <c r="L382" s="35">
        <f>K382-22</f>
        <v>16</v>
      </c>
      <c r="M382" s="35">
        <f>K382-46</f>
        <v>-8</v>
      </c>
      <c r="N382" s="35">
        <f>K382-71</f>
        <v>-33</v>
      </c>
      <c r="O382" s="35">
        <f>K382-87</f>
        <v>-49</v>
      </c>
      <c r="P382" s="35">
        <v>4</v>
      </c>
      <c r="T382" s="35"/>
      <c r="U382" s="35"/>
      <c r="V382" s="35"/>
      <c r="W382" s="35">
        <v>2</v>
      </c>
      <c r="X382" s="35">
        <v>233</v>
      </c>
      <c r="Y382" s="35">
        <v>25</v>
      </c>
      <c r="Z382" s="35">
        <v>55</v>
      </c>
      <c r="AA382" s="36">
        <f t="shared" si="78"/>
        <v>2.5764705882352938</v>
      </c>
      <c r="AB382" s="35">
        <v>3</v>
      </c>
      <c r="AC382" s="35">
        <v>20</v>
      </c>
      <c r="AD382" s="36">
        <f t="shared" si="79"/>
        <v>1.1764705882352942</v>
      </c>
      <c r="AE382" s="34">
        <f t="shared" si="80"/>
        <v>45.662100456621012</v>
      </c>
      <c r="AF382" s="35">
        <v>8</v>
      </c>
      <c r="AG382" s="35">
        <f t="shared" si="81"/>
        <v>32</v>
      </c>
      <c r="AH382" s="35">
        <v>0</v>
      </c>
      <c r="AI382" s="35">
        <f t="shared" si="82"/>
        <v>0</v>
      </c>
      <c r="AJ382" s="35">
        <v>2</v>
      </c>
      <c r="AK382" s="35">
        <f t="shared" ref="AK382:AK388" si="84">AJ382*100/Y382</f>
        <v>8</v>
      </c>
      <c r="AL382" s="35" t="s">
        <v>190</v>
      </c>
      <c r="AM382" s="35">
        <v>7</v>
      </c>
      <c r="AN382" s="35">
        <v>3</v>
      </c>
      <c r="AO382" s="35">
        <v>1</v>
      </c>
      <c r="AP382" s="35">
        <v>1</v>
      </c>
      <c r="AQ382" s="35">
        <v>3</v>
      </c>
      <c r="AR382" s="35">
        <v>3</v>
      </c>
      <c r="AS382" s="35"/>
      <c r="AT382" s="35"/>
      <c r="AU382" s="35">
        <f>AR382-71</f>
        <v>-68</v>
      </c>
      <c r="AV382" s="35">
        <f>AR382-87</f>
        <v>-84</v>
      </c>
      <c r="BH382" t="str">
        <f>CONCATENATE(Tabla1[[#This Row],[MADRE]],"X",Tabla1[[#This Row],[PADRE]])</f>
        <v>A2198XMarcona</v>
      </c>
    </row>
    <row r="383" spans="1:60" ht="15.75" hidden="1" x14ac:dyDescent="0.25">
      <c r="A383" s="11" t="str">
        <f t="shared" si="76"/>
        <v>D01_260_31</v>
      </c>
      <c r="B383" s="33" t="s">
        <v>181</v>
      </c>
      <c r="C383" s="5">
        <v>260</v>
      </c>
      <c r="D383" s="34">
        <v>31</v>
      </c>
      <c r="E383" s="35" t="s">
        <v>224</v>
      </c>
      <c r="F383" s="35" t="s">
        <v>191</v>
      </c>
      <c r="G383" s="35" t="s">
        <v>192</v>
      </c>
      <c r="H383" s="35">
        <v>2004</v>
      </c>
      <c r="I383" s="34" t="s">
        <v>64</v>
      </c>
      <c r="J383" s="34"/>
      <c r="K383" s="35">
        <v>40</v>
      </c>
      <c r="L383" s="35">
        <f>K383-22</f>
        <v>18</v>
      </c>
      <c r="M383" s="35">
        <f>K383-46</f>
        <v>-6</v>
      </c>
      <c r="N383" s="35">
        <f>K383-71</f>
        <v>-31</v>
      </c>
      <c r="O383" s="35">
        <f>K383-87</f>
        <v>-47</v>
      </c>
      <c r="P383" s="35">
        <v>3</v>
      </c>
      <c r="T383" s="35"/>
      <c r="U383" s="35"/>
      <c r="V383" s="35"/>
      <c r="W383" s="35">
        <v>2</v>
      </c>
      <c r="X383" s="35">
        <v>234</v>
      </c>
      <c r="Y383" s="35">
        <v>25</v>
      </c>
      <c r="Z383" s="35">
        <v>63</v>
      </c>
      <c r="AA383" s="36">
        <f t="shared" si="78"/>
        <v>2.6173913043478261</v>
      </c>
      <c r="AB383" s="35">
        <v>2</v>
      </c>
      <c r="AC383" s="35">
        <v>28</v>
      </c>
      <c r="AD383" s="36">
        <f t="shared" si="79"/>
        <v>1.2173913043478262</v>
      </c>
      <c r="AE383" s="34">
        <f t="shared" si="80"/>
        <v>46.511627906976749</v>
      </c>
      <c r="AF383" s="35">
        <v>2</v>
      </c>
      <c r="AG383" s="35">
        <f t="shared" si="81"/>
        <v>8</v>
      </c>
      <c r="AH383" s="35">
        <v>4</v>
      </c>
      <c r="AI383" s="35">
        <f t="shared" si="82"/>
        <v>16</v>
      </c>
      <c r="AJ383" s="35">
        <v>2</v>
      </c>
      <c r="AK383" s="35">
        <f t="shared" si="84"/>
        <v>8</v>
      </c>
      <c r="AL383" s="35">
        <v>8</v>
      </c>
      <c r="AM383" s="35">
        <v>7</v>
      </c>
      <c r="AN383" s="35">
        <v>3</v>
      </c>
      <c r="AO383" s="35">
        <v>2</v>
      </c>
      <c r="AP383" s="35">
        <v>4</v>
      </c>
      <c r="AQ383" s="35">
        <v>3</v>
      </c>
      <c r="AR383" s="35">
        <v>2</v>
      </c>
      <c r="AS383" s="35"/>
      <c r="AT383" s="35"/>
      <c r="AU383" s="35">
        <f>AR383-71</f>
        <v>-69</v>
      </c>
      <c r="AV383" s="35">
        <f>AR383-87</f>
        <v>-85</v>
      </c>
      <c r="BH383" t="str">
        <f>CONCATENATE(Tabla1[[#This Row],[MADRE]],"X",Tabla1[[#This Row],[PADRE]])</f>
        <v>A2198XMarcona</v>
      </c>
    </row>
    <row r="384" spans="1:60" ht="15.75" hidden="1" x14ac:dyDescent="0.25">
      <c r="A384" s="11" t="str">
        <f t="shared" si="76"/>
        <v>D01_263_31</v>
      </c>
      <c r="B384" s="33" t="s">
        <v>181</v>
      </c>
      <c r="C384" s="5">
        <v>263</v>
      </c>
      <c r="D384" s="34">
        <v>31</v>
      </c>
      <c r="E384" s="35" t="s">
        <v>224</v>
      </c>
      <c r="F384" s="35" t="s">
        <v>191</v>
      </c>
      <c r="G384" s="35" t="s">
        <v>192</v>
      </c>
      <c r="H384" s="35">
        <v>2004</v>
      </c>
      <c r="I384" s="34" t="s">
        <v>104</v>
      </c>
      <c r="J384" s="34"/>
      <c r="K384" s="35">
        <v>39</v>
      </c>
      <c r="L384" s="35">
        <f>K384-22</f>
        <v>17</v>
      </c>
      <c r="M384" s="35">
        <f>K384-46</f>
        <v>-7</v>
      </c>
      <c r="N384" s="35">
        <f>K384-71</f>
        <v>-32</v>
      </c>
      <c r="O384" s="35">
        <f>K384-87</f>
        <v>-48</v>
      </c>
      <c r="P384" s="35">
        <v>3</v>
      </c>
      <c r="T384" s="44"/>
      <c r="U384" s="35"/>
      <c r="V384" s="35"/>
      <c r="W384" s="35">
        <v>1</v>
      </c>
      <c r="X384" s="35">
        <v>250</v>
      </c>
      <c r="Y384" s="35">
        <v>25</v>
      </c>
      <c r="Z384" s="35">
        <v>140</v>
      </c>
      <c r="AA384" s="36">
        <f t="shared" si="78"/>
        <v>5.8590476190476188</v>
      </c>
      <c r="AB384" s="35">
        <v>4</v>
      </c>
      <c r="AC384" s="35">
        <v>34</v>
      </c>
      <c r="AD384" s="36">
        <f t="shared" si="79"/>
        <v>1.6190476190476191</v>
      </c>
      <c r="AE384" s="34">
        <f t="shared" si="80"/>
        <v>27.6332899869961</v>
      </c>
      <c r="AF384" s="35">
        <v>4</v>
      </c>
      <c r="AG384" s="35">
        <f t="shared" si="81"/>
        <v>16</v>
      </c>
      <c r="AH384" s="35">
        <v>1</v>
      </c>
      <c r="AI384" s="35">
        <f t="shared" si="82"/>
        <v>4</v>
      </c>
      <c r="AJ384" s="41">
        <v>7</v>
      </c>
      <c r="AK384" s="35">
        <f t="shared" si="84"/>
        <v>28</v>
      </c>
      <c r="AL384" s="35" t="s">
        <v>227</v>
      </c>
      <c r="AM384" s="35">
        <v>11</v>
      </c>
      <c r="AN384" s="35">
        <v>2</v>
      </c>
      <c r="AO384" s="35">
        <v>2</v>
      </c>
      <c r="AP384" s="35">
        <v>3</v>
      </c>
      <c r="AQ384" s="35">
        <v>3</v>
      </c>
      <c r="AR384" s="35">
        <v>3</v>
      </c>
      <c r="AS384" s="35"/>
      <c r="AT384" s="35"/>
      <c r="AU384" s="35">
        <f>AR384-71</f>
        <v>-68</v>
      </c>
      <c r="AV384" s="35">
        <f>AR384-87</f>
        <v>-84</v>
      </c>
      <c r="BH384" t="str">
        <f>CONCATENATE(Tabla1[[#This Row],[MADRE]],"X",Tabla1[[#This Row],[PADRE]])</f>
        <v>A2198XMarcona</v>
      </c>
    </row>
    <row r="385" spans="1:60" ht="15.75" hidden="1" x14ac:dyDescent="0.25">
      <c r="A385" s="11" t="str">
        <f t="shared" si="76"/>
        <v>D01_263_31</v>
      </c>
      <c r="B385" s="33" t="s">
        <v>181</v>
      </c>
      <c r="C385" s="37">
        <v>263</v>
      </c>
      <c r="D385" s="38">
        <v>31</v>
      </c>
      <c r="E385" s="39" t="s">
        <v>224</v>
      </c>
      <c r="F385" s="39" t="s">
        <v>191</v>
      </c>
      <c r="G385" s="39" t="s">
        <v>192</v>
      </c>
      <c r="H385" s="39">
        <v>2005</v>
      </c>
      <c r="I385" s="38" t="s">
        <v>104</v>
      </c>
      <c r="J385" s="38"/>
      <c r="K385" s="39">
        <v>54</v>
      </c>
      <c r="L385" s="39">
        <f>K385-30</f>
        <v>24</v>
      </c>
      <c r="M385" s="39">
        <f>K385-60</f>
        <v>-6</v>
      </c>
      <c r="N385" s="39">
        <f>K385-82</f>
        <v>-28</v>
      </c>
      <c r="O385" s="39">
        <f>K385-91</f>
        <v>-37</v>
      </c>
      <c r="P385" s="39">
        <v>3</v>
      </c>
      <c r="T385" s="43"/>
      <c r="U385" s="39"/>
      <c r="V385" s="39"/>
      <c r="W385" s="39">
        <v>3</v>
      </c>
      <c r="X385" s="39">
        <v>232</v>
      </c>
      <c r="Y385" s="39">
        <v>25</v>
      </c>
      <c r="Z385" s="39">
        <v>152</v>
      </c>
      <c r="AA385" s="40">
        <f t="shared" si="78"/>
        <v>6.08</v>
      </c>
      <c r="AB385" s="39">
        <v>4</v>
      </c>
      <c r="AC385" s="39">
        <v>33</v>
      </c>
      <c r="AD385" s="40">
        <f t="shared" si="79"/>
        <v>1.32</v>
      </c>
      <c r="AE385" s="38">
        <f t="shared" si="80"/>
        <v>21.710526315789473</v>
      </c>
      <c r="AF385" s="39">
        <v>0</v>
      </c>
      <c r="AG385" s="39">
        <f t="shared" si="81"/>
        <v>0</v>
      </c>
      <c r="AH385" s="39">
        <v>0</v>
      </c>
      <c r="AI385" s="39">
        <f t="shared" si="82"/>
        <v>0</v>
      </c>
      <c r="AJ385" s="42">
        <v>1</v>
      </c>
      <c r="AK385" s="39">
        <f t="shared" si="84"/>
        <v>4</v>
      </c>
      <c r="AL385" s="39">
        <v>4</v>
      </c>
      <c r="AM385" s="39">
        <v>11</v>
      </c>
      <c r="AN385" s="39">
        <v>3</v>
      </c>
      <c r="AO385" s="39">
        <v>2</v>
      </c>
      <c r="AP385" s="39">
        <v>3</v>
      </c>
      <c r="AQ385" s="39">
        <v>3</v>
      </c>
      <c r="AR385" s="39">
        <v>4</v>
      </c>
      <c r="AS385" s="39"/>
      <c r="AT385" s="39"/>
      <c r="AU385" s="39">
        <f>AR385-82</f>
        <v>-78</v>
      </c>
      <c r="AV385" s="39">
        <f>AR385-91</f>
        <v>-87</v>
      </c>
      <c r="BH385" t="str">
        <f>CONCATENATE(Tabla1[[#This Row],[MADRE]],"X",Tabla1[[#This Row],[PADRE]])</f>
        <v>A2198XMarcona</v>
      </c>
    </row>
    <row r="386" spans="1:60" ht="15.75" hidden="1" x14ac:dyDescent="0.25">
      <c r="A386" s="11" t="str">
        <f t="shared" ref="A386:A449" si="85">CONCATENATE(B386, "_",C386,"_",D386)</f>
        <v>D01_263_31</v>
      </c>
      <c r="B386" s="33" t="s">
        <v>181</v>
      </c>
      <c r="C386" s="37">
        <v>263</v>
      </c>
      <c r="D386" s="38">
        <v>31</v>
      </c>
      <c r="E386" s="39" t="s">
        <v>224</v>
      </c>
      <c r="F386" s="39" t="s">
        <v>191</v>
      </c>
      <c r="G386" s="39" t="s">
        <v>192</v>
      </c>
      <c r="H386" s="39">
        <v>2006</v>
      </c>
      <c r="I386" s="38" t="s">
        <v>104</v>
      </c>
      <c r="J386" s="38"/>
      <c r="K386" s="39">
        <v>54</v>
      </c>
      <c r="L386" s="39">
        <f>K386-34</f>
        <v>20</v>
      </c>
      <c r="M386" s="39">
        <f>K386-61</f>
        <v>-7</v>
      </c>
      <c r="N386" s="39">
        <f>K386-72</f>
        <v>-18</v>
      </c>
      <c r="O386" s="39">
        <f>K386-82</f>
        <v>-28</v>
      </c>
      <c r="P386" s="39">
        <v>4</v>
      </c>
      <c r="T386" s="43"/>
      <c r="U386" s="39"/>
      <c r="V386" s="39"/>
      <c r="W386" s="39"/>
      <c r="X386" s="39">
        <v>234</v>
      </c>
      <c r="Y386" s="39">
        <v>25</v>
      </c>
      <c r="Z386" s="39">
        <v>126</v>
      </c>
      <c r="AA386" s="40">
        <f t="shared" si="78"/>
        <v>5.04</v>
      </c>
      <c r="AB386" s="39">
        <v>4</v>
      </c>
      <c r="AC386" s="39">
        <v>32</v>
      </c>
      <c r="AD386" s="40">
        <f t="shared" si="79"/>
        <v>1.28</v>
      </c>
      <c r="AE386" s="38">
        <f t="shared" si="80"/>
        <v>25.396825396825395</v>
      </c>
      <c r="AF386" s="39">
        <v>0</v>
      </c>
      <c r="AG386" s="39">
        <f t="shared" si="81"/>
        <v>0</v>
      </c>
      <c r="AH386" s="39">
        <v>1</v>
      </c>
      <c r="AI386" s="39">
        <f t="shared" si="82"/>
        <v>4</v>
      </c>
      <c r="AJ386" s="42">
        <v>0</v>
      </c>
      <c r="AK386" s="39">
        <f t="shared" si="84"/>
        <v>0</v>
      </c>
      <c r="AL386" s="39"/>
      <c r="AM386" s="39">
        <v>7</v>
      </c>
      <c r="AN386" s="39">
        <v>2</v>
      </c>
      <c r="AO386" s="39">
        <v>1</v>
      </c>
      <c r="AP386" s="39">
        <v>4</v>
      </c>
      <c r="AQ386" s="39">
        <v>3</v>
      </c>
      <c r="AR386" s="39">
        <v>4</v>
      </c>
      <c r="AS386" s="39"/>
      <c r="AT386" s="39"/>
      <c r="AU386" s="39">
        <f>AR386-72</f>
        <v>-68</v>
      </c>
      <c r="AV386" s="39">
        <f>AR386-82</f>
        <v>-78</v>
      </c>
      <c r="BH386" t="str">
        <f>CONCATENATE(Tabla1[[#This Row],[MADRE]],"X",Tabla1[[#This Row],[PADRE]])</f>
        <v>A2198XMarcona</v>
      </c>
    </row>
    <row r="387" spans="1:60" ht="15.75" hidden="1" x14ac:dyDescent="0.25">
      <c r="A387" s="11" t="str">
        <f t="shared" si="85"/>
        <v>D01_263_31</v>
      </c>
      <c r="B387" s="33" t="s">
        <v>181</v>
      </c>
      <c r="C387" s="37">
        <v>263</v>
      </c>
      <c r="D387" s="38">
        <v>31</v>
      </c>
      <c r="E387" s="39" t="s">
        <v>224</v>
      </c>
      <c r="F387" s="39" t="s">
        <v>191</v>
      </c>
      <c r="G387" s="39" t="s">
        <v>192</v>
      </c>
      <c r="H387" s="39">
        <v>2007</v>
      </c>
      <c r="I387" s="38" t="s">
        <v>104</v>
      </c>
      <c r="J387" s="38"/>
      <c r="K387" s="39">
        <v>48</v>
      </c>
      <c r="L387" s="39">
        <f>K387-36</f>
        <v>12</v>
      </c>
      <c r="M387" s="39">
        <f>K387-53</f>
        <v>-5</v>
      </c>
      <c r="N387" s="39">
        <f>K387-67</f>
        <v>-19</v>
      </c>
      <c r="O387" s="39">
        <f>K387-82</f>
        <v>-34</v>
      </c>
      <c r="P387" s="39">
        <v>3</v>
      </c>
      <c r="T387" s="43" t="s">
        <v>228</v>
      </c>
      <c r="U387" s="39"/>
      <c r="V387" s="39" t="s">
        <v>213</v>
      </c>
      <c r="W387" s="39">
        <v>2</v>
      </c>
      <c r="X387" s="39">
        <v>235</v>
      </c>
      <c r="Y387" s="39">
        <v>25</v>
      </c>
      <c r="Z387" s="39">
        <v>187</v>
      </c>
      <c r="AA387" s="40">
        <f t="shared" si="78"/>
        <v>7.6927272727272724</v>
      </c>
      <c r="AB387" s="39">
        <v>4</v>
      </c>
      <c r="AC387" s="39">
        <v>39</v>
      </c>
      <c r="AD387" s="40">
        <f t="shared" si="79"/>
        <v>1.7727272727272727</v>
      </c>
      <c r="AE387" s="38">
        <f t="shared" si="80"/>
        <v>23.044197589222406</v>
      </c>
      <c r="AF387" s="39">
        <v>3</v>
      </c>
      <c r="AG387" s="39">
        <f t="shared" si="81"/>
        <v>12</v>
      </c>
      <c r="AH387" s="39">
        <v>0</v>
      </c>
      <c r="AI387" s="39">
        <f t="shared" si="82"/>
        <v>0</v>
      </c>
      <c r="AJ387" s="42">
        <v>1</v>
      </c>
      <c r="AK387" s="39">
        <f t="shared" si="84"/>
        <v>4</v>
      </c>
      <c r="AL387" s="39">
        <v>7</v>
      </c>
      <c r="AM387" s="39">
        <v>8</v>
      </c>
      <c r="AN387" s="39">
        <v>2</v>
      </c>
      <c r="AO387" s="39">
        <v>3</v>
      </c>
      <c r="AP387" s="39">
        <v>4</v>
      </c>
      <c r="AQ387" s="39">
        <v>3</v>
      </c>
      <c r="AR387" s="39">
        <v>5</v>
      </c>
      <c r="AS387" s="39"/>
      <c r="AT387" s="39"/>
      <c r="AU387" s="39">
        <f>AR387-67</f>
        <v>-62</v>
      </c>
      <c r="AV387" s="39">
        <f>AR387-82</f>
        <v>-77</v>
      </c>
      <c r="BH387" t="str">
        <f>CONCATENATE(Tabla1[[#This Row],[MADRE]],"X",Tabla1[[#This Row],[PADRE]])</f>
        <v>A2198XMarcona</v>
      </c>
    </row>
    <row r="388" spans="1:60" ht="15.75" hidden="1" x14ac:dyDescent="0.25">
      <c r="A388" s="11" t="str">
        <f t="shared" si="85"/>
        <v>D01_263_31</v>
      </c>
      <c r="B388" s="33" t="s">
        <v>181</v>
      </c>
      <c r="C388" s="37">
        <v>263</v>
      </c>
      <c r="D388" s="38">
        <v>31</v>
      </c>
      <c r="E388" s="39" t="s">
        <v>224</v>
      </c>
      <c r="F388" s="39" t="s">
        <v>191</v>
      </c>
      <c r="G388" s="39" t="s">
        <v>192</v>
      </c>
      <c r="H388" s="39">
        <v>2008</v>
      </c>
      <c r="I388" s="38" t="s">
        <v>104</v>
      </c>
      <c r="J388" s="38"/>
      <c r="K388" s="39">
        <v>45</v>
      </c>
      <c r="L388" s="39">
        <f>K388-22</f>
        <v>23</v>
      </c>
      <c r="M388" s="39">
        <f>K388-49</f>
        <v>-4</v>
      </c>
      <c r="N388" s="39">
        <f>K388-67</f>
        <v>-22</v>
      </c>
      <c r="O388" s="39">
        <f>K388-82</f>
        <v>-37</v>
      </c>
      <c r="P388" s="39">
        <v>4</v>
      </c>
      <c r="T388" s="43" t="s">
        <v>229</v>
      </c>
      <c r="U388" s="39"/>
      <c r="V388" s="39"/>
      <c r="W388" s="39">
        <v>4</v>
      </c>
      <c r="X388" s="39">
        <v>237</v>
      </c>
      <c r="Y388" s="39">
        <v>25</v>
      </c>
      <c r="Z388" s="39">
        <v>141</v>
      </c>
      <c r="AA388" s="40">
        <f t="shared" si="78"/>
        <v>5.6983333333333341</v>
      </c>
      <c r="AB388" s="39">
        <v>4</v>
      </c>
      <c r="AC388" s="39">
        <v>35</v>
      </c>
      <c r="AD388" s="40">
        <f t="shared" si="79"/>
        <v>1.4583333333333333</v>
      </c>
      <c r="AE388" s="38">
        <f t="shared" si="80"/>
        <v>25.592278443989464</v>
      </c>
      <c r="AF388" s="39">
        <v>1</v>
      </c>
      <c r="AG388" s="39">
        <f t="shared" si="81"/>
        <v>4</v>
      </c>
      <c r="AH388" s="39">
        <v>0</v>
      </c>
      <c r="AI388" s="39">
        <f t="shared" si="82"/>
        <v>0</v>
      </c>
      <c r="AJ388" s="42" t="s">
        <v>87</v>
      </c>
      <c r="AK388" s="39">
        <f t="shared" si="84"/>
        <v>0</v>
      </c>
      <c r="AL388" s="39"/>
      <c r="AM388" s="39">
        <v>5</v>
      </c>
      <c r="AN388" s="39">
        <v>3</v>
      </c>
      <c r="AO388" s="39">
        <v>2</v>
      </c>
      <c r="AP388" s="39">
        <v>4</v>
      </c>
      <c r="AQ388" s="39">
        <v>3</v>
      </c>
      <c r="AR388" s="39">
        <v>4</v>
      </c>
      <c r="AS388" s="39">
        <v>3</v>
      </c>
      <c r="AT388" s="39"/>
      <c r="AU388" s="39">
        <f>AR388-67</f>
        <v>-63</v>
      </c>
      <c r="AV388" s="39">
        <f>AR388-82</f>
        <v>-78</v>
      </c>
      <c r="BH388" t="str">
        <f>CONCATENATE(Tabla1[[#This Row],[MADRE]],"X",Tabla1[[#This Row],[PADRE]])</f>
        <v>A2198XMarcona</v>
      </c>
    </row>
    <row r="389" spans="1:60" ht="15.75" hidden="1" x14ac:dyDescent="0.25">
      <c r="A389" s="11" t="str">
        <f t="shared" si="85"/>
        <v>D01_263_31</v>
      </c>
      <c r="B389" s="33" t="s">
        <v>181</v>
      </c>
      <c r="C389" s="37">
        <v>263</v>
      </c>
      <c r="D389" s="38">
        <v>31</v>
      </c>
      <c r="E389" s="39" t="s">
        <v>224</v>
      </c>
      <c r="F389" s="39" t="s">
        <v>191</v>
      </c>
      <c r="G389" s="39" t="s">
        <v>192</v>
      </c>
      <c r="H389" s="39">
        <v>2009</v>
      </c>
      <c r="I389" s="38" t="s">
        <v>104</v>
      </c>
      <c r="J389" s="38"/>
      <c r="K389" s="39">
        <v>37</v>
      </c>
      <c r="L389" s="39">
        <f>K389-26</f>
        <v>11</v>
      </c>
      <c r="M389" s="39">
        <f>K389-50</f>
        <v>-13</v>
      </c>
      <c r="N389" s="39">
        <f>K389-66</f>
        <v>-29</v>
      </c>
      <c r="O389" s="39">
        <f>K389-82</f>
        <v>-45</v>
      </c>
      <c r="P389" s="39">
        <v>3</v>
      </c>
      <c r="T389" s="43" t="s">
        <v>230</v>
      </c>
      <c r="U389" s="39"/>
      <c r="V389" s="39"/>
      <c r="W389" s="39">
        <v>2</v>
      </c>
      <c r="X389" s="39">
        <v>233</v>
      </c>
      <c r="Y389" s="39">
        <v>25</v>
      </c>
      <c r="Z389" s="39">
        <v>207</v>
      </c>
      <c r="AA389" s="40">
        <f t="shared" si="78"/>
        <v>8.3566666666666656</v>
      </c>
      <c r="AB389" s="39">
        <v>4</v>
      </c>
      <c r="AC389" s="39">
        <v>46</v>
      </c>
      <c r="AD389" s="40">
        <f t="shared" si="79"/>
        <v>1.9166666666666667</v>
      </c>
      <c r="AE389" s="38">
        <f t="shared" si="80"/>
        <v>22.935779816513765</v>
      </c>
      <c r="AF389" s="39">
        <v>1</v>
      </c>
      <c r="AG389" s="39">
        <f t="shared" si="81"/>
        <v>4</v>
      </c>
      <c r="AH389" s="39">
        <v>2</v>
      </c>
      <c r="AI389" s="39">
        <f t="shared" si="82"/>
        <v>8</v>
      </c>
      <c r="AJ389" s="42" t="s">
        <v>87</v>
      </c>
      <c r="AK389" s="39"/>
      <c r="AL389" s="39"/>
      <c r="AM389" s="39">
        <v>8</v>
      </c>
      <c r="AN389" s="39">
        <v>2</v>
      </c>
      <c r="AO389" s="39">
        <v>3</v>
      </c>
      <c r="AP389" s="39">
        <v>3</v>
      </c>
      <c r="AQ389" s="39">
        <v>3</v>
      </c>
      <c r="AR389" s="39">
        <v>4</v>
      </c>
      <c r="AS389" s="39">
        <v>4</v>
      </c>
      <c r="AT389" s="39"/>
      <c r="AU389" s="39">
        <f>AR389-66</f>
        <v>-62</v>
      </c>
      <c r="AV389" s="39">
        <f>AR389-82</f>
        <v>-78</v>
      </c>
      <c r="BH389" t="str">
        <f>CONCATENATE(Tabla1[[#This Row],[MADRE]],"X",Tabla1[[#This Row],[PADRE]])</f>
        <v>A2198XMarcona</v>
      </c>
    </row>
    <row r="390" spans="1:60" ht="15.75" hidden="1" x14ac:dyDescent="0.25">
      <c r="A390" s="11" t="str">
        <f t="shared" si="85"/>
        <v>D01_263_31</v>
      </c>
      <c r="B390" s="33" t="s">
        <v>181</v>
      </c>
      <c r="C390" s="37">
        <v>263</v>
      </c>
      <c r="D390" s="38">
        <v>31</v>
      </c>
      <c r="E390" s="39" t="s">
        <v>224</v>
      </c>
      <c r="F390" s="39" t="s">
        <v>191</v>
      </c>
      <c r="G390" s="39" t="s">
        <v>192</v>
      </c>
      <c r="H390" s="39">
        <v>2010</v>
      </c>
      <c r="I390" s="38" t="s">
        <v>104</v>
      </c>
      <c r="J390" s="38"/>
      <c r="K390" s="39">
        <v>58</v>
      </c>
      <c r="L390" s="39">
        <f>K390-40</f>
        <v>18</v>
      </c>
      <c r="M390" s="39">
        <f>K390-60</f>
        <v>-2</v>
      </c>
      <c r="N390" s="39">
        <f>K390-82</f>
        <v>-24</v>
      </c>
      <c r="O390" s="39">
        <f>K390-98</f>
        <v>-40</v>
      </c>
      <c r="P390" s="39">
        <v>4</v>
      </c>
      <c r="T390" s="43" t="s">
        <v>231</v>
      </c>
      <c r="U390" s="39"/>
      <c r="V390" s="39"/>
      <c r="W390" s="39">
        <v>4</v>
      </c>
      <c r="X390" s="39">
        <v>240</v>
      </c>
      <c r="Y390" s="39">
        <v>25</v>
      </c>
      <c r="Z390" s="39">
        <v>122</v>
      </c>
      <c r="AA390" s="40">
        <f t="shared" si="78"/>
        <v>4.88</v>
      </c>
      <c r="AB390" s="39">
        <v>4</v>
      </c>
      <c r="AC390" s="39">
        <v>30</v>
      </c>
      <c r="AD390" s="40">
        <f t="shared" si="79"/>
        <v>1.2</v>
      </c>
      <c r="AE390" s="38">
        <f t="shared" si="80"/>
        <v>24.590163934426229</v>
      </c>
      <c r="AF390" s="39">
        <v>0</v>
      </c>
      <c r="AG390" s="39">
        <f t="shared" si="81"/>
        <v>0</v>
      </c>
      <c r="AH390" s="39">
        <v>0</v>
      </c>
      <c r="AI390" s="39">
        <f t="shared" si="82"/>
        <v>0</v>
      </c>
      <c r="AJ390" s="42" t="s">
        <v>81</v>
      </c>
      <c r="AK390" s="39"/>
      <c r="AL390" s="39"/>
      <c r="AM390" s="39">
        <v>8</v>
      </c>
      <c r="AN390" s="39">
        <v>2</v>
      </c>
      <c r="AO390" s="39">
        <v>2</v>
      </c>
      <c r="AP390" s="39">
        <v>4</v>
      </c>
      <c r="AQ390" s="39">
        <v>3</v>
      </c>
      <c r="AR390" s="39">
        <v>4</v>
      </c>
      <c r="AS390" s="39">
        <v>4</v>
      </c>
      <c r="AT390" s="39"/>
      <c r="AU390" s="39">
        <f>AR390-82</f>
        <v>-78</v>
      </c>
      <c r="AV390" s="39">
        <f>AR390-98</f>
        <v>-94</v>
      </c>
      <c r="BH390" t="str">
        <f>CONCATENATE(Tabla1[[#This Row],[MADRE]],"X",Tabla1[[#This Row],[PADRE]])</f>
        <v>A2198XMarcona</v>
      </c>
    </row>
    <row r="391" spans="1:60" ht="15.75" hidden="1" x14ac:dyDescent="0.25">
      <c r="A391" s="11" t="str">
        <f t="shared" si="85"/>
        <v>D01_268_29</v>
      </c>
      <c r="B391" s="33" t="s">
        <v>181</v>
      </c>
      <c r="C391" s="5">
        <v>268</v>
      </c>
      <c r="D391" s="34">
        <v>29</v>
      </c>
      <c r="E391" s="35" t="s">
        <v>232</v>
      </c>
      <c r="F391" s="35" t="s">
        <v>191</v>
      </c>
      <c r="G391" s="35" t="s">
        <v>192</v>
      </c>
      <c r="H391" s="35">
        <v>2004</v>
      </c>
      <c r="I391" s="34" t="s">
        <v>64</v>
      </c>
      <c r="J391" s="34"/>
      <c r="K391" s="35">
        <v>36</v>
      </c>
      <c r="L391" s="35">
        <f>K391-22</f>
        <v>14</v>
      </c>
      <c r="M391" s="35">
        <f>K391-46</f>
        <v>-10</v>
      </c>
      <c r="N391" s="35">
        <f>K391-71</f>
        <v>-35</v>
      </c>
      <c r="O391" s="35">
        <f>K391-87</f>
        <v>-51</v>
      </c>
      <c r="P391" s="35">
        <v>4</v>
      </c>
      <c r="T391" s="35"/>
      <c r="U391" s="35"/>
      <c r="V391" s="35"/>
      <c r="W391" s="35">
        <v>2</v>
      </c>
      <c r="X391" s="35">
        <v>232</v>
      </c>
      <c r="Y391" s="35">
        <v>25</v>
      </c>
      <c r="Z391" s="35">
        <v>114</v>
      </c>
      <c r="AA391" s="36">
        <f t="shared" ref="AA391:AA454" si="86">(Z391+(AD391*AF391))/Y391</f>
        <v>4.5599999999999996</v>
      </c>
      <c r="AB391" s="35">
        <v>4</v>
      </c>
      <c r="AC391" s="35">
        <v>31</v>
      </c>
      <c r="AD391" s="36">
        <f t="shared" ref="AD391:AD454" si="87">AC391/(Y391-AF391)</f>
        <v>1.24</v>
      </c>
      <c r="AE391" s="34">
        <f t="shared" ref="AE391:AE454" si="88">AD391*100/AA391</f>
        <v>27.192982456140353</v>
      </c>
      <c r="AF391" s="35">
        <v>0</v>
      </c>
      <c r="AG391" s="35">
        <f t="shared" ref="AG391:AG454" si="89">AF391*100/Y391</f>
        <v>0</v>
      </c>
      <c r="AH391" s="35">
        <v>0</v>
      </c>
      <c r="AI391" s="35">
        <f t="shared" ref="AI391:AI454" si="90">AH391*100/Y391</f>
        <v>0</v>
      </c>
      <c r="AJ391" s="35">
        <v>1</v>
      </c>
      <c r="AK391" s="35">
        <f t="shared" ref="AK391:AK399" si="91">AJ391*100/Y391</f>
        <v>4</v>
      </c>
      <c r="AL391" s="35">
        <v>1</v>
      </c>
      <c r="AM391" s="35">
        <v>7</v>
      </c>
      <c r="AN391" s="35">
        <v>3</v>
      </c>
      <c r="AO391" s="35">
        <v>1</v>
      </c>
      <c r="AP391" s="35">
        <v>4</v>
      </c>
      <c r="AQ391" s="35">
        <v>1</v>
      </c>
      <c r="AR391" s="35">
        <v>2</v>
      </c>
      <c r="AS391" s="35"/>
      <c r="AT391" s="35"/>
      <c r="AU391" s="35">
        <f>AR391-71</f>
        <v>-69</v>
      </c>
      <c r="AV391" s="35">
        <f>AR391-87</f>
        <v>-85</v>
      </c>
      <c r="BH391" t="str">
        <f>CONCATENATE(Tabla1[[#This Row],[MADRE]],"X",Tabla1[[#This Row],[PADRE]])</f>
        <v>C1126XMarcona</v>
      </c>
    </row>
    <row r="392" spans="1:60" ht="15.75" hidden="1" x14ac:dyDescent="0.25">
      <c r="A392" s="11" t="str">
        <f t="shared" si="85"/>
        <v>D01_270_29</v>
      </c>
      <c r="B392" s="33" t="s">
        <v>181</v>
      </c>
      <c r="C392" s="5">
        <v>270</v>
      </c>
      <c r="D392" s="34">
        <v>29</v>
      </c>
      <c r="E392" s="35" t="s">
        <v>232</v>
      </c>
      <c r="F392" s="35" t="s">
        <v>191</v>
      </c>
      <c r="G392" s="35" t="s">
        <v>192</v>
      </c>
      <c r="H392" s="35">
        <v>2004</v>
      </c>
      <c r="I392" s="34" t="s">
        <v>64</v>
      </c>
      <c r="J392" s="34"/>
      <c r="K392" s="35">
        <v>39</v>
      </c>
      <c r="L392" s="35">
        <f>K392-22</f>
        <v>17</v>
      </c>
      <c r="M392" s="35">
        <f>K392-46</f>
        <v>-7</v>
      </c>
      <c r="N392" s="35">
        <f>K392-71</f>
        <v>-32</v>
      </c>
      <c r="O392" s="35">
        <f>K392-87</f>
        <v>-48</v>
      </c>
      <c r="P392" s="35">
        <v>3</v>
      </c>
      <c r="T392" s="35"/>
      <c r="U392" s="35"/>
      <c r="V392" s="35"/>
      <c r="W392" s="35">
        <v>2</v>
      </c>
      <c r="X392" s="35">
        <v>240</v>
      </c>
      <c r="Y392" s="35">
        <v>25</v>
      </c>
      <c r="Z392" s="35">
        <v>122</v>
      </c>
      <c r="AA392" s="36">
        <f t="shared" si="86"/>
        <v>4.88</v>
      </c>
      <c r="AB392" s="35">
        <v>4</v>
      </c>
      <c r="AC392" s="35">
        <v>30</v>
      </c>
      <c r="AD392" s="36">
        <f t="shared" si="87"/>
        <v>1.2</v>
      </c>
      <c r="AE392" s="34">
        <f t="shared" si="88"/>
        <v>24.590163934426229</v>
      </c>
      <c r="AF392" s="35">
        <v>0</v>
      </c>
      <c r="AG392" s="35">
        <f t="shared" si="89"/>
        <v>0</v>
      </c>
      <c r="AH392" s="35">
        <v>0</v>
      </c>
      <c r="AI392" s="35">
        <f t="shared" si="90"/>
        <v>0</v>
      </c>
      <c r="AJ392" s="35">
        <v>1</v>
      </c>
      <c r="AK392" s="35">
        <f t="shared" si="91"/>
        <v>4</v>
      </c>
      <c r="AL392" s="35">
        <v>3</v>
      </c>
      <c r="AM392" s="35">
        <v>11</v>
      </c>
      <c r="AN392" s="35">
        <v>3</v>
      </c>
      <c r="AO392" s="35">
        <v>2</v>
      </c>
      <c r="AP392" s="35">
        <v>3</v>
      </c>
      <c r="AQ392" s="35">
        <v>2</v>
      </c>
      <c r="AR392" s="35">
        <v>3</v>
      </c>
      <c r="AS392" s="35"/>
      <c r="AT392" s="35"/>
      <c r="AU392" s="35">
        <f>AR392-71</f>
        <v>-68</v>
      </c>
      <c r="AV392" s="35">
        <f>AR392-87</f>
        <v>-84</v>
      </c>
      <c r="BH392" t="str">
        <f>CONCATENATE(Tabla1[[#This Row],[MADRE]],"X",Tabla1[[#This Row],[PADRE]])</f>
        <v>C1126XMarcona</v>
      </c>
    </row>
    <row r="393" spans="1:60" ht="15.75" hidden="1" x14ac:dyDescent="0.25">
      <c r="A393" s="11" t="str">
        <f t="shared" si="85"/>
        <v>D01_270_29</v>
      </c>
      <c r="B393" s="33" t="s">
        <v>181</v>
      </c>
      <c r="C393" s="37">
        <v>270</v>
      </c>
      <c r="D393" s="38">
        <v>29</v>
      </c>
      <c r="E393" s="39" t="s">
        <v>232</v>
      </c>
      <c r="F393" s="39" t="s">
        <v>191</v>
      </c>
      <c r="G393" s="39" t="s">
        <v>192</v>
      </c>
      <c r="H393" s="39">
        <v>2005</v>
      </c>
      <c r="I393" s="38" t="s">
        <v>64</v>
      </c>
      <c r="J393" s="38"/>
      <c r="K393" s="39">
        <v>50</v>
      </c>
      <c r="L393" s="39">
        <f>K393-30</f>
        <v>20</v>
      </c>
      <c r="M393" s="39">
        <f>K393-60</f>
        <v>-10</v>
      </c>
      <c r="N393" s="39">
        <f>K393-82</f>
        <v>-32</v>
      </c>
      <c r="O393" s="39">
        <f>K393-91</f>
        <v>-41</v>
      </c>
      <c r="P393" s="39">
        <v>3</v>
      </c>
      <c r="T393" s="39"/>
      <c r="U393" s="39"/>
      <c r="V393" s="39"/>
      <c r="W393" s="39">
        <v>2</v>
      </c>
      <c r="X393" s="39">
        <v>225</v>
      </c>
      <c r="Y393" s="39">
        <v>25</v>
      </c>
      <c r="Z393" s="39">
        <v>125</v>
      </c>
      <c r="AA393" s="40">
        <f t="shared" si="86"/>
        <v>5</v>
      </c>
      <c r="AB393" s="39">
        <v>4</v>
      </c>
      <c r="AC393" s="39">
        <v>30</v>
      </c>
      <c r="AD393" s="40">
        <f t="shared" si="87"/>
        <v>1.2</v>
      </c>
      <c r="AE393" s="38">
        <f t="shared" si="88"/>
        <v>24</v>
      </c>
      <c r="AF393" s="39">
        <v>0</v>
      </c>
      <c r="AG393" s="39">
        <f t="shared" si="89"/>
        <v>0</v>
      </c>
      <c r="AH393" s="39">
        <v>2</v>
      </c>
      <c r="AI393" s="39">
        <f t="shared" si="90"/>
        <v>8</v>
      </c>
      <c r="AJ393" s="39">
        <v>0</v>
      </c>
      <c r="AK393" s="39">
        <f t="shared" si="91"/>
        <v>0</v>
      </c>
      <c r="AL393" s="39">
        <v>0</v>
      </c>
      <c r="AM393" s="39">
        <v>8</v>
      </c>
      <c r="AN393" s="39">
        <v>2</v>
      </c>
      <c r="AO393" s="39">
        <v>3</v>
      </c>
      <c r="AP393" s="39">
        <v>4</v>
      </c>
      <c r="AQ393" s="39">
        <v>2</v>
      </c>
      <c r="AR393" s="39">
        <v>3</v>
      </c>
      <c r="AS393" s="39"/>
      <c r="AT393" s="39"/>
      <c r="AU393" s="39">
        <f>AR393-82</f>
        <v>-79</v>
      </c>
      <c r="AV393" s="39">
        <f>AR393-91</f>
        <v>-88</v>
      </c>
      <c r="BH393" t="str">
        <f>CONCATENATE(Tabla1[[#This Row],[MADRE]],"X",Tabla1[[#This Row],[PADRE]])</f>
        <v>C1126XMarcona</v>
      </c>
    </row>
    <row r="394" spans="1:60" ht="15.75" hidden="1" x14ac:dyDescent="0.25">
      <c r="A394" s="11" t="str">
        <f t="shared" si="85"/>
        <v>D01_270_29</v>
      </c>
      <c r="B394" s="33" t="s">
        <v>181</v>
      </c>
      <c r="C394" s="37">
        <v>270</v>
      </c>
      <c r="D394" s="38">
        <v>29</v>
      </c>
      <c r="E394" s="39" t="s">
        <v>232</v>
      </c>
      <c r="F394" s="39" t="s">
        <v>191</v>
      </c>
      <c r="G394" s="39" t="s">
        <v>192</v>
      </c>
      <c r="H394" s="39">
        <v>2006</v>
      </c>
      <c r="I394" s="38" t="s">
        <v>64</v>
      </c>
      <c r="J394" s="38"/>
      <c r="K394" s="39">
        <v>52</v>
      </c>
      <c r="L394" s="39">
        <f>K394-34</f>
        <v>18</v>
      </c>
      <c r="M394" s="39">
        <f>K394-61</f>
        <v>-9</v>
      </c>
      <c r="N394" s="39">
        <f>K394-72</f>
        <v>-20</v>
      </c>
      <c r="O394" s="39">
        <f>K394-82</f>
        <v>-30</v>
      </c>
      <c r="P394" s="39">
        <v>3</v>
      </c>
      <c r="T394" s="39"/>
      <c r="U394" s="39"/>
      <c r="V394" s="39"/>
      <c r="W394" s="39">
        <v>3</v>
      </c>
      <c r="X394" s="39">
        <v>220</v>
      </c>
      <c r="Y394" s="39">
        <v>25</v>
      </c>
      <c r="Z394" s="39">
        <v>114</v>
      </c>
      <c r="AA394" s="40">
        <f t="shared" si="86"/>
        <v>4.5599999999999996</v>
      </c>
      <c r="AB394" s="39">
        <v>4</v>
      </c>
      <c r="AC394" s="39">
        <v>27</v>
      </c>
      <c r="AD394" s="40">
        <f t="shared" si="87"/>
        <v>1.08</v>
      </c>
      <c r="AE394" s="38">
        <f t="shared" si="88"/>
        <v>23.684210526315791</v>
      </c>
      <c r="AF394" s="39">
        <v>0</v>
      </c>
      <c r="AG394" s="39">
        <f t="shared" si="89"/>
        <v>0</v>
      </c>
      <c r="AH394" s="39">
        <v>0</v>
      </c>
      <c r="AI394" s="39">
        <f t="shared" si="90"/>
        <v>0</v>
      </c>
      <c r="AJ394" s="39">
        <v>0</v>
      </c>
      <c r="AK394" s="39">
        <f t="shared" si="91"/>
        <v>0</v>
      </c>
      <c r="AL394" s="39"/>
      <c r="AM394" s="39">
        <v>5</v>
      </c>
      <c r="AN394" s="39">
        <v>2</v>
      </c>
      <c r="AO394" s="39">
        <v>2</v>
      </c>
      <c r="AP394" s="39">
        <v>4</v>
      </c>
      <c r="AQ394" s="39">
        <v>3</v>
      </c>
      <c r="AR394" s="39">
        <v>4</v>
      </c>
      <c r="AS394" s="39"/>
      <c r="AT394" s="39"/>
      <c r="AU394" s="39">
        <f>AR394-72</f>
        <v>-68</v>
      </c>
      <c r="AV394" s="39">
        <f>AR394-82</f>
        <v>-78</v>
      </c>
      <c r="BH394" t="str">
        <f>CONCATENATE(Tabla1[[#This Row],[MADRE]],"X",Tabla1[[#This Row],[PADRE]])</f>
        <v>C1126XMarcona</v>
      </c>
    </row>
    <row r="395" spans="1:60" ht="15.75" hidden="1" x14ac:dyDescent="0.25">
      <c r="A395" s="11" t="str">
        <f t="shared" si="85"/>
        <v>D01_271_29</v>
      </c>
      <c r="B395" s="33" t="s">
        <v>181</v>
      </c>
      <c r="C395" s="5">
        <v>271</v>
      </c>
      <c r="D395" s="34">
        <v>29</v>
      </c>
      <c r="E395" s="35" t="s">
        <v>232</v>
      </c>
      <c r="F395" s="35" t="s">
        <v>191</v>
      </c>
      <c r="G395" s="35" t="s">
        <v>192</v>
      </c>
      <c r="H395" s="35">
        <v>2004</v>
      </c>
      <c r="I395" s="34" t="s">
        <v>64</v>
      </c>
      <c r="J395" s="34"/>
      <c r="K395" s="35">
        <v>37</v>
      </c>
      <c r="L395" s="35">
        <f>K395-22</f>
        <v>15</v>
      </c>
      <c r="M395" s="35">
        <f>K395-46</f>
        <v>-9</v>
      </c>
      <c r="N395" s="35">
        <f>K395-71</f>
        <v>-34</v>
      </c>
      <c r="O395" s="35">
        <f>K395-87</f>
        <v>-50</v>
      </c>
      <c r="P395" s="35">
        <v>3</v>
      </c>
      <c r="T395" s="35"/>
      <c r="U395" s="35"/>
      <c r="V395" s="35"/>
      <c r="W395" s="35">
        <v>3</v>
      </c>
      <c r="X395" s="35">
        <v>209</v>
      </c>
      <c r="Y395" s="35">
        <v>25</v>
      </c>
      <c r="Z395" s="35">
        <v>60</v>
      </c>
      <c r="AA395" s="36">
        <f t="shared" si="86"/>
        <v>2.4</v>
      </c>
      <c r="AB395" s="35">
        <v>4</v>
      </c>
      <c r="AC395" s="35">
        <v>22</v>
      </c>
      <c r="AD395" s="36">
        <f t="shared" si="87"/>
        <v>0.88</v>
      </c>
      <c r="AE395" s="34">
        <f t="shared" si="88"/>
        <v>36.666666666666671</v>
      </c>
      <c r="AF395" s="35">
        <v>0</v>
      </c>
      <c r="AG395" s="35">
        <f t="shared" si="89"/>
        <v>0</v>
      </c>
      <c r="AH395" s="35">
        <v>0</v>
      </c>
      <c r="AI395" s="35">
        <f t="shared" si="90"/>
        <v>0</v>
      </c>
      <c r="AJ395" s="35">
        <v>3</v>
      </c>
      <c r="AK395" s="35">
        <f t="shared" si="91"/>
        <v>12</v>
      </c>
      <c r="AL395" s="35">
        <v>4</v>
      </c>
      <c r="AM395" s="35">
        <v>7</v>
      </c>
      <c r="AN395" s="35">
        <v>3</v>
      </c>
      <c r="AO395" s="35">
        <v>2</v>
      </c>
      <c r="AP395" s="35">
        <v>1</v>
      </c>
      <c r="AQ395" s="35">
        <v>1</v>
      </c>
      <c r="AR395" s="35">
        <v>2</v>
      </c>
      <c r="AS395" s="35"/>
      <c r="AT395" s="35"/>
      <c r="AU395" s="35">
        <f>AR395-71</f>
        <v>-69</v>
      </c>
      <c r="AV395" s="35">
        <f>AR395-87</f>
        <v>-85</v>
      </c>
      <c r="BH395" t="str">
        <f>CONCATENATE(Tabla1[[#This Row],[MADRE]],"X",Tabla1[[#This Row],[PADRE]])</f>
        <v>C1126XMarcona</v>
      </c>
    </row>
    <row r="396" spans="1:60" ht="15.75" hidden="1" x14ac:dyDescent="0.25">
      <c r="A396" s="11" t="str">
        <f t="shared" si="85"/>
        <v>D01_294_29</v>
      </c>
      <c r="B396" s="33" t="s">
        <v>181</v>
      </c>
      <c r="C396" s="5">
        <v>294</v>
      </c>
      <c r="D396" s="34">
        <v>29</v>
      </c>
      <c r="E396" s="35" t="s">
        <v>232</v>
      </c>
      <c r="F396" s="35" t="s">
        <v>191</v>
      </c>
      <c r="G396" s="35" t="s">
        <v>192</v>
      </c>
      <c r="H396" s="35">
        <v>2004</v>
      </c>
      <c r="I396" s="34" t="s">
        <v>64</v>
      </c>
      <c r="J396" s="34"/>
      <c r="K396" s="35">
        <v>44</v>
      </c>
      <c r="L396" s="35">
        <f>K396-22</f>
        <v>22</v>
      </c>
      <c r="M396" s="35">
        <f>K396-46</f>
        <v>-2</v>
      </c>
      <c r="N396" s="35">
        <f>K396-71</f>
        <v>-27</v>
      </c>
      <c r="O396" s="35">
        <f>K396-87</f>
        <v>-43</v>
      </c>
      <c r="P396" s="35">
        <v>3</v>
      </c>
      <c r="T396" s="35"/>
      <c r="U396" s="35"/>
      <c r="V396" s="35"/>
      <c r="W396" s="35">
        <v>2</v>
      </c>
      <c r="X396" s="35">
        <v>242</v>
      </c>
      <c r="Y396" s="35">
        <v>25</v>
      </c>
      <c r="Z396" s="35">
        <v>117</v>
      </c>
      <c r="AA396" s="36">
        <f t="shared" si="86"/>
        <v>4.7433333333333332</v>
      </c>
      <c r="AB396" s="35">
        <v>4</v>
      </c>
      <c r="AC396" s="35">
        <v>38</v>
      </c>
      <c r="AD396" s="36">
        <f t="shared" si="87"/>
        <v>1.5833333333333333</v>
      </c>
      <c r="AE396" s="34">
        <f t="shared" si="88"/>
        <v>33.380182712579057</v>
      </c>
      <c r="AF396" s="35">
        <v>1</v>
      </c>
      <c r="AG396" s="35">
        <f t="shared" si="89"/>
        <v>4</v>
      </c>
      <c r="AH396" s="35">
        <v>1</v>
      </c>
      <c r="AI396" s="35">
        <f t="shared" si="90"/>
        <v>4</v>
      </c>
      <c r="AJ396" s="35">
        <v>0</v>
      </c>
      <c r="AK396" s="35">
        <f t="shared" si="91"/>
        <v>0</v>
      </c>
      <c r="AL396" s="35">
        <v>0</v>
      </c>
      <c r="AM396" s="35">
        <v>11</v>
      </c>
      <c r="AN396" s="35">
        <v>3</v>
      </c>
      <c r="AO396" s="35">
        <v>1</v>
      </c>
      <c r="AP396" s="35">
        <v>2</v>
      </c>
      <c r="AQ396" s="35">
        <v>1</v>
      </c>
      <c r="AR396" s="35">
        <v>2</v>
      </c>
      <c r="AS396" s="35"/>
      <c r="AT396" s="35"/>
      <c r="AU396" s="35">
        <f>AR396-71</f>
        <v>-69</v>
      </c>
      <c r="AV396" s="35">
        <f>AR396-87</f>
        <v>-85</v>
      </c>
      <c r="BH396" t="str">
        <f>CONCATENATE(Tabla1[[#This Row],[MADRE]],"X",Tabla1[[#This Row],[PADRE]])</f>
        <v>C1126XMarcona</v>
      </c>
    </row>
    <row r="397" spans="1:60" ht="15.75" hidden="1" x14ac:dyDescent="0.25">
      <c r="A397" s="11" t="str">
        <f t="shared" si="85"/>
        <v>D01_331_29</v>
      </c>
      <c r="B397" s="33" t="s">
        <v>181</v>
      </c>
      <c r="C397" s="5">
        <v>331</v>
      </c>
      <c r="D397" s="34">
        <v>29</v>
      </c>
      <c r="E397" s="35" t="s">
        <v>232</v>
      </c>
      <c r="F397" s="35" t="s">
        <v>191</v>
      </c>
      <c r="G397" s="35" t="s">
        <v>192</v>
      </c>
      <c r="H397" s="35">
        <v>2004</v>
      </c>
      <c r="I397" s="34" t="s">
        <v>64</v>
      </c>
      <c r="J397" s="34"/>
      <c r="K397" s="35">
        <v>42</v>
      </c>
      <c r="L397" s="35">
        <f>K397-22</f>
        <v>20</v>
      </c>
      <c r="M397" s="35">
        <f>K397-46</f>
        <v>-4</v>
      </c>
      <c r="N397" s="35">
        <f>K397-71</f>
        <v>-29</v>
      </c>
      <c r="O397" s="35">
        <f>K397-87</f>
        <v>-45</v>
      </c>
      <c r="P397" s="35">
        <v>3</v>
      </c>
      <c r="T397" s="35"/>
      <c r="U397" s="35"/>
      <c r="V397" s="35"/>
      <c r="W397" s="35">
        <v>2</v>
      </c>
      <c r="X397" s="35">
        <v>234</v>
      </c>
      <c r="Y397" s="35">
        <v>25</v>
      </c>
      <c r="Z397" s="35">
        <v>86</v>
      </c>
      <c r="AA397" s="36">
        <f t="shared" si="86"/>
        <v>3.44</v>
      </c>
      <c r="AB397" s="35">
        <v>3</v>
      </c>
      <c r="AC397" s="35">
        <v>26</v>
      </c>
      <c r="AD397" s="36">
        <f t="shared" si="87"/>
        <v>1.04</v>
      </c>
      <c r="AE397" s="34">
        <f t="shared" si="88"/>
        <v>30.232558139534884</v>
      </c>
      <c r="AF397" s="35">
        <v>0</v>
      </c>
      <c r="AG397" s="35">
        <f t="shared" si="89"/>
        <v>0</v>
      </c>
      <c r="AH397" s="35">
        <v>0</v>
      </c>
      <c r="AI397" s="35">
        <f t="shared" si="90"/>
        <v>0</v>
      </c>
      <c r="AJ397" s="35">
        <v>0</v>
      </c>
      <c r="AK397" s="35">
        <f t="shared" si="91"/>
        <v>0</v>
      </c>
      <c r="AL397" s="35">
        <v>0</v>
      </c>
      <c r="AM397" s="35">
        <v>12</v>
      </c>
      <c r="AN397" s="35">
        <v>2</v>
      </c>
      <c r="AO397" s="35">
        <v>2</v>
      </c>
      <c r="AP397" s="35">
        <v>3</v>
      </c>
      <c r="AQ397" s="35">
        <v>1</v>
      </c>
      <c r="AR397" s="35">
        <v>2</v>
      </c>
      <c r="AS397" s="35"/>
      <c r="AT397" s="35"/>
      <c r="AU397" s="35">
        <f>AR397-71</f>
        <v>-69</v>
      </c>
      <c r="AV397" s="35">
        <f>AR397-87</f>
        <v>-85</v>
      </c>
      <c r="BH397" t="str">
        <f>CONCATENATE(Tabla1[[#This Row],[MADRE]],"X",Tabla1[[#This Row],[PADRE]])</f>
        <v>C1126XMarcona</v>
      </c>
    </row>
    <row r="398" spans="1:60" ht="15.75" hidden="1" x14ac:dyDescent="0.25">
      <c r="A398" s="11" t="str">
        <f t="shared" si="85"/>
        <v>D01_422_33</v>
      </c>
      <c r="B398" s="33" t="s">
        <v>181</v>
      </c>
      <c r="C398" s="5">
        <v>422</v>
      </c>
      <c r="D398" s="34">
        <v>33</v>
      </c>
      <c r="E398" s="35" t="s">
        <v>61</v>
      </c>
      <c r="F398" s="35" t="s">
        <v>224</v>
      </c>
      <c r="G398" s="35" t="s">
        <v>63</v>
      </c>
      <c r="H398" s="35">
        <v>2004</v>
      </c>
      <c r="I398" s="34" t="s">
        <v>104</v>
      </c>
      <c r="J398" s="34"/>
      <c r="K398" s="35">
        <v>76</v>
      </c>
      <c r="L398" s="35">
        <f>K398-22</f>
        <v>54</v>
      </c>
      <c r="M398" s="35">
        <f>K398-46</f>
        <v>30</v>
      </c>
      <c r="N398" s="35">
        <f>K398-71</f>
        <v>5</v>
      </c>
      <c r="O398" s="35">
        <f>K398-87</f>
        <v>-11</v>
      </c>
      <c r="P398" s="35">
        <v>3</v>
      </c>
      <c r="T398" s="35"/>
      <c r="U398" s="35"/>
      <c r="V398" s="35" t="s">
        <v>67</v>
      </c>
      <c r="W398" s="35">
        <v>1</v>
      </c>
      <c r="X398" s="35">
        <v>221</v>
      </c>
      <c r="Y398" s="35">
        <v>25</v>
      </c>
      <c r="Z398" s="35">
        <v>75</v>
      </c>
      <c r="AA398" s="36">
        <f t="shared" si="86"/>
        <v>3.041666666666667</v>
      </c>
      <c r="AB398" s="35">
        <v>4</v>
      </c>
      <c r="AC398" s="35">
        <v>25</v>
      </c>
      <c r="AD398" s="36">
        <f t="shared" si="87"/>
        <v>1.0416666666666667</v>
      </c>
      <c r="AE398" s="34">
        <f t="shared" si="88"/>
        <v>34.246575342465754</v>
      </c>
      <c r="AF398" s="35">
        <v>1</v>
      </c>
      <c r="AG398" s="35">
        <f t="shared" si="89"/>
        <v>4</v>
      </c>
      <c r="AH398" s="35">
        <v>0</v>
      </c>
      <c r="AI398" s="35">
        <f t="shared" si="90"/>
        <v>0</v>
      </c>
      <c r="AJ398" s="41">
        <v>6</v>
      </c>
      <c r="AK398" s="35">
        <f t="shared" si="91"/>
        <v>24</v>
      </c>
      <c r="AL398" s="35" t="s">
        <v>219</v>
      </c>
      <c r="AM398" s="35">
        <v>7</v>
      </c>
      <c r="AN398" s="35">
        <v>2</v>
      </c>
      <c r="AO398" s="35">
        <v>2</v>
      </c>
      <c r="AP398" s="35">
        <v>3</v>
      </c>
      <c r="AQ398" s="35">
        <v>3</v>
      </c>
      <c r="AR398" s="35">
        <v>3</v>
      </c>
      <c r="AS398" s="35"/>
      <c r="AT398" s="35"/>
      <c r="AU398" s="35">
        <f>AR398-71</f>
        <v>-68</v>
      </c>
      <c r="AV398" s="35">
        <f>AR398-87</f>
        <v>-84</v>
      </c>
      <c r="BH398" t="str">
        <f>CONCATENATE(Tabla1[[#This Row],[MADRE]],"X",Tabla1[[#This Row],[PADRE]])</f>
        <v>S5133XA2198</v>
      </c>
    </row>
    <row r="399" spans="1:60" ht="15.75" hidden="1" x14ac:dyDescent="0.25">
      <c r="A399" s="11" t="str">
        <f t="shared" si="85"/>
        <v>D01_422_33</v>
      </c>
      <c r="B399" s="33" t="s">
        <v>181</v>
      </c>
      <c r="C399" s="37">
        <v>422</v>
      </c>
      <c r="D399" s="38">
        <v>33</v>
      </c>
      <c r="E399" s="39" t="s">
        <v>61</v>
      </c>
      <c r="F399" s="39" t="s">
        <v>224</v>
      </c>
      <c r="G399" s="39" t="s">
        <v>63</v>
      </c>
      <c r="H399" s="39">
        <v>2005</v>
      </c>
      <c r="I399" s="38" t="s">
        <v>104</v>
      </c>
      <c r="J399" s="38"/>
      <c r="K399" s="39">
        <v>80</v>
      </c>
      <c r="L399" s="39">
        <f>K399-30</f>
        <v>50</v>
      </c>
      <c r="M399" s="39">
        <f>K399-60</f>
        <v>20</v>
      </c>
      <c r="N399" s="39">
        <f>K399-82</f>
        <v>-2</v>
      </c>
      <c r="O399" s="39">
        <f>K399-91</f>
        <v>-11</v>
      </c>
      <c r="P399" s="39">
        <v>4</v>
      </c>
      <c r="T399" s="39" t="s">
        <v>233</v>
      </c>
      <c r="U399" s="39" t="s">
        <v>70</v>
      </c>
      <c r="V399" s="39" t="s">
        <v>67</v>
      </c>
      <c r="W399" s="39">
        <v>3</v>
      </c>
      <c r="X399" s="39">
        <v>220</v>
      </c>
      <c r="Y399" s="39">
        <v>25</v>
      </c>
      <c r="Z399" s="39">
        <v>80</v>
      </c>
      <c r="AA399" s="40">
        <f t="shared" si="86"/>
        <v>3.2</v>
      </c>
      <c r="AB399" s="39">
        <v>4</v>
      </c>
      <c r="AC399" s="39">
        <v>30</v>
      </c>
      <c r="AD399" s="40">
        <f t="shared" si="87"/>
        <v>1.2</v>
      </c>
      <c r="AE399" s="38">
        <f t="shared" si="88"/>
        <v>37.5</v>
      </c>
      <c r="AF399" s="39">
        <v>0</v>
      </c>
      <c r="AG399" s="39">
        <f t="shared" si="89"/>
        <v>0</v>
      </c>
      <c r="AH399" s="39">
        <v>3</v>
      </c>
      <c r="AI399" s="39">
        <f t="shared" si="90"/>
        <v>12</v>
      </c>
      <c r="AJ399" s="42">
        <v>1</v>
      </c>
      <c r="AK399" s="39">
        <f t="shared" si="91"/>
        <v>4</v>
      </c>
      <c r="AL399" s="39">
        <v>1</v>
      </c>
      <c r="AM399" s="39">
        <v>4</v>
      </c>
      <c r="AN399" s="39">
        <v>3</v>
      </c>
      <c r="AO399" s="39">
        <v>2</v>
      </c>
      <c r="AP399" s="39">
        <v>3</v>
      </c>
      <c r="AQ399" s="39">
        <v>3</v>
      </c>
      <c r="AR399" s="39">
        <v>4</v>
      </c>
      <c r="AS399" s="39"/>
      <c r="AT399" s="39"/>
      <c r="AU399" s="39">
        <f>AR399-82</f>
        <v>-78</v>
      </c>
      <c r="AV399" s="39">
        <f>AR399-91</f>
        <v>-87</v>
      </c>
      <c r="BH399" t="str">
        <f>CONCATENATE(Tabla1[[#This Row],[MADRE]],"X",Tabla1[[#This Row],[PADRE]])</f>
        <v>S5133XA2198</v>
      </c>
    </row>
    <row r="400" spans="1:60" ht="15.75" hidden="1" x14ac:dyDescent="0.25">
      <c r="A400" s="11" t="str">
        <f t="shared" si="85"/>
        <v>D01_422_33</v>
      </c>
      <c r="B400" s="33" t="s">
        <v>181</v>
      </c>
      <c r="C400" s="37">
        <v>422</v>
      </c>
      <c r="D400" s="38">
        <v>33</v>
      </c>
      <c r="E400" s="39" t="s">
        <v>61</v>
      </c>
      <c r="F400" s="39" t="s">
        <v>224</v>
      </c>
      <c r="G400" s="39" t="s">
        <v>63</v>
      </c>
      <c r="H400" s="39">
        <v>2006</v>
      </c>
      <c r="I400" s="38" t="s">
        <v>104</v>
      </c>
      <c r="J400" s="38">
        <v>67</v>
      </c>
      <c r="K400" s="39">
        <v>70</v>
      </c>
      <c r="L400" s="39">
        <f>K400-34</f>
        <v>36</v>
      </c>
      <c r="M400" s="39">
        <f>K400-61</f>
        <v>9</v>
      </c>
      <c r="N400" s="39">
        <f>K400-72</f>
        <v>-2</v>
      </c>
      <c r="O400" s="39">
        <f>K400-82</f>
        <v>-12</v>
      </c>
      <c r="P400" s="39">
        <v>3</v>
      </c>
      <c r="T400" s="39" t="s">
        <v>234</v>
      </c>
      <c r="U400" s="39"/>
      <c r="V400" s="39" t="s">
        <v>67</v>
      </c>
      <c r="W400" s="39">
        <v>3</v>
      </c>
      <c r="X400" s="39">
        <v>218</v>
      </c>
      <c r="Y400" s="39">
        <v>25</v>
      </c>
      <c r="Z400" s="39">
        <v>59</v>
      </c>
      <c r="AA400" s="40">
        <f t="shared" si="86"/>
        <v>2.3983333333333334</v>
      </c>
      <c r="AB400" s="39">
        <v>3</v>
      </c>
      <c r="AC400" s="39">
        <v>23</v>
      </c>
      <c r="AD400" s="40">
        <f t="shared" si="87"/>
        <v>0.95833333333333337</v>
      </c>
      <c r="AE400" s="38">
        <f t="shared" si="88"/>
        <v>39.95830437804031</v>
      </c>
      <c r="AF400" s="39">
        <v>1</v>
      </c>
      <c r="AG400" s="39">
        <f t="shared" si="89"/>
        <v>4</v>
      </c>
      <c r="AH400" s="39">
        <v>0</v>
      </c>
      <c r="AI400" s="39">
        <f t="shared" si="90"/>
        <v>0</v>
      </c>
      <c r="AJ400" s="42" t="s">
        <v>235</v>
      </c>
      <c r="AK400" s="39"/>
      <c r="AL400" s="39"/>
      <c r="AM400" s="39">
        <v>7</v>
      </c>
      <c r="AN400" s="39">
        <v>3</v>
      </c>
      <c r="AO400" s="39">
        <v>2</v>
      </c>
      <c r="AP400" s="39">
        <v>3</v>
      </c>
      <c r="AQ400" s="39">
        <v>3</v>
      </c>
      <c r="AR400" s="39">
        <v>3</v>
      </c>
      <c r="AS400" s="39"/>
      <c r="AT400" s="39"/>
      <c r="AU400" s="39">
        <f>AR400-72</f>
        <v>-69</v>
      </c>
      <c r="AV400" s="39">
        <f>AR400-82</f>
        <v>-79</v>
      </c>
      <c r="BH400" t="str">
        <f>CONCATENATE(Tabla1[[#This Row],[MADRE]],"X",Tabla1[[#This Row],[PADRE]])</f>
        <v>S5133XA2198</v>
      </c>
    </row>
    <row r="401" spans="1:60" ht="15.75" hidden="1" x14ac:dyDescent="0.25">
      <c r="A401" s="11" t="str">
        <f t="shared" si="85"/>
        <v>D01_422_33</v>
      </c>
      <c r="B401" s="33" t="s">
        <v>181</v>
      </c>
      <c r="C401" s="37">
        <v>422</v>
      </c>
      <c r="D401" s="38">
        <v>33</v>
      </c>
      <c r="E401" s="39" t="s">
        <v>61</v>
      </c>
      <c r="F401" s="39" t="s">
        <v>224</v>
      </c>
      <c r="G401" s="39" t="s">
        <v>63</v>
      </c>
      <c r="H401" s="39">
        <v>2007</v>
      </c>
      <c r="I401" s="38" t="s">
        <v>104</v>
      </c>
      <c r="J401" s="38"/>
      <c r="K401" s="39">
        <v>63</v>
      </c>
      <c r="L401" s="39">
        <f>K401-36</f>
        <v>27</v>
      </c>
      <c r="M401" s="39">
        <f>K401-53</f>
        <v>10</v>
      </c>
      <c r="N401" s="39">
        <f>K401-67</f>
        <v>-4</v>
      </c>
      <c r="O401" s="39">
        <f>K401-82</f>
        <v>-19</v>
      </c>
      <c r="P401" s="39">
        <v>3</v>
      </c>
      <c r="T401" s="39" t="s">
        <v>236</v>
      </c>
      <c r="U401" s="39"/>
      <c r="V401" s="39" t="s">
        <v>67</v>
      </c>
      <c r="W401" s="39">
        <v>3</v>
      </c>
      <c r="X401" s="39">
        <v>218</v>
      </c>
      <c r="Y401" s="39">
        <v>25</v>
      </c>
      <c r="Z401" s="39">
        <v>77</v>
      </c>
      <c r="AA401" s="40">
        <f t="shared" si="86"/>
        <v>3.08</v>
      </c>
      <c r="AB401" s="39">
        <v>4</v>
      </c>
      <c r="AC401" s="39">
        <v>26</v>
      </c>
      <c r="AD401" s="40">
        <f t="shared" si="87"/>
        <v>1.04</v>
      </c>
      <c r="AE401" s="38">
        <f t="shared" si="88"/>
        <v>33.766233766233768</v>
      </c>
      <c r="AF401" s="39">
        <v>0</v>
      </c>
      <c r="AG401" s="39">
        <f t="shared" si="89"/>
        <v>0</v>
      </c>
      <c r="AH401" s="39">
        <v>0</v>
      </c>
      <c r="AI401" s="39">
        <f t="shared" si="90"/>
        <v>0</v>
      </c>
      <c r="AJ401" s="42" t="s">
        <v>237</v>
      </c>
      <c r="AK401" s="39"/>
      <c r="AL401" s="39"/>
      <c r="AM401" s="39">
        <v>7</v>
      </c>
      <c r="AN401" s="39">
        <v>3</v>
      </c>
      <c r="AO401" s="39">
        <v>2</v>
      </c>
      <c r="AP401" s="39">
        <v>3</v>
      </c>
      <c r="AQ401" s="39">
        <v>3</v>
      </c>
      <c r="AR401" s="39">
        <v>3</v>
      </c>
      <c r="AS401" s="39">
        <v>5</v>
      </c>
      <c r="AT401" s="39"/>
      <c r="AU401" s="39">
        <f>AR401-67</f>
        <v>-64</v>
      </c>
      <c r="AV401" s="39">
        <f>AR401-82</f>
        <v>-79</v>
      </c>
      <c r="BH401" t="str">
        <f>CONCATENATE(Tabla1[[#This Row],[MADRE]],"X",Tabla1[[#This Row],[PADRE]])</f>
        <v>S5133XA2198</v>
      </c>
    </row>
    <row r="402" spans="1:60" ht="15.75" hidden="1" x14ac:dyDescent="0.25">
      <c r="A402" s="11" t="str">
        <f t="shared" si="85"/>
        <v>D01_422_33</v>
      </c>
      <c r="B402" s="33" t="s">
        <v>181</v>
      </c>
      <c r="C402" s="37">
        <v>422</v>
      </c>
      <c r="D402" s="38">
        <v>33</v>
      </c>
      <c r="E402" s="39" t="s">
        <v>61</v>
      </c>
      <c r="F402" s="39" t="s">
        <v>224</v>
      </c>
      <c r="G402" s="39" t="s">
        <v>63</v>
      </c>
      <c r="H402" s="39">
        <v>2008</v>
      </c>
      <c r="I402" s="38" t="s">
        <v>104</v>
      </c>
      <c r="J402" s="38"/>
      <c r="K402" s="39">
        <v>65</v>
      </c>
      <c r="L402" s="39">
        <f>K402-22</f>
        <v>43</v>
      </c>
      <c r="M402" s="39">
        <f>K402-49</f>
        <v>16</v>
      </c>
      <c r="N402" s="39">
        <f>K402-67</f>
        <v>-2</v>
      </c>
      <c r="O402" s="39">
        <f>K402-82</f>
        <v>-17</v>
      </c>
      <c r="P402" s="39">
        <v>3</v>
      </c>
      <c r="T402" s="39" t="s">
        <v>238</v>
      </c>
      <c r="U402" s="39"/>
      <c r="V402" s="39" t="s">
        <v>67</v>
      </c>
      <c r="W402" s="39">
        <v>4</v>
      </c>
      <c r="X402" s="39">
        <v>222</v>
      </c>
      <c r="Y402" s="39">
        <v>25</v>
      </c>
      <c r="Z402" s="39">
        <v>85</v>
      </c>
      <c r="AA402" s="40">
        <f t="shared" si="86"/>
        <v>3.4483333333333333</v>
      </c>
      <c r="AB402" s="39">
        <v>4</v>
      </c>
      <c r="AC402" s="39">
        <v>29</v>
      </c>
      <c r="AD402" s="40">
        <f t="shared" si="87"/>
        <v>1.2083333333333333</v>
      </c>
      <c r="AE402" s="38">
        <f t="shared" si="88"/>
        <v>35.04108264862252</v>
      </c>
      <c r="AF402" s="39">
        <v>1</v>
      </c>
      <c r="AG402" s="39">
        <f t="shared" si="89"/>
        <v>4</v>
      </c>
      <c r="AH402" s="39">
        <v>2</v>
      </c>
      <c r="AI402" s="39">
        <f t="shared" si="90"/>
        <v>8</v>
      </c>
      <c r="AJ402" s="42" t="s">
        <v>239</v>
      </c>
      <c r="AK402" s="39"/>
      <c r="AL402" s="39"/>
      <c r="AM402" s="39">
        <v>7</v>
      </c>
      <c r="AN402" s="39">
        <v>3</v>
      </c>
      <c r="AO402" s="39">
        <v>1</v>
      </c>
      <c r="AP402" s="39">
        <v>3</v>
      </c>
      <c r="AQ402" s="39">
        <v>3</v>
      </c>
      <c r="AR402" s="39">
        <v>3</v>
      </c>
      <c r="AS402" s="39">
        <v>1</v>
      </c>
      <c r="AT402" s="39"/>
      <c r="AU402" s="39">
        <f>AR402-67</f>
        <v>-64</v>
      </c>
      <c r="AV402" s="39">
        <f>AR402-82</f>
        <v>-79</v>
      </c>
      <c r="BH402" t="str">
        <f>CONCATENATE(Tabla1[[#This Row],[MADRE]],"X",Tabla1[[#This Row],[PADRE]])</f>
        <v>S5133XA2198</v>
      </c>
    </row>
    <row r="403" spans="1:60" ht="15.75" hidden="1" x14ac:dyDescent="0.25">
      <c r="A403" s="11" t="str">
        <f t="shared" si="85"/>
        <v>D01_422_33</v>
      </c>
      <c r="B403" s="33" t="s">
        <v>181</v>
      </c>
      <c r="C403" s="37">
        <v>422</v>
      </c>
      <c r="D403" s="38">
        <v>33</v>
      </c>
      <c r="E403" s="39" t="s">
        <v>61</v>
      </c>
      <c r="F403" s="39" t="s">
        <v>224</v>
      </c>
      <c r="G403" s="39" t="s">
        <v>63</v>
      </c>
      <c r="H403" s="39">
        <v>2009</v>
      </c>
      <c r="I403" s="38" t="s">
        <v>104</v>
      </c>
      <c r="J403" s="38"/>
      <c r="K403" s="39">
        <v>61</v>
      </c>
      <c r="L403" s="39">
        <f>K403-26</f>
        <v>35</v>
      </c>
      <c r="M403" s="39">
        <f>K403-50</f>
        <v>11</v>
      </c>
      <c r="N403" s="39">
        <f>K403-66</f>
        <v>-5</v>
      </c>
      <c r="O403" s="39">
        <f>K403-82</f>
        <v>-21</v>
      </c>
      <c r="P403" s="39">
        <v>5</v>
      </c>
      <c r="T403" s="39"/>
      <c r="U403" s="39"/>
      <c r="V403" s="39"/>
      <c r="W403" s="39">
        <v>5</v>
      </c>
      <c r="X403" s="39">
        <v>215</v>
      </c>
      <c r="Y403" s="39">
        <v>25</v>
      </c>
      <c r="Z403" s="39">
        <v>55</v>
      </c>
      <c r="AA403" s="40">
        <f t="shared" si="86"/>
        <v>2.2000000000000002</v>
      </c>
      <c r="AB403" s="39">
        <v>4</v>
      </c>
      <c r="AC403" s="39">
        <v>21</v>
      </c>
      <c r="AD403" s="40">
        <f t="shared" si="87"/>
        <v>0.84</v>
      </c>
      <c r="AE403" s="38">
        <f t="shared" si="88"/>
        <v>38.18181818181818</v>
      </c>
      <c r="AF403" s="39">
        <v>0</v>
      </c>
      <c r="AG403" s="39">
        <f t="shared" si="89"/>
        <v>0</v>
      </c>
      <c r="AH403" s="39">
        <v>0</v>
      </c>
      <c r="AI403" s="39">
        <f t="shared" si="90"/>
        <v>0</v>
      </c>
      <c r="AJ403" s="42" t="s">
        <v>240</v>
      </c>
      <c r="AK403" s="39"/>
      <c r="AL403" s="39"/>
      <c r="AM403" s="39">
        <v>7</v>
      </c>
      <c r="AN403" s="39">
        <v>3</v>
      </c>
      <c r="AO403" s="39">
        <v>2</v>
      </c>
      <c r="AP403" s="39">
        <v>3</v>
      </c>
      <c r="AQ403" s="39">
        <v>3</v>
      </c>
      <c r="AR403" s="39">
        <v>3</v>
      </c>
      <c r="AS403" s="39">
        <v>2</v>
      </c>
      <c r="AT403" s="39"/>
      <c r="AU403" s="39">
        <f>AR403-66</f>
        <v>-63</v>
      </c>
      <c r="AV403" s="39">
        <f>AR403-82</f>
        <v>-79</v>
      </c>
      <c r="BH403" t="str">
        <f>CONCATENATE(Tabla1[[#This Row],[MADRE]],"X",Tabla1[[#This Row],[PADRE]])</f>
        <v>S5133XA2198</v>
      </c>
    </row>
    <row r="404" spans="1:60" ht="15.75" hidden="1" x14ac:dyDescent="0.25">
      <c r="A404" s="11" t="str">
        <f t="shared" si="85"/>
        <v>D01_423_33</v>
      </c>
      <c r="B404" s="33" t="s">
        <v>181</v>
      </c>
      <c r="C404" s="5">
        <v>423</v>
      </c>
      <c r="D404" s="34">
        <v>33</v>
      </c>
      <c r="E404" s="35" t="s">
        <v>61</v>
      </c>
      <c r="F404" s="35" t="s">
        <v>224</v>
      </c>
      <c r="G404" s="35" t="s">
        <v>63</v>
      </c>
      <c r="H404" s="35">
        <v>2004</v>
      </c>
      <c r="I404" s="34" t="s">
        <v>64</v>
      </c>
      <c r="J404" s="34"/>
      <c r="K404" s="35">
        <v>66</v>
      </c>
      <c r="L404" s="35">
        <f>K404-22</f>
        <v>44</v>
      </c>
      <c r="M404" s="35">
        <f>K404-46</f>
        <v>20</v>
      </c>
      <c r="N404" s="35">
        <f>K404-71</f>
        <v>-5</v>
      </c>
      <c r="O404" s="35">
        <f>K404-87</f>
        <v>-21</v>
      </c>
      <c r="P404" s="35">
        <v>3</v>
      </c>
      <c r="T404" s="35"/>
      <c r="U404" s="35"/>
      <c r="V404" s="35"/>
      <c r="W404" s="35">
        <v>1</v>
      </c>
      <c r="X404" s="35">
        <v>220</v>
      </c>
      <c r="Y404" s="35">
        <v>25</v>
      </c>
      <c r="Z404" s="35">
        <v>73</v>
      </c>
      <c r="AA404" s="36">
        <f t="shared" si="86"/>
        <v>2.92</v>
      </c>
      <c r="AB404" s="35">
        <v>3</v>
      </c>
      <c r="AC404" s="35">
        <v>30</v>
      </c>
      <c r="AD404" s="36">
        <f t="shared" si="87"/>
        <v>1.2</v>
      </c>
      <c r="AE404" s="34">
        <f t="shared" si="88"/>
        <v>41.095890410958908</v>
      </c>
      <c r="AF404" s="35">
        <v>0</v>
      </c>
      <c r="AG404" s="35">
        <f t="shared" si="89"/>
        <v>0</v>
      </c>
      <c r="AH404" s="35">
        <v>0</v>
      </c>
      <c r="AI404" s="35">
        <f t="shared" si="90"/>
        <v>0</v>
      </c>
      <c r="AJ404" s="35">
        <v>0</v>
      </c>
      <c r="AK404" s="35">
        <f>AJ404*100/Y404</f>
        <v>0</v>
      </c>
      <c r="AL404" s="35">
        <v>0</v>
      </c>
      <c r="AM404" s="35">
        <v>7</v>
      </c>
      <c r="AN404" s="35">
        <v>2</v>
      </c>
      <c r="AO404" s="35">
        <v>2</v>
      </c>
      <c r="AP404" s="35">
        <v>3</v>
      </c>
      <c r="AQ404" s="35">
        <v>3</v>
      </c>
      <c r="AR404" s="35">
        <v>4</v>
      </c>
      <c r="AS404" s="35"/>
      <c r="AT404" s="35"/>
      <c r="AU404" s="35">
        <f>AR404-71</f>
        <v>-67</v>
      </c>
      <c r="AV404" s="35">
        <f>AR404-87</f>
        <v>-83</v>
      </c>
      <c r="BH404" t="str">
        <f>CONCATENATE(Tabla1[[#This Row],[MADRE]],"X",Tabla1[[#This Row],[PADRE]])</f>
        <v>S5133XA2198</v>
      </c>
    </row>
    <row r="405" spans="1:60" ht="15.75" hidden="1" x14ac:dyDescent="0.25">
      <c r="A405" s="11" t="str">
        <f t="shared" si="85"/>
        <v>D01_423_33</v>
      </c>
      <c r="B405" s="33" t="s">
        <v>181</v>
      </c>
      <c r="C405" s="37">
        <v>423</v>
      </c>
      <c r="D405" s="38">
        <v>33</v>
      </c>
      <c r="E405" s="39" t="s">
        <v>61</v>
      </c>
      <c r="F405" s="39" t="s">
        <v>224</v>
      </c>
      <c r="G405" s="39" t="s">
        <v>63</v>
      </c>
      <c r="H405" s="39">
        <v>2005</v>
      </c>
      <c r="I405" s="38" t="s">
        <v>64</v>
      </c>
      <c r="J405" s="38"/>
      <c r="K405" s="39">
        <v>75</v>
      </c>
      <c r="L405" s="39">
        <f>K405-30</f>
        <v>45</v>
      </c>
      <c r="M405" s="39">
        <f>K405-60</f>
        <v>15</v>
      </c>
      <c r="N405" s="39">
        <f>K405-82</f>
        <v>-7</v>
      </c>
      <c r="O405" s="39">
        <f>K405-91</f>
        <v>-16</v>
      </c>
      <c r="P405" s="39">
        <v>3</v>
      </c>
      <c r="T405" s="39" t="s">
        <v>241</v>
      </c>
      <c r="U405" s="39" t="s">
        <v>70</v>
      </c>
      <c r="V405" s="39"/>
      <c r="W405" s="39">
        <v>3</v>
      </c>
      <c r="X405" s="39">
        <v>222</v>
      </c>
      <c r="Y405" s="39">
        <v>25</v>
      </c>
      <c r="Z405" s="39">
        <v>72</v>
      </c>
      <c r="AA405" s="40">
        <f t="shared" si="86"/>
        <v>2.88</v>
      </c>
      <c r="AB405" s="39">
        <v>4</v>
      </c>
      <c r="AC405" s="39">
        <v>29</v>
      </c>
      <c r="AD405" s="40">
        <f t="shared" si="87"/>
        <v>1.1599999999999999</v>
      </c>
      <c r="AE405" s="38">
        <f t="shared" si="88"/>
        <v>40.277777777777771</v>
      </c>
      <c r="AF405" s="39">
        <v>0</v>
      </c>
      <c r="AG405" s="39">
        <f t="shared" si="89"/>
        <v>0</v>
      </c>
      <c r="AH405" s="39">
        <v>0</v>
      </c>
      <c r="AI405" s="39">
        <f t="shared" si="90"/>
        <v>0</v>
      </c>
      <c r="AJ405" s="39">
        <v>0</v>
      </c>
      <c r="AK405" s="39">
        <f>AJ405*100/Y405</f>
        <v>0</v>
      </c>
      <c r="AL405" s="39">
        <v>0</v>
      </c>
      <c r="AM405" s="39">
        <v>5</v>
      </c>
      <c r="AN405" s="39">
        <v>3</v>
      </c>
      <c r="AO405" s="39">
        <v>2</v>
      </c>
      <c r="AP405" s="39">
        <v>3</v>
      </c>
      <c r="AQ405" s="39">
        <v>3</v>
      </c>
      <c r="AR405" s="39">
        <v>4</v>
      </c>
      <c r="AS405" s="39"/>
      <c r="AT405" s="39"/>
      <c r="AU405" s="39">
        <f>AR405-82</f>
        <v>-78</v>
      </c>
      <c r="AV405" s="39">
        <f>AR405-91</f>
        <v>-87</v>
      </c>
      <c r="BH405" t="str">
        <f>CONCATENATE(Tabla1[[#This Row],[MADRE]],"X",Tabla1[[#This Row],[PADRE]])</f>
        <v>S5133XA2198</v>
      </c>
    </row>
    <row r="406" spans="1:60" ht="15.75" hidden="1" x14ac:dyDescent="0.25">
      <c r="A406" s="11" t="str">
        <f t="shared" si="85"/>
        <v>D01_423_33</v>
      </c>
      <c r="B406" s="33" t="s">
        <v>181</v>
      </c>
      <c r="C406" s="37">
        <v>423</v>
      </c>
      <c r="D406" s="38">
        <v>33</v>
      </c>
      <c r="E406" s="39" t="s">
        <v>61</v>
      </c>
      <c r="F406" s="39" t="s">
        <v>224</v>
      </c>
      <c r="G406" s="39" t="s">
        <v>63</v>
      </c>
      <c r="H406" s="39">
        <v>2006</v>
      </c>
      <c r="I406" s="38" t="s">
        <v>64</v>
      </c>
      <c r="J406" s="38">
        <v>64</v>
      </c>
      <c r="K406" s="39">
        <v>67</v>
      </c>
      <c r="L406" s="39">
        <f>K406-34</f>
        <v>33</v>
      </c>
      <c r="M406" s="39">
        <f>K406-61</f>
        <v>6</v>
      </c>
      <c r="N406" s="39">
        <f>K406-72</f>
        <v>-5</v>
      </c>
      <c r="O406" s="39">
        <f>K406-82</f>
        <v>-15</v>
      </c>
      <c r="P406" s="39">
        <v>3</v>
      </c>
      <c r="T406" s="39" t="s">
        <v>242</v>
      </c>
      <c r="U406" s="39"/>
      <c r="V406" s="39"/>
      <c r="W406" s="39">
        <v>2</v>
      </c>
      <c r="X406" s="39">
        <v>220</v>
      </c>
      <c r="Y406" s="39">
        <v>25</v>
      </c>
      <c r="Z406" s="39">
        <v>65</v>
      </c>
      <c r="AA406" s="40">
        <f t="shared" si="86"/>
        <v>2.6</v>
      </c>
      <c r="AB406" s="39">
        <v>3</v>
      </c>
      <c r="AC406" s="39">
        <v>34</v>
      </c>
      <c r="AD406" s="40">
        <f t="shared" si="87"/>
        <v>1.36</v>
      </c>
      <c r="AE406" s="38">
        <f t="shared" si="88"/>
        <v>52.307692307692307</v>
      </c>
      <c r="AF406" s="39">
        <v>0</v>
      </c>
      <c r="AG406" s="39">
        <f t="shared" si="89"/>
        <v>0</v>
      </c>
      <c r="AH406" s="39">
        <v>0</v>
      </c>
      <c r="AI406" s="39">
        <f t="shared" si="90"/>
        <v>0</v>
      </c>
      <c r="AJ406" s="39" t="s">
        <v>243</v>
      </c>
      <c r="AK406" s="39"/>
      <c r="AL406" s="39"/>
      <c r="AM406" s="39">
        <v>7</v>
      </c>
      <c r="AN406" s="39">
        <v>3</v>
      </c>
      <c r="AO406" s="39">
        <v>3</v>
      </c>
      <c r="AP406" s="39">
        <v>3</v>
      </c>
      <c r="AQ406" s="39">
        <v>3</v>
      </c>
      <c r="AR406" s="39">
        <v>3</v>
      </c>
      <c r="AS406" s="39"/>
      <c r="AT406" s="39"/>
      <c r="AU406" s="39">
        <f>AR406-72</f>
        <v>-69</v>
      </c>
      <c r="AV406" s="39">
        <f>AR406-82</f>
        <v>-79</v>
      </c>
      <c r="BH406" t="str">
        <f>CONCATENATE(Tabla1[[#This Row],[MADRE]],"X",Tabla1[[#This Row],[PADRE]])</f>
        <v>S5133XA2198</v>
      </c>
    </row>
    <row r="407" spans="1:60" ht="15.75" hidden="1" x14ac:dyDescent="0.25">
      <c r="A407" s="11" t="str">
        <f t="shared" si="85"/>
        <v>D01_425_33</v>
      </c>
      <c r="B407" s="33" t="s">
        <v>181</v>
      </c>
      <c r="C407" s="5">
        <v>425</v>
      </c>
      <c r="D407" s="34">
        <v>33</v>
      </c>
      <c r="E407" s="35" t="s">
        <v>61</v>
      </c>
      <c r="F407" s="35" t="s">
        <v>224</v>
      </c>
      <c r="G407" s="35" t="s">
        <v>63</v>
      </c>
      <c r="H407" s="35">
        <v>2004</v>
      </c>
      <c r="I407" s="34" t="s">
        <v>104</v>
      </c>
      <c r="J407" s="34"/>
      <c r="K407" s="35">
        <v>70</v>
      </c>
      <c r="L407" s="35">
        <f>K407-22</f>
        <v>48</v>
      </c>
      <c r="M407" s="35">
        <f>K407-46</f>
        <v>24</v>
      </c>
      <c r="N407" s="35">
        <f>K407-71</f>
        <v>-1</v>
      </c>
      <c r="O407" s="35">
        <f>K407-87</f>
        <v>-17</v>
      </c>
      <c r="P407" s="35">
        <v>3</v>
      </c>
      <c r="T407" s="35"/>
      <c r="U407" s="35"/>
      <c r="V407" s="35" t="s">
        <v>68</v>
      </c>
      <c r="W407" s="35">
        <v>1</v>
      </c>
      <c r="X407" s="35">
        <v>234</v>
      </c>
      <c r="Y407" s="35">
        <v>25</v>
      </c>
      <c r="Z407" s="35">
        <v>78</v>
      </c>
      <c r="AA407" s="36">
        <f t="shared" si="86"/>
        <v>3.12</v>
      </c>
      <c r="AB407" s="35">
        <v>4</v>
      </c>
      <c r="AC407" s="35">
        <v>30</v>
      </c>
      <c r="AD407" s="36">
        <f t="shared" si="87"/>
        <v>1.2</v>
      </c>
      <c r="AE407" s="34">
        <f t="shared" si="88"/>
        <v>38.46153846153846</v>
      </c>
      <c r="AF407" s="35">
        <v>0</v>
      </c>
      <c r="AG407" s="35">
        <f t="shared" si="89"/>
        <v>0</v>
      </c>
      <c r="AH407" s="35">
        <v>0</v>
      </c>
      <c r="AI407" s="35">
        <f t="shared" si="90"/>
        <v>0</v>
      </c>
      <c r="AJ407" s="41">
        <v>5</v>
      </c>
      <c r="AK407" s="35">
        <f>AJ407*100/Y407</f>
        <v>20</v>
      </c>
      <c r="AL407" s="35" t="s">
        <v>89</v>
      </c>
      <c r="AM407" s="35">
        <v>7</v>
      </c>
      <c r="AN407" s="35">
        <v>3</v>
      </c>
      <c r="AO407" s="35">
        <v>1</v>
      </c>
      <c r="AP407" s="35">
        <v>2</v>
      </c>
      <c r="AQ407" s="35">
        <v>3</v>
      </c>
      <c r="AR407" s="35">
        <v>3</v>
      </c>
      <c r="AS407" s="35"/>
      <c r="AT407" s="35"/>
      <c r="AU407" s="35">
        <f>AR407-71</f>
        <v>-68</v>
      </c>
      <c r="AV407" s="35">
        <f>AR407-87</f>
        <v>-84</v>
      </c>
      <c r="BH407" t="str">
        <f>CONCATENATE(Tabla1[[#This Row],[MADRE]],"X",Tabla1[[#This Row],[PADRE]])</f>
        <v>S5133XA2198</v>
      </c>
    </row>
    <row r="408" spans="1:60" ht="15.75" hidden="1" x14ac:dyDescent="0.25">
      <c r="A408" s="11" t="str">
        <f t="shared" si="85"/>
        <v>D01_425_33</v>
      </c>
      <c r="B408" s="33" t="s">
        <v>181</v>
      </c>
      <c r="C408" s="37">
        <v>425</v>
      </c>
      <c r="D408" s="38">
        <v>33</v>
      </c>
      <c r="E408" s="39" t="s">
        <v>61</v>
      </c>
      <c r="F408" s="39" t="s">
        <v>224</v>
      </c>
      <c r="G408" s="39" t="s">
        <v>63</v>
      </c>
      <c r="H408" s="39">
        <v>2005</v>
      </c>
      <c r="I408" s="38" t="s">
        <v>104</v>
      </c>
      <c r="J408" s="38"/>
      <c r="K408" s="39">
        <v>78</v>
      </c>
      <c r="L408" s="39">
        <f>K408-30</f>
        <v>48</v>
      </c>
      <c r="M408" s="39">
        <f>K408-60</f>
        <v>18</v>
      </c>
      <c r="N408" s="39">
        <f>K408-82</f>
        <v>-4</v>
      </c>
      <c r="O408" s="39">
        <f>K408-91</f>
        <v>-13</v>
      </c>
      <c r="P408" s="39">
        <v>4</v>
      </c>
      <c r="T408" s="39" t="s">
        <v>244</v>
      </c>
      <c r="U408" s="39" t="s">
        <v>70</v>
      </c>
      <c r="V408" s="39" t="s">
        <v>68</v>
      </c>
      <c r="W408" s="39">
        <v>4</v>
      </c>
      <c r="X408" s="39">
        <v>222</v>
      </c>
      <c r="Y408" s="39">
        <v>25</v>
      </c>
      <c r="Z408" s="39">
        <v>59</v>
      </c>
      <c r="AA408" s="40">
        <f t="shared" si="86"/>
        <v>2.36</v>
      </c>
      <c r="AB408" s="39">
        <v>4</v>
      </c>
      <c r="AC408" s="39">
        <v>24</v>
      </c>
      <c r="AD408" s="40">
        <f t="shared" si="87"/>
        <v>0.96</v>
      </c>
      <c r="AE408" s="38">
        <f t="shared" si="88"/>
        <v>40.677966101694921</v>
      </c>
      <c r="AF408" s="39">
        <v>0</v>
      </c>
      <c r="AG408" s="39">
        <f t="shared" si="89"/>
        <v>0</v>
      </c>
      <c r="AH408" s="39">
        <v>0</v>
      </c>
      <c r="AI408" s="39">
        <f t="shared" si="90"/>
        <v>0</v>
      </c>
      <c r="AJ408" s="42">
        <v>2</v>
      </c>
      <c r="AK408" s="39">
        <f>AJ408*100/Y408</f>
        <v>8</v>
      </c>
      <c r="AL408" s="39">
        <v>1</v>
      </c>
      <c r="AM408" s="39">
        <v>7</v>
      </c>
      <c r="AN408" s="39">
        <v>3</v>
      </c>
      <c r="AO408" s="39">
        <v>2</v>
      </c>
      <c r="AP408" s="39">
        <v>3</v>
      </c>
      <c r="AQ408" s="39">
        <v>3</v>
      </c>
      <c r="AR408" s="39">
        <v>3</v>
      </c>
      <c r="AS408" s="39"/>
      <c r="AT408" s="39"/>
      <c r="AU408" s="39">
        <f>AR408-82</f>
        <v>-79</v>
      </c>
      <c r="AV408" s="39">
        <f>AR408-91</f>
        <v>-88</v>
      </c>
      <c r="BH408" t="str">
        <f>CONCATENATE(Tabla1[[#This Row],[MADRE]],"X",Tabla1[[#This Row],[PADRE]])</f>
        <v>S5133XA2198</v>
      </c>
    </row>
    <row r="409" spans="1:60" ht="15.75" hidden="1" x14ac:dyDescent="0.25">
      <c r="A409" s="11" t="str">
        <f t="shared" si="85"/>
        <v>D01_425_33</v>
      </c>
      <c r="B409" s="33" t="s">
        <v>181</v>
      </c>
      <c r="C409" s="37">
        <v>425</v>
      </c>
      <c r="D409" s="38">
        <v>33</v>
      </c>
      <c r="E409" s="39" t="s">
        <v>61</v>
      </c>
      <c r="F409" s="39" t="s">
        <v>224</v>
      </c>
      <c r="G409" s="39" t="s">
        <v>63</v>
      </c>
      <c r="H409" s="39">
        <v>2006</v>
      </c>
      <c r="I409" s="38" t="s">
        <v>104</v>
      </c>
      <c r="J409" s="38">
        <v>64</v>
      </c>
      <c r="K409" s="39">
        <v>66</v>
      </c>
      <c r="L409" s="39">
        <f>K409-34</f>
        <v>32</v>
      </c>
      <c r="M409" s="39">
        <f>K409-61</f>
        <v>5</v>
      </c>
      <c r="N409" s="39">
        <f>K409-72</f>
        <v>-6</v>
      </c>
      <c r="O409" s="39">
        <f>K409-82</f>
        <v>-16</v>
      </c>
      <c r="P409" s="39">
        <v>3</v>
      </c>
      <c r="T409" s="39" t="s">
        <v>245</v>
      </c>
      <c r="U409" s="39"/>
      <c r="V409" s="39" t="s">
        <v>68</v>
      </c>
      <c r="W409" s="39">
        <v>3</v>
      </c>
      <c r="X409" s="39">
        <v>226</v>
      </c>
      <c r="Y409" s="39">
        <v>25</v>
      </c>
      <c r="Z409" s="39">
        <v>64</v>
      </c>
      <c r="AA409" s="40">
        <f t="shared" si="86"/>
        <v>2.56</v>
      </c>
      <c r="AB409" s="39">
        <v>4</v>
      </c>
      <c r="AC409" s="39">
        <v>25</v>
      </c>
      <c r="AD409" s="40">
        <f t="shared" si="87"/>
        <v>1</v>
      </c>
      <c r="AE409" s="38">
        <f t="shared" si="88"/>
        <v>39.0625</v>
      </c>
      <c r="AF409" s="39">
        <v>0</v>
      </c>
      <c r="AG409" s="39">
        <f t="shared" si="89"/>
        <v>0</v>
      </c>
      <c r="AH409" s="39">
        <v>0</v>
      </c>
      <c r="AI409" s="39">
        <f t="shared" si="90"/>
        <v>0</v>
      </c>
      <c r="AJ409" s="42" t="s">
        <v>246</v>
      </c>
      <c r="AK409" s="39"/>
      <c r="AL409" s="39"/>
      <c r="AM409" s="39">
        <v>7</v>
      </c>
      <c r="AN409" s="39">
        <v>3</v>
      </c>
      <c r="AO409" s="39">
        <v>1</v>
      </c>
      <c r="AP409" s="39">
        <v>4</v>
      </c>
      <c r="AQ409" s="39">
        <v>3</v>
      </c>
      <c r="AR409" s="39">
        <v>3</v>
      </c>
      <c r="AS409" s="39"/>
      <c r="AT409" s="39"/>
      <c r="AU409" s="39">
        <f>AR409-72</f>
        <v>-69</v>
      </c>
      <c r="AV409" s="39">
        <f>AR409-82</f>
        <v>-79</v>
      </c>
      <c r="BH409" t="str">
        <f>CONCATENATE(Tabla1[[#This Row],[MADRE]],"X",Tabla1[[#This Row],[PADRE]])</f>
        <v>S5133XA2198</v>
      </c>
    </row>
    <row r="410" spans="1:60" ht="15.75" hidden="1" x14ac:dyDescent="0.25">
      <c r="A410" s="11" t="str">
        <f t="shared" si="85"/>
        <v>D01_425_33</v>
      </c>
      <c r="B410" s="33" t="s">
        <v>181</v>
      </c>
      <c r="C410" s="37">
        <v>425</v>
      </c>
      <c r="D410" s="38">
        <v>33</v>
      </c>
      <c r="E410" s="39" t="s">
        <v>61</v>
      </c>
      <c r="F410" s="39" t="s">
        <v>224</v>
      </c>
      <c r="G410" s="39" t="s">
        <v>63</v>
      </c>
      <c r="H410" s="39">
        <v>2007</v>
      </c>
      <c r="I410" s="38" t="s">
        <v>104</v>
      </c>
      <c r="J410" s="38"/>
      <c r="K410" s="39">
        <v>62</v>
      </c>
      <c r="L410" s="39">
        <f>K410-36</f>
        <v>26</v>
      </c>
      <c r="M410" s="39">
        <f>K410-53</f>
        <v>9</v>
      </c>
      <c r="N410" s="39">
        <f>K410-67</f>
        <v>-5</v>
      </c>
      <c r="O410" s="39">
        <f>K410-82</f>
        <v>-20</v>
      </c>
      <c r="P410" s="39">
        <v>3</v>
      </c>
      <c r="T410" s="39" t="s">
        <v>247</v>
      </c>
      <c r="U410" s="39"/>
      <c r="V410" s="39" t="s">
        <v>68</v>
      </c>
      <c r="W410" s="39">
        <v>3</v>
      </c>
      <c r="X410" s="39">
        <v>227</v>
      </c>
      <c r="Y410" s="39">
        <v>25</v>
      </c>
      <c r="Z410" s="39">
        <v>62</v>
      </c>
      <c r="AA410" s="40">
        <f t="shared" si="86"/>
        <v>2.48</v>
      </c>
      <c r="AB410" s="39">
        <v>4</v>
      </c>
      <c r="AC410" s="39">
        <v>27</v>
      </c>
      <c r="AD410" s="40">
        <f t="shared" si="87"/>
        <v>1.08</v>
      </c>
      <c r="AE410" s="38">
        <f t="shared" si="88"/>
        <v>43.548387096774192</v>
      </c>
      <c r="AF410" s="39">
        <v>0</v>
      </c>
      <c r="AG410" s="39">
        <f t="shared" si="89"/>
        <v>0</v>
      </c>
      <c r="AH410" s="39">
        <v>0</v>
      </c>
      <c r="AI410" s="39">
        <f t="shared" si="90"/>
        <v>0</v>
      </c>
      <c r="AJ410" s="42">
        <v>1</v>
      </c>
      <c r="AK410" s="39">
        <f>AJ410*100/Y410</f>
        <v>4</v>
      </c>
      <c r="AL410" s="39">
        <v>14</v>
      </c>
      <c r="AM410" s="39">
        <v>7</v>
      </c>
      <c r="AN410" s="39">
        <v>3</v>
      </c>
      <c r="AO410" s="39">
        <v>1</v>
      </c>
      <c r="AP410" s="39">
        <v>3</v>
      </c>
      <c r="AQ410" s="39">
        <v>3</v>
      </c>
      <c r="AR410" s="39">
        <v>4</v>
      </c>
      <c r="AS410" s="39">
        <v>4</v>
      </c>
      <c r="AT410" s="39"/>
      <c r="AU410" s="39">
        <f>AR410-67</f>
        <v>-63</v>
      </c>
      <c r="AV410" s="39">
        <f>AR410-82</f>
        <v>-78</v>
      </c>
      <c r="BH410" t="str">
        <f>CONCATENATE(Tabla1[[#This Row],[MADRE]],"X",Tabla1[[#This Row],[PADRE]])</f>
        <v>S5133XA2198</v>
      </c>
    </row>
    <row r="411" spans="1:60" ht="15.75" hidden="1" x14ac:dyDescent="0.25">
      <c r="A411" s="11" t="str">
        <f t="shared" si="85"/>
        <v>D01_425_33</v>
      </c>
      <c r="B411" s="33" t="s">
        <v>181</v>
      </c>
      <c r="C411" s="37">
        <v>425</v>
      </c>
      <c r="D411" s="38">
        <v>33</v>
      </c>
      <c r="E411" s="39" t="s">
        <v>61</v>
      </c>
      <c r="F411" s="39" t="s">
        <v>224</v>
      </c>
      <c r="G411" s="39" t="s">
        <v>63</v>
      </c>
      <c r="H411" s="39">
        <v>2009</v>
      </c>
      <c r="I411" s="38" t="s">
        <v>104</v>
      </c>
      <c r="J411" s="38"/>
      <c r="K411" s="39">
        <v>59</v>
      </c>
      <c r="L411" s="39">
        <f>K411-26</f>
        <v>33</v>
      </c>
      <c r="M411" s="39">
        <f>K411-50</f>
        <v>9</v>
      </c>
      <c r="N411" s="39">
        <f>K411-66</f>
        <v>-7</v>
      </c>
      <c r="O411" s="39">
        <f>K411-82</f>
        <v>-23</v>
      </c>
      <c r="P411" s="39">
        <v>4</v>
      </c>
      <c r="T411" s="39"/>
      <c r="U411" s="39"/>
      <c r="V411" s="39"/>
      <c r="W411" s="39">
        <v>4</v>
      </c>
      <c r="X411" s="39">
        <v>218</v>
      </c>
      <c r="Y411" s="39">
        <v>25</v>
      </c>
      <c r="Z411" s="39">
        <v>59</v>
      </c>
      <c r="AA411" s="40">
        <f t="shared" si="86"/>
        <v>2.36</v>
      </c>
      <c r="AB411" s="39">
        <v>4</v>
      </c>
      <c r="AC411" s="39">
        <v>25</v>
      </c>
      <c r="AD411" s="40">
        <f t="shared" si="87"/>
        <v>1</v>
      </c>
      <c r="AE411" s="38">
        <f t="shared" si="88"/>
        <v>42.372881355932208</v>
      </c>
      <c r="AF411" s="39">
        <v>0</v>
      </c>
      <c r="AG411" s="39">
        <f t="shared" si="89"/>
        <v>0</v>
      </c>
      <c r="AH411" s="39">
        <v>0</v>
      </c>
      <c r="AI411" s="39">
        <f t="shared" si="90"/>
        <v>0</v>
      </c>
      <c r="AJ411" s="42" t="s">
        <v>87</v>
      </c>
      <c r="AK411" s="39"/>
      <c r="AL411" s="39"/>
      <c r="AM411" s="39">
        <v>4</v>
      </c>
      <c r="AN411" s="39">
        <v>3</v>
      </c>
      <c r="AO411" s="39">
        <v>1</v>
      </c>
      <c r="AP411" s="39">
        <v>3</v>
      </c>
      <c r="AQ411" s="39">
        <v>3</v>
      </c>
      <c r="AR411" s="39">
        <v>3</v>
      </c>
      <c r="AS411" s="39">
        <v>2</v>
      </c>
      <c r="AT411" s="39"/>
      <c r="AU411" s="39">
        <f>AR411-66</f>
        <v>-63</v>
      </c>
      <c r="AV411" s="39">
        <f>AR411-82</f>
        <v>-79</v>
      </c>
      <c r="BH411" t="str">
        <f>CONCATENATE(Tabla1[[#This Row],[MADRE]],"X",Tabla1[[#This Row],[PADRE]])</f>
        <v>S5133XA2198</v>
      </c>
    </row>
    <row r="412" spans="1:60" ht="15.75" hidden="1" x14ac:dyDescent="0.25">
      <c r="A412" s="11" t="str">
        <f t="shared" si="85"/>
        <v>D01_429_33</v>
      </c>
      <c r="B412" s="33" t="s">
        <v>181</v>
      </c>
      <c r="C412" s="5">
        <v>429</v>
      </c>
      <c r="D412" s="34">
        <v>33</v>
      </c>
      <c r="E412" s="35" t="s">
        <v>61</v>
      </c>
      <c r="F412" s="35" t="s">
        <v>224</v>
      </c>
      <c r="G412" s="35" t="s">
        <v>63</v>
      </c>
      <c r="H412" s="35">
        <v>2004</v>
      </c>
      <c r="I412" s="34" t="s">
        <v>64</v>
      </c>
      <c r="J412" s="34"/>
      <c r="K412" s="35">
        <v>66</v>
      </c>
      <c r="L412" s="35">
        <f>K412-22</f>
        <v>44</v>
      </c>
      <c r="M412" s="35">
        <f>K412-46</f>
        <v>20</v>
      </c>
      <c r="N412" s="35">
        <f>K412-71</f>
        <v>-5</v>
      </c>
      <c r="O412" s="35">
        <f>K412-87</f>
        <v>-21</v>
      </c>
      <c r="P412" s="35">
        <v>3</v>
      </c>
      <c r="T412" s="35"/>
      <c r="U412" s="35"/>
      <c r="V412" s="35"/>
      <c r="W412" s="35">
        <v>3</v>
      </c>
      <c r="X412" s="35">
        <v>213</v>
      </c>
      <c r="Y412" s="35">
        <v>25</v>
      </c>
      <c r="Z412" s="35">
        <v>47</v>
      </c>
      <c r="AA412" s="36">
        <f t="shared" si="86"/>
        <v>1.9460869565217391</v>
      </c>
      <c r="AB412" s="35">
        <v>4</v>
      </c>
      <c r="AC412" s="35">
        <v>19</v>
      </c>
      <c r="AD412" s="36">
        <f t="shared" si="87"/>
        <v>0.82608695652173914</v>
      </c>
      <c r="AE412" s="34">
        <f t="shared" si="88"/>
        <v>42.448614834673812</v>
      </c>
      <c r="AF412" s="35">
        <v>2</v>
      </c>
      <c r="AG412" s="35">
        <f t="shared" si="89"/>
        <v>8</v>
      </c>
      <c r="AH412" s="35">
        <v>0</v>
      </c>
      <c r="AI412" s="35">
        <f t="shared" si="90"/>
        <v>0</v>
      </c>
      <c r="AJ412" s="35">
        <v>4</v>
      </c>
      <c r="AK412" s="35">
        <f>AJ412*100/Y412</f>
        <v>16</v>
      </c>
      <c r="AL412" s="35">
        <v>3</v>
      </c>
      <c r="AM412" s="35">
        <v>4</v>
      </c>
      <c r="AN412" s="35">
        <v>3</v>
      </c>
      <c r="AO412" s="35">
        <v>1</v>
      </c>
      <c r="AP412" s="35">
        <v>1</v>
      </c>
      <c r="AQ412" s="35">
        <v>2</v>
      </c>
      <c r="AR412" s="35">
        <v>3</v>
      </c>
      <c r="AS412" s="35"/>
      <c r="AT412" s="35"/>
      <c r="AU412" s="35">
        <f>AR412-71</f>
        <v>-68</v>
      </c>
      <c r="AV412" s="35">
        <f>AR412-87</f>
        <v>-84</v>
      </c>
      <c r="BH412" t="str">
        <f>CONCATENATE(Tabla1[[#This Row],[MADRE]],"X",Tabla1[[#This Row],[PADRE]])</f>
        <v>S5133XA2198</v>
      </c>
    </row>
    <row r="413" spans="1:60" ht="15.75" hidden="1" x14ac:dyDescent="0.25">
      <c r="A413" s="11" t="str">
        <f t="shared" si="85"/>
        <v>D01_429_33</v>
      </c>
      <c r="B413" s="33" t="s">
        <v>181</v>
      </c>
      <c r="C413" s="37">
        <v>429</v>
      </c>
      <c r="D413" s="38">
        <v>33</v>
      </c>
      <c r="E413" s="39" t="s">
        <v>61</v>
      </c>
      <c r="F413" s="39" t="s">
        <v>224</v>
      </c>
      <c r="G413" s="39" t="s">
        <v>63</v>
      </c>
      <c r="H413" s="39">
        <v>2005</v>
      </c>
      <c r="I413" s="38" t="s">
        <v>64</v>
      </c>
      <c r="J413" s="38"/>
      <c r="K413" s="39">
        <v>76</v>
      </c>
      <c r="L413" s="39">
        <f>K413-30</f>
        <v>46</v>
      </c>
      <c r="M413" s="39">
        <f>K413-60</f>
        <v>16</v>
      </c>
      <c r="N413" s="39">
        <f>K413-82</f>
        <v>-6</v>
      </c>
      <c r="O413" s="39">
        <f>K413-91</f>
        <v>-15</v>
      </c>
      <c r="P413" s="39">
        <v>3</v>
      </c>
      <c r="T413" s="39" t="s">
        <v>248</v>
      </c>
      <c r="U413" s="39" t="s">
        <v>70</v>
      </c>
      <c r="V413" s="39"/>
      <c r="W413" s="39">
        <v>4</v>
      </c>
      <c r="X413" s="39">
        <v>215</v>
      </c>
      <c r="Y413" s="39">
        <v>25</v>
      </c>
      <c r="Z413" s="39">
        <v>48</v>
      </c>
      <c r="AA413" s="40">
        <f t="shared" si="86"/>
        <v>1.92</v>
      </c>
      <c r="AB413" s="39">
        <v>4</v>
      </c>
      <c r="AC413" s="39">
        <v>21</v>
      </c>
      <c r="AD413" s="40">
        <f t="shared" si="87"/>
        <v>0.84</v>
      </c>
      <c r="AE413" s="38">
        <f t="shared" si="88"/>
        <v>43.75</v>
      </c>
      <c r="AF413" s="39">
        <v>0</v>
      </c>
      <c r="AG413" s="39">
        <f t="shared" si="89"/>
        <v>0</v>
      </c>
      <c r="AH413" s="39">
        <v>2</v>
      </c>
      <c r="AI413" s="39">
        <f t="shared" si="90"/>
        <v>8</v>
      </c>
      <c r="AJ413" s="39">
        <v>0</v>
      </c>
      <c r="AK413" s="39">
        <f>AJ413*100/Y413</f>
        <v>0</v>
      </c>
      <c r="AL413" s="39">
        <v>0</v>
      </c>
      <c r="AM413" s="39">
        <v>4</v>
      </c>
      <c r="AN413" s="39">
        <v>3</v>
      </c>
      <c r="AO413" s="39">
        <v>1</v>
      </c>
      <c r="AP413" s="39">
        <v>2</v>
      </c>
      <c r="AQ413" s="39">
        <v>3</v>
      </c>
      <c r="AR413" s="39">
        <v>3</v>
      </c>
      <c r="AS413" s="39"/>
      <c r="AT413" s="39"/>
      <c r="AU413" s="39">
        <f>AR413-82</f>
        <v>-79</v>
      </c>
      <c r="AV413" s="39">
        <f>AR413-91</f>
        <v>-88</v>
      </c>
      <c r="BH413" t="str">
        <f>CONCATENATE(Tabla1[[#This Row],[MADRE]],"X",Tabla1[[#This Row],[PADRE]])</f>
        <v>S5133XA2198</v>
      </c>
    </row>
    <row r="414" spans="1:60" ht="15.75" hidden="1" x14ac:dyDescent="0.25">
      <c r="A414" s="11" t="str">
        <f t="shared" si="85"/>
        <v>D01_429_33</v>
      </c>
      <c r="B414" s="33" t="s">
        <v>181</v>
      </c>
      <c r="C414" s="37">
        <v>429</v>
      </c>
      <c r="D414" s="38">
        <v>33</v>
      </c>
      <c r="E414" s="39" t="s">
        <v>61</v>
      </c>
      <c r="F414" s="39" t="s">
        <v>224</v>
      </c>
      <c r="G414" s="39" t="s">
        <v>63</v>
      </c>
      <c r="H414" s="39">
        <v>2006</v>
      </c>
      <c r="I414" s="38" t="s">
        <v>64</v>
      </c>
      <c r="J414" s="38">
        <v>64</v>
      </c>
      <c r="K414" s="39">
        <v>69</v>
      </c>
      <c r="L414" s="39">
        <f>K414-34</f>
        <v>35</v>
      </c>
      <c r="M414" s="39">
        <f>K414-61</f>
        <v>8</v>
      </c>
      <c r="N414" s="39">
        <f>K414-72</f>
        <v>-3</v>
      </c>
      <c r="O414" s="39">
        <f>K414-82</f>
        <v>-13</v>
      </c>
      <c r="P414" s="39">
        <v>3</v>
      </c>
      <c r="T414" s="39" t="s">
        <v>249</v>
      </c>
      <c r="U414" s="39"/>
      <c r="V414" s="39"/>
      <c r="W414" s="39">
        <v>3</v>
      </c>
      <c r="X414" s="39">
        <v>213</v>
      </c>
      <c r="Y414" s="39">
        <v>25</v>
      </c>
      <c r="Z414" s="39">
        <v>34</v>
      </c>
      <c r="AA414" s="40">
        <f t="shared" si="86"/>
        <v>1.36</v>
      </c>
      <c r="AB414" s="39">
        <v>4</v>
      </c>
      <c r="AC414" s="39">
        <v>15</v>
      </c>
      <c r="AD414" s="40">
        <f t="shared" si="87"/>
        <v>0.6</v>
      </c>
      <c r="AE414" s="38">
        <f t="shared" si="88"/>
        <v>44.117647058823529</v>
      </c>
      <c r="AF414" s="39">
        <v>0</v>
      </c>
      <c r="AG414" s="39">
        <f t="shared" si="89"/>
        <v>0</v>
      </c>
      <c r="AH414" s="39">
        <v>0</v>
      </c>
      <c r="AI414" s="39">
        <f t="shared" si="90"/>
        <v>0</v>
      </c>
      <c r="AJ414" s="39" t="s">
        <v>250</v>
      </c>
      <c r="AK414" s="39"/>
      <c r="AL414" s="39"/>
      <c r="AM414" s="39">
        <v>4</v>
      </c>
      <c r="AN414" s="39">
        <v>3</v>
      </c>
      <c r="AO414" s="39">
        <v>1</v>
      </c>
      <c r="AP414" s="39">
        <v>2</v>
      </c>
      <c r="AQ414" s="39">
        <v>3</v>
      </c>
      <c r="AR414" s="39">
        <v>3</v>
      </c>
      <c r="AS414" s="39"/>
      <c r="AT414" s="39"/>
      <c r="AU414" s="39">
        <f>AR414-72</f>
        <v>-69</v>
      </c>
      <c r="AV414" s="39">
        <f>AR414-82</f>
        <v>-79</v>
      </c>
      <c r="BH414" t="str">
        <f>CONCATENATE(Tabla1[[#This Row],[MADRE]],"X",Tabla1[[#This Row],[PADRE]])</f>
        <v>S5133XA2198</v>
      </c>
    </row>
    <row r="415" spans="1:60" ht="15.75" hidden="1" x14ac:dyDescent="0.25">
      <c r="A415" s="11" t="str">
        <f t="shared" si="85"/>
        <v>D01_431_33</v>
      </c>
      <c r="B415" s="33" t="s">
        <v>181</v>
      </c>
      <c r="C415" s="5">
        <v>431</v>
      </c>
      <c r="D415" s="34">
        <v>33</v>
      </c>
      <c r="E415" s="35" t="s">
        <v>61</v>
      </c>
      <c r="F415" s="35" t="s">
        <v>224</v>
      </c>
      <c r="G415" s="35" t="s">
        <v>63</v>
      </c>
      <c r="H415" s="35">
        <v>2004</v>
      </c>
      <c r="I415" s="34" t="s">
        <v>64</v>
      </c>
      <c r="J415" s="34"/>
      <c r="K415" s="35">
        <v>67</v>
      </c>
      <c r="L415" s="35">
        <f>K415-22</f>
        <v>45</v>
      </c>
      <c r="M415" s="35">
        <f>K415-46</f>
        <v>21</v>
      </c>
      <c r="N415" s="35">
        <f>K415-71</f>
        <v>-4</v>
      </c>
      <c r="O415" s="35">
        <f>K415-87</f>
        <v>-20</v>
      </c>
      <c r="P415" s="35">
        <v>3</v>
      </c>
      <c r="T415" s="35"/>
      <c r="U415" s="35"/>
      <c r="V415" s="35"/>
      <c r="W415" s="35">
        <v>2</v>
      </c>
      <c r="X415" s="35">
        <v>227</v>
      </c>
      <c r="Y415" s="35">
        <v>25</v>
      </c>
      <c r="Z415" s="35">
        <v>62</v>
      </c>
      <c r="AA415" s="36">
        <f t="shared" si="86"/>
        <v>2.5233333333333334</v>
      </c>
      <c r="AB415" s="35">
        <v>3</v>
      </c>
      <c r="AC415" s="35">
        <v>26</v>
      </c>
      <c r="AD415" s="36">
        <f t="shared" si="87"/>
        <v>1.0833333333333333</v>
      </c>
      <c r="AE415" s="34">
        <f t="shared" si="88"/>
        <v>42.932628797886387</v>
      </c>
      <c r="AF415" s="35">
        <v>1</v>
      </c>
      <c r="AG415" s="35">
        <f t="shared" si="89"/>
        <v>4</v>
      </c>
      <c r="AH415" s="35">
        <v>0</v>
      </c>
      <c r="AI415" s="35">
        <f t="shared" si="90"/>
        <v>0</v>
      </c>
      <c r="AJ415" s="35">
        <v>2</v>
      </c>
      <c r="AK415" s="35">
        <f>AJ415*100/Y415</f>
        <v>8</v>
      </c>
      <c r="AL415" s="35" t="s">
        <v>219</v>
      </c>
      <c r="AM415" s="35">
        <v>11</v>
      </c>
      <c r="AN415" s="35">
        <v>2</v>
      </c>
      <c r="AO415" s="35">
        <v>2</v>
      </c>
      <c r="AP415" s="35">
        <v>3</v>
      </c>
      <c r="AQ415" s="35">
        <v>3</v>
      </c>
      <c r="AR415" s="35">
        <v>3</v>
      </c>
      <c r="AS415" s="35"/>
      <c r="AT415" s="35"/>
      <c r="AU415" s="35">
        <f>AR415-71</f>
        <v>-68</v>
      </c>
      <c r="AV415" s="35">
        <f>AR415-87</f>
        <v>-84</v>
      </c>
      <c r="BH415" t="str">
        <f>CONCATENATE(Tabla1[[#This Row],[MADRE]],"X",Tabla1[[#This Row],[PADRE]])</f>
        <v>S5133XA2198</v>
      </c>
    </row>
    <row r="416" spans="1:60" ht="15.75" hidden="1" x14ac:dyDescent="0.25">
      <c r="A416" s="11" t="str">
        <f t="shared" si="85"/>
        <v>D01_431_33</v>
      </c>
      <c r="B416" s="33" t="s">
        <v>181</v>
      </c>
      <c r="C416" s="37">
        <v>431</v>
      </c>
      <c r="D416" s="38">
        <v>33</v>
      </c>
      <c r="E416" s="39" t="s">
        <v>61</v>
      </c>
      <c r="F416" s="39" t="s">
        <v>224</v>
      </c>
      <c r="G416" s="39" t="s">
        <v>63</v>
      </c>
      <c r="H416" s="39">
        <v>2005</v>
      </c>
      <c r="I416" s="38" t="s">
        <v>64</v>
      </c>
      <c r="J416" s="38"/>
      <c r="K416" s="39">
        <v>76</v>
      </c>
      <c r="L416" s="39">
        <f>K416-30</f>
        <v>46</v>
      </c>
      <c r="M416" s="39">
        <f>K416-60</f>
        <v>16</v>
      </c>
      <c r="N416" s="39">
        <f>K416-82</f>
        <v>-6</v>
      </c>
      <c r="O416" s="39">
        <f>K416-91</f>
        <v>-15</v>
      </c>
      <c r="P416" s="39">
        <v>4</v>
      </c>
      <c r="T416" s="39" t="s">
        <v>251</v>
      </c>
      <c r="U416" s="39" t="s">
        <v>70</v>
      </c>
      <c r="V416" s="39"/>
      <c r="W416" s="39">
        <v>4</v>
      </c>
      <c r="X416" s="39">
        <v>222</v>
      </c>
      <c r="Y416" s="39">
        <v>25</v>
      </c>
      <c r="Z416" s="39">
        <v>63</v>
      </c>
      <c r="AA416" s="40">
        <f t="shared" si="86"/>
        <v>2.563333333333333</v>
      </c>
      <c r="AB416" s="39">
        <v>4</v>
      </c>
      <c r="AC416" s="39">
        <v>26</v>
      </c>
      <c r="AD416" s="40">
        <f t="shared" si="87"/>
        <v>1.0833333333333333</v>
      </c>
      <c r="AE416" s="38">
        <f t="shared" si="88"/>
        <v>42.262678803641094</v>
      </c>
      <c r="AF416" s="39">
        <v>1</v>
      </c>
      <c r="AG416" s="39">
        <f t="shared" si="89"/>
        <v>4</v>
      </c>
      <c r="AH416" s="39">
        <v>0</v>
      </c>
      <c r="AI416" s="39">
        <f t="shared" si="90"/>
        <v>0</v>
      </c>
      <c r="AJ416" s="39">
        <v>3</v>
      </c>
      <c r="AK416" s="39">
        <f>AJ416*100/Y416</f>
        <v>12</v>
      </c>
      <c r="AL416" s="39">
        <v>1</v>
      </c>
      <c r="AM416" s="39">
        <v>4</v>
      </c>
      <c r="AN416" s="39">
        <v>3</v>
      </c>
      <c r="AO416" s="39">
        <v>1</v>
      </c>
      <c r="AP416" s="39">
        <v>3</v>
      </c>
      <c r="AQ416" s="39">
        <v>3</v>
      </c>
      <c r="AR416" s="39">
        <v>3</v>
      </c>
      <c r="AS416" s="39"/>
      <c r="AT416" s="39"/>
      <c r="AU416" s="39">
        <f>AR416-82</f>
        <v>-79</v>
      </c>
      <c r="AV416" s="39">
        <f>AR416-91</f>
        <v>-88</v>
      </c>
      <c r="BH416" t="str">
        <f>CONCATENATE(Tabla1[[#This Row],[MADRE]],"X",Tabla1[[#This Row],[PADRE]])</f>
        <v>S5133XA2198</v>
      </c>
    </row>
    <row r="417" spans="1:60" ht="15.75" hidden="1" x14ac:dyDescent="0.25">
      <c r="A417" s="11" t="str">
        <f t="shared" si="85"/>
        <v>D01_431_33</v>
      </c>
      <c r="B417" s="33" t="s">
        <v>181</v>
      </c>
      <c r="C417" s="37">
        <v>431</v>
      </c>
      <c r="D417" s="38">
        <v>33</v>
      </c>
      <c r="E417" s="39" t="s">
        <v>61</v>
      </c>
      <c r="F417" s="39" t="s">
        <v>224</v>
      </c>
      <c r="G417" s="39" t="s">
        <v>63</v>
      </c>
      <c r="H417" s="39">
        <v>2006</v>
      </c>
      <c r="I417" s="38" t="s">
        <v>64</v>
      </c>
      <c r="J417" s="38">
        <v>64</v>
      </c>
      <c r="K417" s="39">
        <v>67</v>
      </c>
      <c r="L417" s="39">
        <f>K417-34</f>
        <v>33</v>
      </c>
      <c r="M417" s="39">
        <f>K417-61</f>
        <v>6</v>
      </c>
      <c r="N417" s="39">
        <f>K417-72</f>
        <v>-5</v>
      </c>
      <c r="O417" s="39">
        <f>K417-82</f>
        <v>-15</v>
      </c>
      <c r="P417" s="39">
        <v>3</v>
      </c>
      <c r="T417" s="39" t="s">
        <v>252</v>
      </c>
      <c r="U417" s="39"/>
      <c r="V417" s="39"/>
      <c r="W417" s="39">
        <v>3</v>
      </c>
      <c r="X417" s="39">
        <v>218</v>
      </c>
      <c r="Y417" s="39">
        <v>25</v>
      </c>
      <c r="Z417" s="39">
        <v>64</v>
      </c>
      <c r="AA417" s="40">
        <f t="shared" si="86"/>
        <v>2.56</v>
      </c>
      <c r="AB417" s="39">
        <v>3</v>
      </c>
      <c r="AC417" s="39">
        <v>28</v>
      </c>
      <c r="AD417" s="40">
        <f t="shared" si="87"/>
        <v>1.1200000000000001</v>
      </c>
      <c r="AE417" s="38">
        <f t="shared" si="88"/>
        <v>43.750000000000007</v>
      </c>
      <c r="AF417" s="39">
        <v>0</v>
      </c>
      <c r="AG417" s="39">
        <f t="shared" si="89"/>
        <v>0</v>
      </c>
      <c r="AH417" s="39">
        <v>1</v>
      </c>
      <c r="AI417" s="39">
        <f t="shared" si="90"/>
        <v>4</v>
      </c>
      <c r="AJ417" s="39" t="s">
        <v>253</v>
      </c>
      <c r="AK417" s="39"/>
      <c r="AL417" s="39"/>
      <c r="AM417" s="39">
        <v>4</v>
      </c>
      <c r="AN417" s="39">
        <v>3</v>
      </c>
      <c r="AO417" s="39">
        <v>2</v>
      </c>
      <c r="AP417" s="39">
        <v>3</v>
      </c>
      <c r="AQ417" s="39">
        <v>3</v>
      </c>
      <c r="AR417" s="39">
        <v>3</v>
      </c>
      <c r="AS417" s="39"/>
      <c r="AT417" s="39"/>
      <c r="AU417" s="39">
        <f>AR417-72</f>
        <v>-69</v>
      </c>
      <c r="AV417" s="39">
        <f>AR417-82</f>
        <v>-79</v>
      </c>
      <c r="BH417" t="str">
        <f>CONCATENATE(Tabla1[[#This Row],[MADRE]],"X",Tabla1[[#This Row],[PADRE]])</f>
        <v>S5133XA2198</v>
      </c>
    </row>
    <row r="418" spans="1:60" ht="15.75" hidden="1" x14ac:dyDescent="0.25">
      <c r="A418" s="11" t="str">
        <f t="shared" si="85"/>
        <v>D01_433_33</v>
      </c>
      <c r="B418" s="33" t="s">
        <v>181</v>
      </c>
      <c r="C418" s="5">
        <v>433</v>
      </c>
      <c r="D418" s="34">
        <v>33</v>
      </c>
      <c r="E418" s="35" t="s">
        <v>61</v>
      </c>
      <c r="F418" s="35" t="s">
        <v>224</v>
      </c>
      <c r="G418" s="35" t="s">
        <v>63</v>
      </c>
      <c r="H418" s="35">
        <v>2004</v>
      </c>
      <c r="I418" s="34" t="s">
        <v>64</v>
      </c>
      <c r="J418" s="34"/>
      <c r="K418" s="35">
        <v>62</v>
      </c>
      <c r="L418" s="35">
        <f>K418-22</f>
        <v>40</v>
      </c>
      <c r="M418" s="35">
        <f>K418-46</f>
        <v>16</v>
      </c>
      <c r="N418" s="35">
        <f>K418-71</f>
        <v>-9</v>
      </c>
      <c r="O418" s="35">
        <f>K418-87</f>
        <v>-25</v>
      </c>
      <c r="P418" s="35">
        <v>3</v>
      </c>
      <c r="T418" s="35"/>
      <c r="U418" s="35"/>
      <c r="V418" s="35"/>
      <c r="W418" s="35">
        <v>3</v>
      </c>
      <c r="X418" s="35">
        <v>230</v>
      </c>
      <c r="Y418" s="35">
        <v>25</v>
      </c>
      <c r="Z418" s="35">
        <v>43</v>
      </c>
      <c r="AA418" s="36">
        <f t="shared" si="86"/>
        <v>1.91</v>
      </c>
      <c r="AB418" s="35">
        <v>3</v>
      </c>
      <c r="AC418" s="35">
        <v>19</v>
      </c>
      <c r="AD418" s="36">
        <f t="shared" si="87"/>
        <v>0.95</v>
      </c>
      <c r="AE418" s="34">
        <f t="shared" si="88"/>
        <v>49.738219895287962</v>
      </c>
      <c r="AF418" s="35">
        <v>5</v>
      </c>
      <c r="AG418" s="35">
        <f t="shared" si="89"/>
        <v>20</v>
      </c>
      <c r="AH418" s="35">
        <v>0</v>
      </c>
      <c r="AI418" s="35">
        <f t="shared" si="90"/>
        <v>0</v>
      </c>
      <c r="AJ418" s="35">
        <v>7</v>
      </c>
      <c r="AK418" s="35">
        <f>AJ418*100/Y418</f>
        <v>28</v>
      </c>
      <c r="AL418" s="35">
        <v>4</v>
      </c>
      <c r="AM418" s="35">
        <v>7</v>
      </c>
      <c r="AN418" s="35">
        <v>3</v>
      </c>
      <c r="AO418" s="35">
        <v>2</v>
      </c>
      <c r="AP418" s="35">
        <v>2</v>
      </c>
      <c r="AQ418" s="35">
        <v>3</v>
      </c>
      <c r="AR418" s="35">
        <v>2</v>
      </c>
      <c r="AS418" s="35"/>
      <c r="AT418" s="35"/>
      <c r="AU418" s="35">
        <f>AR418-71</f>
        <v>-69</v>
      </c>
      <c r="AV418" s="35">
        <f>AR418-87</f>
        <v>-85</v>
      </c>
      <c r="BH418" t="str">
        <f>CONCATENATE(Tabla1[[#This Row],[MADRE]],"X",Tabla1[[#This Row],[PADRE]])</f>
        <v>S5133XA2198</v>
      </c>
    </row>
    <row r="419" spans="1:60" ht="15.75" hidden="1" x14ac:dyDescent="0.25">
      <c r="A419" s="11" t="str">
        <f t="shared" si="85"/>
        <v>D01_453_33</v>
      </c>
      <c r="B419" s="33" t="s">
        <v>181</v>
      </c>
      <c r="C419" s="5">
        <v>453</v>
      </c>
      <c r="D419" s="34">
        <v>33</v>
      </c>
      <c r="E419" s="35" t="s">
        <v>61</v>
      </c>
      <c r="F419" s="35" t="s">
        <v>224</v>
      </c>
      <c r="G419" s="35" t="s">
        <v>63</v>
      </c>
      <c r="H419" s="35">
        <v>2004</v>
      </c>
      <c r="I419" s="34" t="s">
        <v>64</v>
      </c>
      <c r="J419" s="34"/>
      <c r="K419" s="35">
        <v>62</v>
      </c>
      <c r="L419" s="35">
        <f>K419-22</f>
        <v>40</v>
      </c>
      <c r="M419" s="35">
        <f>K419-46</f>
        <v>16</v>
      </c>
      <c r="N419" s="35">
        <f>K419-71</f>
        <v>-9</v>
      </c>
      <c r="O419" s="35">
        <f>K419-87</f>
        <v>-25</v>
      </c>
      <c r="P419" s="35">
        <v>3</v>
      </c>
      <c r="T419" s="35"/>
      <c r="U419" s="35"/>
      <c r="V419" s="35"/>
      <c r="W419" s="35">
        <v>3</v>
      </c>
      <c r="X419" s="35">
        <v>210</v>
      </c>
      <c r="Y419" s="35">
        <v>25</v>
      </c>
      <c r="Z419" s="35">
        <v>52</v>
      </c>
      <c r="AA419" s="36">
        <f t="shared" si="86"/>
        <v>2.12</v>
      </c>
      <c r="AB419" s="35">
        <v>3</v>
      </c>
      <c r="AC419" s="35">
        <v>24</v>
      </c>
      <c r="AD419" s="36">
        <f t="shared" si="87"/>
        <v>1</v>
      </c>
      <c r="AE419" s="34">
        <f t="shared" si="88"/>
        <v>47.169811320754718</v>
      </c>
      <c r="AF419" s="35">
        <v>1</v>
      </c>
      <c r="AG419" s="35">
        <f t="shared" si="89"/>
        <v>4</v>
      </c>
      <c r="AH419" s="35">
        <v>0</v>
      </c>
      <c r="AI419" s="35">
        <f t="shared" si="90"/>
        <v>0</v>
      </c>
      <c r="AJ419" s="35">
        <v>20</v>
      </c>
      <c r="AK419" s="35">
        <f>AJ419*100/Y419</f>
        <v>80</v>
      </c>
      <c r="AL419" s="35">
        <v>3</v>
      </c>
      <c r="AM419" s="35">
        <v>11</v>
      </c>
      <c r="AN419" s="35">
        <v>2</v>
      </c>
      <c r="AO419" s="35">
        <v>1</v>
      </c>
      <c r="AP419" s="35">
        <v>2</v>
      </c>
      <c r="AQ419" s="35">
        <v>3</v>
      </c>
      <c r="AR419" s="35">
        <v>2</v>
      </c>
      <c r="AS419" s="35"/>
      <c r="AT419" s="35"/>
      <c r="AU419" s="35">
        <f>AR419-71</f>
        <v>-69</v>
      </c>
      <c r="AV419" s="35">
        <f>AR419-87</f>
        <v>-85</v>
      </c>
      <c r="BH419" t="str">
        <f>CONCATENATE(Tabla1[[#This Row],[MADRE]],"X",Tabla1[[#This Row],[PADRE]])</f>
        <v>S5133XA2198</v>
      </c>
    </row>
    <row r="420" spans="1:60" ht="15.75" hidden="1" x14ac:dyDescent="0.25">
      <c r="A420" s="11" t="str">
        <f t="shared" si="85"/>
        <v>D01_456_33</v>
      </c>
      <c r="B420" s="33" t="s">
        <v>181</v>
      </c>
      <c r="C420" s="5">
        <v>456</v>
      </c>
      <c r="D420" s="34">
        <v>33</v>
      </c>
      <c r="E420" s="35" t="s">
        <v>61</v>
      </c>
      <c r="F420" s="35" t="s">
        <v>224</v>
      </c>
      <c r="G420" s="35" t="s">
        <v>63</v>
      </c>
      <c r="H420" s="35">
        <v>2004</v>
      </c>
      <c r="I420" s="34" t="s">
        <v>70</v>
      </c>
      <c r="J420" s="34"/>
      <c r="K420" s="35">
        <v>74</v>
      </c>
      <c r="L420" s="35">
        <f>K420-22</f>
        <v>52</v>
      </c>
      <c r="M420" s="35">
        <f>K420-46</f>
        <v>28</v>
      </c>
      <c r="N420" s="35">
        <f>K420-71</f>
        <v>3</v>
      </c>
      <c r="O420" s="35">
        <f>K420-87</f>
        <v>-13</v>
      </c>
      <c r="P420" s="35">
        <v>2</v>
      </c>
      <c r="T420" s="35"/>
      <c r="U420" s="35"/>
      <c r="V420" s="35" t="s">
        <v>68</v>
      </c>
      <c r="W420" s="35">
        <v>1</v>
      </c>
      <c r="X420" s="35">
        <v>229</v>
      </c>
      <c r="Y420" s="35">
        <v>25</v>
      </c>
      <c r="Z420" s="35">
        <v>81</v>
      </c>
      <c r="AA420" s="36">
        <f t="shared" si="86"/>
        <v>3.4380952380952379</v>
      </c>
      <c r="AB420" s="35">
        <v>4</v>
      </c>
      <c r="AC420" s="35">
        <v>26</v>
      </c>
      <c r="AD420" s="36">
        <f t="shared" si="87"/>
        <v>1.2380952380952381</v>
      </c>
      <c r="AE420" s="34">
        <f t="shared" si="88"/>
        <v>36.011080332409975</v>
      </c>
      <c r="AF420" s="35">
        <v>4</v>
      </c>
      <c r="AG420" s="35">
        <f t="shared" si="89"/>
        <v>16</v>
      </c>
      <c r="AH420" s="35">
        <v>0</v>
      </c>
      <c r="AI420" s="35">
        <f t="shared" si="90"/>
        <v>0</v>
      </c>
      <c r="AJ420" s="41">
        <v>0</v>
      </c>
      <c r="AK420" s="35">
        <f>AJ420*100/Y420</f>
        <v>0</v>
      </c>
      <c r="AL420" s="35">
        <v>0</v>
      </c>
      <c r="AM420" s="35">
        <v>11</v>
      </c>
      <c r="AN420" s="35">
        <v>2</v>
      </c>
      <c r="AO420" s="35">
        <v>1</v>
      </c>
      <c r="AP420" s="35">
        <v>1</v>
      </c>
      <c r="AQ420" s="35">
        <v>3</v>
      </c>
      <c r="AR420" s="35">
        <v>3</v>
      </c>
      <c r="AS420" s="35"/>
      <c r="AT420" s="35"/>
      <c r="AU420" s="35">
        <f>AR420-71</f>
        <v>-68</v>
      </c>
      <c r="AV420" s="35">
        <f>AR420-87</f>
        <v>-84</v>
      </c>
      <c r="BH420" t="str">
        <f>CONCATENATE(Tabla1[[#This Row],[MADRE]],"X",Tabla1[[#This Row],[PADRE]])</f>
        <v>S5133XA2198</v>
      </c>
    </row>
    <row r="421" spans="1:60" ht="15.75" hidden="1" x14ac:dyDescent="0.25">
      <c r="A421" s="11" t="str">
        <f t="shared" si="85"/>
        <v>D01_456_33</v>
      </c>
      <c r="B421" s="33" t="s">
        <v>181</v>
      </c>
      <c r="C421" s="37">
        <v>456</v>
      </c>
      <c r="D421" s="38">
        <v>33</v>
      </c>
      <c r="E421" s="39" t="s">
        <v>61</v>
      </c>
      <c r="F421" s="39" t="s">
        <v>224</v>
      </c>
      <c r="G421" s="39" t="s">
        <v>63</v>
      </c>
      <c r="H421" s="39">
        <v>2005</v>
      </c>
      <c r="I421" s="38" t="s">
        <v>70</v>
      </c>
      <c r="J421" s="38"/>
      <c r="K421" s="39">
        <v>80</v>
      </c>
      <c r="L421" s="39">
        <f>K421-30</f>
        <v>50</v>
      </c>
      <c r="M421" s="39">
        <f>K421-60</f>
        <v>20</v>
      </c>
      <c r="N421" s="39">
        <f>K421-82</f>
        <v>-2</v>
      </c>
      <c r="O421" s="39">
        <f>K421-91</f>
        <v>-11</v>
      </c>
      <c r="P421" s="39">
        <v>4</v>
      </c>
      <c r="T421" s="39" t="s">
        <v>254</v>
      </c>
      <c r="U421" s="39" t="s">
        <v>70</v>
      </c>
      <c r="V421" s="39" t="s">
        <v>68</v>
      </c>
      <c r="W421" s="39">
        <v>4</v>
      </c>
      <c r="X421" s="39">
        <v>219</v>
      </c>
      <c r="Y421" s="39">
        <v>25</v>
      </c>
      <c r="Z421" s="39">
        <v>70</v>
      </c>
      <c r="AA421" s="40">
        <f t="shared" si="86"/>
        <v>2.8</v>
      </c>
      <c r="AB421" s="39">
        <v>4</v>
      </c>
      <c r="AC421" s="39">
        <v>26</v>
      </c>
      <c r="AD421" s="40">
        <f t="shared" si="87"/>
        <v>1.04</v>
      </c>
      <c r="AE421" s="38">
        <f t="shared" si="88"/>
        <v>37.142857142857146</v>
      </c>
      <c r="AF421" s="39">
        <v>0</v>
      </c>
      <c r="AG421" s="39">
        <f t="shared" si="89"/>
        <v>0</v>
      </c>
      <c r="AH421" s="39">
        <v>1</v>
      </c>
      <c r="AI421" s="39">
        <f t="shared" si="90"/>
        <v>4</v>
      </c>
      <c r="AJ421" s="42">
        <v>0</v>
      </c>
      <c r="AK421" s="39">
        <f>AJ421*100/Y421</f>
        <v>0</v>
      </c>
      <c r="AL421" s="39">
        <v>0</v>
      </c>
      <c r="AM421" s="39">
        <v>4</v>
      </c>
      <c r="AN421" s="39">
        <v>3</v>
      </c>
      <c r="AO421" s="39">
        <v>1</v>
      </c>
      <c r="AP421" s="39">
        <v>1</v>
      </c>
      <c r="AQ421" s="39">
        <v>3</v>
      </c>
      <c r="AR421" s="39">
        <v>4</v>
      </c>
      <c r="AS421" s="39"/>
      <c r="AT421" s="39"/>
      <c r="AU421" s="39">
        <f>AR421-82</f>
        <v>-78</v>
      </c>
      <c r="AV421" s="39">
        <f>AR421-91</f>
        <v>-87</v>
      </c>
      <c r="BH421" t="str">
        <f>CONCATENATE(Tabla1[[#This Row],[MADRE]],"X",Tabla1[[#This Row],[PADRE]])</f>
        <v>S5133XA2198</v>
      </c>
    </row>
    <row r="422" spans="1:60" ht="15.75" hidden="1" x14ac:dyDescent="0.25">
      <c r="A422" s="11" t="str">
        <f t="shared" si="85"/>
        <v>D01_456_33</v>
      </c>
      <c r="B422" s="33" t="s">
        <v>181</v>
      </c>
      <c r="C422" s="37">
        <v>456</v>
      </c>
      <c r="D422" s="38">
        <v>33</v>
      </c>
      <c r="E422" s="39" t="s">
        <v>61</v>
      </c>
      <c r="F422" s="39" t="s">
        <v>224</v>
      </c>
      <c r="G422" s="39" t="s">
        <v>63</v>
      </c>
      <c r="H422" s="39">
        <v>2006</v>
      </c>
      <c r="I422" s="38" t="s">
        <v>70</v>
      </c>
      <c r="J422" s="38">
        <v>67</v>
      </c>
      <c r="K422" s="39">
        <v>71</v>
      </c>
      <c r="L422" s="39">
        <f>K422-34</f>
        <v>37</v>
      </c>
      <c r="M422" s="39">
        <f>K422-61</f>
        <v>10</v>
      </c>
      <c r="N422" s="39">
        <f>K422-72</f>
        <v>-1</v>
      </c>
      <c r="O422" s="39">
        <f>K422-82</f>
        <v>-11</v>
      </c>
      <c r="P422" s="39">
        <v>3</v>
      </c>
      <c r="T422" s="39" t="s">
        <v>255</v>
      </c>
      <c r="U422" s="39"/>
      <c r="V422" s="39" t="s">
        <v>68</v>
      </c>
      <c r="W422" s="39">
        <v>3</v>
      </c>
      <c r="X422" s="39">
        <v>213</v>
      </c>
      <c r="Y422" s="39">
        <v>25</v>
      </c>
      <c r="Z422" s="39">
        <v>73</v>
      </c>
      <c r="AA422" s="40">
        <f t="shared" si="86"/>
        <v>2.92</v>
      </c>
      <c r="AB422" s="39">
        <v>3</v>
      </c>
      <c r="AC422" s="39">
        <v>26</v>
      </c>
      <c r="AD422" s="40">
        <f t="shared" si="87"/>
        <v>1.04</v>
      </c>
      <c r="AE422" s="38">
        <f t="shared" si="88"/>
        <v>35.616438356164387</v>
      </c>
      <c r="AF422" s="39">
        <v>0</v>
      </c>
      <c r="AG422" s="39">
        <f t="shared" si="89"/>
        <v>0</v>
      </c>
      <c r="AH422" s="39">
        <v>1</v>
      </c>
      <c r="AI422" s="39">
        <f t="shared" si="90"/>
        <v>4</v>
      </c>
      <c r="AJ422" s="42" t="s">
        <v>256</v>
      </c>
      <c r="AK422" s="39"/>
      <c r="AL422" s="39"/>
      <c r="AM422" s="39">
        <v>4</v>
      </c>
      <c r="AN422" s="39">
        <v>2</v>
      </c>
      <c r="AO422" s="39">
        <v>2</v>
      </c>
      <c r="AP422" s="39">
        <v>2</v>
      </c>
      <c r="AQ422" s="39">
        <v>3</v>
      </c>
      <c r="AR422" s="39">
        <v>3</v>
      </c>
      <c r="AS422" s="39"/>
      <c r="AT422" s="39"/>
      <c r="AU422" s="39">
        <f>AR422-72</f>
        <v>-69</v>
      </c>
      <c r="AV422" s="39">
        <f>AR422-82</f>
        <v>-79</v>
      </c>
      <c r="BH422" t="str">
        <f>CONCATENATE(Tabla1[[#This Row],[MADRE]],"X",Tabla1[[#This Row],[PADRE]])</f>
        <v>S5133XA2198</v>
      </c>
    </row>
    <row r="423" spans="1:60" ht="15.75" hidden="1" x14ac:dyDescent="0.25">
      <c r="A423" s="11" t="str">
        <f t="shared" si="85"/>
        <v>D01_456_33</v>
      </c>
      <c r="B423" s="33" t="s">
        <v>181</v>
      </c>
      <c r="C423" s="37">
        <v>456</v>
      </c>
      <c r="D423" s="38">
        <v>33</v>
      </c>
      <c r="E423" s="39" t="s">
        <v>61</v>
      </c>
      <c r="F423" s="39" t="s">
        <v>224</v>
      </c>
      <c r="G423" s="39" t="s">
        <v>63</v>
      </c>
      <c r="H423" s="39">
        <v>2007</v>
      </c>
      <c r="I423" s="38" t="s">
        <v>70</v>
      </c>
      <c r="J423" s="38"/>
      <c r="K423" s="39">
        <v>63</v>
      </c>
      <c r="L423" s="39">
        <f>K423-36</f>
        <v>27</v>
      </c>
      <c r="M423" s="39">
        <f>K423-53</f>
        <v>10</v>
      </c>
      <c r="N423" s="39">
        <f>K423-67</f>
        <v>-4</v>
      </c>
      <c r="O423" s="39">
        <f>K423-82</f>
        <v>-19</v>
      </c>
      <c r="P423" s="39">
        <v>3</v>
      </c>
      <c r="T423" s="39" t="s">
        <v>257</v>
      </c>
      <c r="U423" s="39"/>
      <c r="V423" s="39" t="s">
        <v>68</v>
      </c>
      <c r="W423" s="39">
        <v>2</v>
      </c>
      <c r="X423" s="39">
        <v>225</v>
      </c>
      <c r="Y423" s="39">
        <v>25</v>
      </c>
      <c r="Z423" s="39">
        <v>90</v>
      </c>
      <c r="AA423" s="40">
        <f t="shared" si="86"/>
        <v>3.6</v>
      </c>
      <c r="AB423" s="39">
        <v>4</v>
      </c>
      <c r="AC423" s="39">
        <v>30</v>
      </c>
      <c r="AD423" s="40">
        <f t="shared" si="87"/>
        <v>1.2</v>
      </c>
      <c r="AE423" s="38">
        <f t="shared" si="88"/>
        <v>33.333333333333336</v>
      </c>
      <c r="AF423" s="39">
        <v>0</v>
      </c>
      <c r="AG423" s="39">
        <f t="shared" si="89"/>
        <v>0</v>
      </c>
      <c r="AH423" s="39">
        <v>0</v>
      </c>
      <c r="AI423" s="39">
        <f t="shared" si="90"/>
        <v>0</v>
      </c>
      <c r="AJ423" s="42">
        <v>0</v>
      </c>
      <c r="AK423" s="39">
        <f>AJ423*100/Y423</f>
        <v>0</v>
      </c>
      <c r="AL423" s="39"/>
      <c r="AM423" s="39">
        <v>7</v>
      </c>
      <c r="AN423" s="39">
        <v>3</v>
      </c>
      <c r="AO423" s="39">
        <v>2</v>
      </c>
      <c r="AP423" s="39">
        <v>2</v>
      </c>
      <c r="AQ423" s="39">
        <v>3</v>
      </c>
      <c r="AR423" s="39">
        <v>4</v>
      </c>
      <c r="AS423" s="39">
        <v>4</v>
      </c>
      <c r="AT423" s="39"/>
      <c r="AU423" s="39">
        <f>AR423-67</f>
        <v>-63</v>
      </c>
      <c r="AV423" s="39">
        <f>AR423-82</f>
        <v>-78</v>
      </c>
      <c r="BH423" t="str">
        <f>CONCATENATE(Tabla1[[#This Row],[MADRE]],"X",Tabla1[[#This Row],[PADRE]])</f>
        <v>S5133XA2198</v>
      </c>
    </row>
    <row r="424" spans="1:60" ht="15.75" hidden="1" x14ac:dyDescent="0.25">
      <c r="A424" s="11" t="str">
        <f t="shared" si="85"/>
        <v>D01_456_33</v>
      </c>
      <c r="B424" s="33" t="s">
        <v>181</v>
      </c>
      <c r="C424" s="37">
        <v>456</v>
      </c>
      <c r="D424" s="38">
        <v>33</v>
      </c>
      <c r="E424" s="39" t="s">
        <v>61</v>
      </c>
      <c r="F424" s="39" t="s">
        <v>224</v>
      </c>
      <c r="G424" s="39" t="s">
        <v>63</v>
      </c>
      <c r="H424" s="39">
        <v>2008</v>
      </c>
      <c r="I424" s="38" t="s">
        <v>70</v>
      </c>
      <c r="J424" s="38"/>
      <c r="K424" s="39">
        <v>66</v>
      </c>
      <c r="L424" s="39">
        <f>K424-22</f>
        <v>44</v>
      </c>
      <c r="M424" s="39">
        <f>K424-49</f>
        <v>17</v>
      </c>
      <c r="N424" s="39">
        <f>K424-67</f>
        <v>-1</v>
      </c>
      <c r="O424" s="39">
        <f>K424-82</f>
        <v>-16</v>
      </c>
      <c r="P424" s="39">
        <v>4</v>
      </c>
      <c r="T424" s="39" t="s">
        <v>258</v>
      </c>
      <c r="U424" s="39"/>
      <c r="V424" s="39" t="s">
        <v>68</v>
      </c>
      <c r="W424" s="39">
        <v>2</v>
      </c>
      <c r="X424" s="39">
        <v>222</v>
      </c>
      <c r="Y424" s="39">
        <v>25</v>
      </c>
      <c r="Z424" s="39">
        <v>102</v>
      </c>
      <c r="AA424" s="40">
        <f t="shared" si="86"/>
        <v>4.1947826086956521</v>
      </c>
      <c r="AB424" s="39">
        <v>4</v>
      </c>
      <c r="AC424" s="39">
        <v>33</v>
      </c>
      <c r="AD424" s="40">
        <f t="shared" si="87"/>
        <v>1.4347826086956521</v>
      </c>
      <c r="AE424" s="38">
        <f t="shared" si="88"/>
        <v>34.203980099502488</v>
      </c>
      <c r="AF424" s="39">
        <v>2</v>
      </c>
      <c r="AG424" s="39">
        <f t="shared" si="89"/>
        <v>8</v>
      </c>
      <c r="AH424" s="39">
        <v>2</v>
      </c>
      <c r="AI424" s="39">
        <f t="shared" si="90"/>
        <v>8</v>
      </c>
      <c r="AJ424" s="42" t="s">
        <v>81</v>
      </c>
      <c r="AK424" s="39"/>
      <c r="AL424" s="39"/>
      <c r="AM424" s="39">
        <v>3</v>
      </c>
      <c r="AN424" s="39">
        <v>3</v>
      </c>
      <c r="AO424" s="39">
        <v>1</v>
      </c>
      <c r="AP424" s="39">
        <v>2</v>
      </c>
      <c r="AQ424" s="39">
        <v>3</v>
      </c>
      <c r="AR424" s="39">
        <v>4</v>
      </c>
      <c r="AS424" s="39">
        <v>0</v>
      </c>
      <c r="AT424" s="39"/>
      <c r="AU424" s="39">
        <f>AR424-67</f>
        <v>-63</v>
      </c>
      <c r="AV424" s="39">
        <f>AR424-82</f>
        <v>-78</v>
      </c>
      <c r="BH424" t="str">
        <f>CONCATENATE(Tabla1[[#This Row],[MADRE]],"X",Tabla1[[#This Row],[PADRE]])</f>
        <v>S5133XA2198</v>
      </c>
    </row>
    <row r="425" spans="1:60" ht="15.75" hidden="1" x14ac:dyDescent="0.25">
      <c r="A425" s="11" t="str">
        <f t="shared" si="85"/>
        <v>D01_456_33</v>
      </c>
      <c r="B425" s="33" t="s">
        <v>181</v>
      </c>
      <c r="C425" s="37">
        <v>456</v>
      </c>
      <c r="D425" s="38">
        <v>33</v>
      </c>
      <c r="E425" s="39" t="s">
        <v>61</v>
      </c>
      <c r="F425" s="39" t="s">
        <v>224</v>
      </c>
      <c r="G425" s="39" t="s">
        <v>63</v>
      </c>
      <c r="H425" s="39">
        <v>2009</v>
      </c>
      <c r="I425" s="38" t="s">
        <v>70</v>
      </c>
      <c r="J425" s="38"/>
      <c r="K425" s="39">
        <v>65</v>
      </c>
      <c r="L425" s="39">
        <f>K425-26</f>
        <v>39</v>
      </c>
      <c r="M425" s="39">
        <f>K425-50</f>
        <v>15</v>
      </c>
      <c r="N425" s="39">
        <f>K425-66</f>
        <v>-1</v>
      </c>
      <c r="O425" s="39">
        <f>K425-82</f>
        <v>-17</v>
      </c>
      <c r="P425" s="39">
        <v>5</v>
      </c>
      <c r="T425" s="39"/>
      <c r="U425" s="39"/>
      <c r="V425" s="39"/>
      <c r="W425" s="39">
        <v>4</v>
      </c>
      <c r="X425" s="39">
        <v>208</v>
      </c>
      <c r="Y425" s="39">
        <v>25</v>
      </c>
      <c r="Z425" s="39">
        <v>62</v>
      </c>
      <c r="AA425" s="40">
        <f t="shared" si="86"/>
        <v>2.48</v>
      </c>
      <c r="AB425" s="39">
        <v>4</v>
      </c>
      <c r="AC425" s="39">
        <v>22</v>
      </c>
      <c r="AD425" s="40">
        <f t="shared" si="87"/>
        <v>0.88</v>
      </c>
      <c r="AE425" s="38">
        <f t="shared" si="88"/>
        <v>35.483870967741936</v>
      </c>
      <c r="AF425" s="39">
        <v>0</v>
      </c>
      <c r="AG425" s="39">
        <f t="shared" si="89"/>
        <v>0</v>
      </c>
      <c r="AH425" s="39">
        <v>0</v>
      </c>
      <c r="AI425" s="39">
        <f t="shared" si="90"/>
        <v>0</v>
      </c>
      <c r="AJ425" s="42" t="s">
        <v>259</v>
      </c>
      <c r="AK425" s="39"/>
      <c r="AL425" s="39"/>
      <c r="AM425" s="39">
        <v>3</v>
      </c>
      <c r="AN425" s="39">
        <v>3</v>
      </c>
      <c r="AO425" s="39">
        <v>1</v>
      </c>
      <c r="AP425" s="39">
        <v>2</v>
      </c>
      <c r="AQ425" s="39">
        <v>3</v>
      </c>
      <c r="AR425" s="39">
        <v>3</v>
      </c>
      <c r="AS425" s="39">
        <v>2</v>
      </c>
      <c r="AT425" s="39"/>
      <c r="AU425" s="39">
        <f>AR425-66</f>
        <v>-63</v>
      </c>
      <c r="AV425" s="39">
        <f>AR425-82</f>
        <v>-79</v>
      </c>
      <c r="BH425" t="str">
        <f>CONCATENATE(Tabla1[[#This Row],[MADRE]],"X",Tabla1[[#This Row],[PADRE]])</f>
        <v>S5133XA2198</v>
      </c>
    </row>
    <row r="426" spans="1:60" ht="15.75" hidden="1" x14ac:dyDescent="0.25">
      <c r="A426" s="11" t="str">
        <f t="shared" si="85"/>
        <v>D01_456_33</v>
      </c>
      <c r="B426" s="33" t="s">
        <v>181</v>
      </c>
      <c r="C426" s="37">
        <v>456</v>
      </c>
      <c r="D426" s="38">
        <v>33</v>
      </c>
      <c r="E426" s="39" t="s">
        <v>61</v>
      </c>
      <c r="F426" s="39" t="s">
        <v>224</v>
      </c>
      <c r="G426" s="39" t="s">
        <v>63</v>
      </c>
      <c r="H426" s="39">
        <v>2011</v>
      </c>
      <c r="I426" s="38" t="s">
        <v>70</v>
      </c>
      <c r="J426" s="38"/>
      <c r="K426" s="39"/>
      <c r="L426" s="39"/>
      <c r="M426" s="39"/>
      <c r="N426" s="39"/>
      <c r="O426" s="39"/>
      <c r="P426" s="39"/>
      <c r="T426" s="39"/>
      <c r="U426" s="39"/>
      <c r="V426" s="39"/>
      <c r="W426" s="39">
        <v>3</v>
      </c>
      <c r="X426" s="39">
        <v>215</v>
      </c>
      <c r="Y426" s="39">
        <v>25</v>
      </c>
      <c r="Z426" s="39">
        <v>70</v>
      </c>
      <c r="AA426" s="40">
        <f t="shared" si="86"/>
        <v>2.8</v>
      </c>
      <c r="AB426" s="39">
        <v>4</v>
      </c>
      <c r="AC426" s="39">
        <v>25</v>
      </c>
      <c r="AD426" s="40">
        <f t="shared" si="87"/>
        <v>1</v>
      </c>
      <c r="AE426" s="38">
        <f t="shared" si="88"/>
        <v>35.714285714285715</v>
      </c>
      <c r="AF426" s="39">
        <v>0</v>
      </c>
      <c r="AG426" s="39">
        <f t="shared" si="89"/>
        <v>0</v>
      </c>
      <c r="AH426" s="39">
        <v>0</v>
      </c>
      <c r="AI426" s="39">
        <f t="shared" si="90"/>
        <v>0</v>
      </c>
      <c r="AJ426" s="42" t="s">
        <v>87</v>
      </c>
      <c r="AK426" s="39"/>
      <c r="AL426" s="39"/>
      <c r="AM426" s="39">
        <v>3</v>
      </c>
      <c r="AN426" s="39">
        <v>3</v>
      </c>
      <c r="AO426" s="39">
        <v>1</v>
      </c>
      <c r="AP426" s="39">
        <v>2</v>
      </c>
      <c r="AQ426" s="39">
        <v>3</v>
      </c>
      <c r="AR426" s="39">
        <v>3</v>
      </c>
      <c r="AS426" s="39">
        <v>2</v>
      </c>
      <c r="AT426" s="39"/>
      <c r="AU426" s="39"/>
      <c r="AV426" s="39"/>
      <c r="BH426" t="str">
        <f>CONCATENATE(Tabla1[[#This Row],[MADRE]],"X",Tabla1[[#This Row],[PADRE]])</f>
        <v>S5133XA2198</v>
      </c>
    </row>
    <row r="427" spans="1:60" ht="15.75" hidden="1" x14ac:dyDescent="0.25">
      <c r="A427" s="11" t="str">
        <f t="shared" si="85"/>
        <v>D01_462_33</v>
      </c>
      <c r="B427" s="33" t="s">
        <v>181</v>
      </c>
      <c r="C427" s="5">
        <v>462</v>
      </c>
      <c r="D427" s="34">
        <v>33</v>
      </c>
      <c r="E427" s="35" t="s">
        <v>61</v>
      </c>
      <c r="F427" s="35" t="s">
        <v>224</v>
      </c>
      <c r="G427" s="35" t="s">
        <v>63</v>
      </c>
      <c r="H427" s="35">
        <v>2004</v>
      </c>
      <c r="I427" s="34" t="s">
        <v>64</v>
      </c>
      <c r="J427" s="34"/>
      <c r="K427" s="35">
        <v>69</v>
      </c>
      <c r="L427" s="35">
        <f>K427-22</f>
        <v>47</v>
      </c>
      <c r="M427" s="35">
        <f>K427-46</f>
        <v>23</v>
      </c>
      <c r="N427" s="35">
        <f>K427-71</f>
        <v>-2</v>
      </c>
      <c r="O427" s="35">
        <f>K427-87</f>
        <v>-18</v>
      </c>
      <c r="P427" s="35">
        <v>2</v>
      </c>
      <c r="T427" s="35"/>
      <c r="U427" s="35"/>
      <c r="V427" s="35"/>
      <c r="W427" s="35">
        <v>1</v>
      </c>
      <c r="X427" s="35">
        <v>226</v>
      </c>
      <c r="Y427" s="35">
        <v>25</v>
      </c>
      <c r="Z427" s="35">
        <v>71</v>
      </c>
      <c r="AA427" s="36">
        <f t="shared" si="86"/>
        <v>3.2189473684210528</v>
      </c>
      <c r="AB427" s="35">
        <v>3</v>
      </c>
      <c r="AC427" s="35">
        <v>30</v>
      </c>
      <c r="AD427" s="36">
        <f t="shared" si="87"/>
        <v>1.5789473684210527</v>
      </c>
      <c r="AE427" s="34">
        <f t="shared" si="88"/>
        <v>49.051667756703722</v>
      </c>
      <c r="AF427" s="35">
        <v>6</v>
      </c>
      <c r="AG427" s="35">
        <f t="shared" si="89"/>
        <v>24</v>
      </c>
      <c r="AH427" s="35">
        <v>0</v>
      </c>
      <c r="AI427" s="35">
        <f t="shared" si="90"/>
        <v>0</v>
      </c>
      <c r="AJ427" s="35">
        <v>1</v>
      </c>
      <c r="AK427" s="35">
        <f>AJ427*100/Y427</f>
        <v>4</v>
      </c>
      <c r="AL427" s="35">
        <v>6</v>
      </c>
      <c r="AM427" s="35">
        <v>11</v>
      </c>
      <c r="AN427" s="35">
        <v>2</v>
      </c>
      <c r="AO427" s="35">
        <v>1</v>
      </c>
      <c r="AP427" s="35">
        <v>3</v>
      </c>
      <c r="AQ427" s="35">
        <v>3</v>
      </c>
      <c r="AR427" s="35">
        <v>3</v>
      </c>
      <c r="AS427" s="35"/>
      <c r="AT427" s="35"/>
      <c r="AU427" s="35">
        <f>AR427-71</f>
        <v>-68</v>
      </c>
      <c r="AV427" s="35">
        <f>AR427-87</f>
        <v>-84</v>
      </c>
      <c r="BH427" t="str">
        <f>CONCATENATE(Tabla1[[#This Row],[MADRE]],"X",Tabla1[[#This Row],[PADRE]])</f>
        <v>S5133XA2198</v>
      </c>
    </row>
    <row r="428" spans="1:60" ht="15.75" hidden="1" x14ac:dyDescent="0.25">
      <c r="A428" s="11" t="str">
        <f t="shared" si="85"/>
        <v>D01_462_33</v>
      </c>
      <c r="B428" s="33" t="s">
        <v>181</v>
      </c>
      <c r="C428" s="37">
        <v>462</v>
      </c>
      <c r="D428" s="38">
        <v>33</v>
      </c>
      <c r="E428" s="39" t="s">
        <v>61</v>
      </c>
      <c r="F428" s="39" t="s">
        <v>224</v>
      </c>
      <c r="G428" s="39" t="s">
        <v>63</v>
      </c>
      <c r="H428" s="39">
        <v>2005</v>
      </c>
      <c r="I428" s="38" t="s">
        <v>64</v>
      </c>
      <c r="J428" s="38"/>
      <c r="K428" s="39">
        <v>79</v>
      </c>
      <c r="L428" s="39">
        <f>K428-30</f>
        <v>49</v>
      </c>
      <c r="M428" s="39">
        <f>K428-60</f>
        <v>19</v>
      </c>
      <c r="N428" s="39">
        <f>K428-82</f>
        <v>-3</v>
      </c>
      <c r="O428" s="39">
        <f>K428-91</f>
        <v>-12</v>
      </c>
      <c r="P428" s="39">
        <v>3</v>
      </c>
      <c r="T428" s="39" t="s">
        <v>260</v>
      </c>
      <c r="U428" s="39" t="s">
        <v>70</v>
      </c>
      <c r="V428" s="39"/>
      <c r="W428" s="39">
        <v>4</v>
      </c>
      <c r="X428" s="39">
        <v>227</v>
      </c>
      <c r="Y428" s="39">
        <v>25</v>
      </c>
      <c r="Z428" s="39">
        <v>48</v>
      </c>
      <c r="AA428" s="40">
        <f t="shared" si="86"/>
        <v>1.92</v>
      </c>
      <c r="AB428" s="39">
        <v>4</v>
      </c>
      <c r="AC428" s="39">
        <v>21</v>
      </c>
      <c r="AD428" s="40">
        <f t="shared" si="87"/>
        <v>0.84</v>
      </c>
      <c r="AE428" s="38">
        <f t="shared" si="88"/>
        <v>43.75</v>
      </c>
      <c r="AF428" s="39">
        <v>0</v>
      </c>
      <c r="AG428" s="39">
        <f t="shared" si="89"/>
        <v>0</v>
      </c>
      <c r="AH428" s="39">
        <v>0</v>
      </c>
      <c r="AI428" s="39">
        <f t="shared" si="90"/>
        <v>0</v>
      </c>
      <c r="AJ428" s="39">
        <v>5</v>
      </c>
      <c r="AK428" s="39">
        <f>AJ428*100/Y428</f>
        <v>20</v>
      </c>
      <c r="AL428" s="39">
        <v>8</v>
      </c>
      <c r="AM428" s="39">
        <v>3</v>
      </c>
      <c r="AN428" s="39">
        <v>3</v>
      </c>
      <c r="AO428" s="39">
        <v>1</v>
      </c>
      <c r="AP428" s="39">
        <v>2</v>
      </c>
      <c r="AQ428" s="39">
        <v>3</v>
      </c>
      <c r="AR428" s="39">
        <v>2</v>
      </c>
      <c r="AS428" s="39"/>
      <c r="AT428" s="39"/>
      <c r="AU428" s="39">
        <f>AR428-82</f>
        <v>-80</v>
      </c>
      <c r="AV428" s="39">
        <f>AR428-91</f>
        <v>-89</v>
      </c>
      <c r="BH428" t="str">
        <f>CONCATENATE(Tabla1[[#This Row],[MADRE]],"X",Tabla1[[#This Row],[PADRE]])</f>
        <v>S5133XA2198</v>
      </c>
    </row>
    <row r="429" spans="1:60" ht="15.75" hidden="1" x14ac:dyDescent="0.25">
      <c r="A429" s="11" t="str">
        <f t="shared" si="85"/>
        <v>D01_462_33</v>
      </c>
      <c r="B429" s="33" t="s">
        <v>181</v>
      </c>
      <c r="C429" s="37">
        <v>462</v>
      </c>
      <c r="D429" s="38">
        <v>33</v>
      </c>
      <c r="E429" s="39" t="s">
        <v>61</v>
      </c>
      <c r="F429" s="39" t="s">
        <v>224</v>
      </c>
      <c r="G429" s="39" t="s">
        <v>63</v>
      </c>
      <c r="H429" s="39">
        <v>2006</v>
      </c>
      <c r="I429" s="38" t="s">
        <v>64</v>
      </c>
      <c r="J429" s="38">
        <v>65</v>
      </c>
      <c r="K429" s="39">
        <v>67</v>
      </c>
      <c r="L429" s="39">
        <f>K429-34</f>
        <v>33</v>
      </c>
      <c r="M429" s="39">
        <f>K429-61</f>
        <v>6</v>
      </c>
      <c r="N429" s="39">
        <f>K429-72</f>
        <v>-5</v>
      </c>
      <c r="O429" s="39">
        <f>K429-82</f>
        <v>-15</v>
      </c>
      <c r="P429" s="39">
        <v>2</v>
      </c>
      <c r="T429" s="39" t="s">
        <v>261</v>
      </c>
      <c r="U429" s="39"/>
      <c r="V429" s="39" t="s">
        <v>262</v>
      </c>
      <c r="W429" s="39">
        <v>3</v>
      </c>
      <c r="X429" s="39">
        <v>226</v>
      </c>
      <c r="Y429" s="39">
        <v>25</v>
      </c>
      <c r="Z429" s="39">
        <v>68</v>
      </c>
      <c r="AA429" s="40">
        <f t="shared" si="86"/>
        <v>2.72</v>
      </c>
      <c r="AB429" s="39">
        <v>3</v>
      </c>
      <c r="AC429" s="39">
        <v>31</v>
      </c>
      <c r="AD429" s="40">
        <f t="shared" si="87"/>
        <v>1.24</v>
      </c>
      <c r="AE429" s="38">
        <f t="shared" si="88"/>
        <v>45.588235294117645</v>
      </c>
      <c r="AF429" s="39">
        <v>0</v>
      </c>
      <c r="AG429" s="39">
        <f t="shared" si="89"/>
        <v>0</v>
      </c>
      <c r="AH429" s="39">
        <v>1</v>
      </c>
      <c r="AI429" s="39">
        <f t="shared" si="90"/>
        <v>4</v>
      </c>
      <c r="AJ429" s="39" t="s">
        <v>263</v>
      </c>
      <c r="AK429" s="39"/>
      <c r="AL429" s="39"/>
      <c r="AM429" s="39">
        <v>4</v>
      </c>
      <c r="AN429" s="39">
        <v>3</v>
      </c>
      <c r="AO429" s="39">
        <v>1</v>
      </c>
      <c r="AP429" s="39">
        <v>2</v>
      </c>
      <c r="AQ429" s="39">
        <v>3</v>
      </c>
      <c r="AR429" s="39">
        <v>3</v>
      </c>
      <c r="AS429" s="39"/>
      <c r="AT429" s="39"/>
      <c r="AU429" s="39">
        <f>AR429-72</f>
        <v>-69</v>
      </c>
      <c r="AV429" s="39">
        <f>AR429-82</f>
        <v>-79</v>
      </c>
      <c r="BH429" t="str">
        <f>CONCATENATE(Tabla1[[#This Row],[MADRE]],"X",Tabla1[[#This Row],[PADRE]])</f>
        <v>S5133XA2198</v>
      </c>
    </row>
    <row r="430" spans="1:60" ht="15.75" hidden="1" x14ac:dyDescent="0.25">
      <c r="A430" s="11" t="str">
        <f t="shared" si="85"/>
        <v>D01_463_33</v>
      </c>
      <c r="B430" s="33" t="s">
        <v>181</v>
      </c>
      <c r="C430" s="5">
        <v>463</v>
      </c>
      <c r="D430" s="34">
        <v>33</v>
      </c>
      <c r="E430" s="35" t="s">
        <v>61</v>
      </c>
      <c r="F430" s="35" t="s">
        <v>224</v>
      </c>
      <c r="G430" s="35" t="s">
        <v>63</v>
      </c>
      <c r="H430" s="35">
        <v>2004</v>
      </c>
      <c r="I430" s="34" t="s">
        <v>64</v>
      </c>
      <c r="J430" s="34"/>
      <c r="K430" s="35">
        <v>65</v>
      </c>
      <c r="L430" s="35">
        <f>K430-22</f>
        <v>43</v>
      </c>
      <c r="M430" s="35">
        <f>K430-46</f>
        <v>19</v>
      </c>
      <c r="N430" s="35">
        <f>K430-71</f>
        <v>-6</v>
      </c>
      <c r="O430" s="35">
        <f>K430-87</f>
        <v>-22</v>
      </c>
      <c r="P430" s="35">
        <v>2</v>
      </c>
      <c r="T430" s="35"/>
      <c r="U430" s="35"/>
      <c r="V430" s="35"/>
      <c r="W430" s="35">
        <v>2</v>
      </c>
      <c r="X430" s="35">
        <v>233</v>
      </c>
      <c r="Y430" s="35">
        <v>25</v>
      </c>
      <c r="Z430" s="35">
        <v>77</v>
      </c>
      <c r="AA430" s="36">
        <f t="shared" si="86"/>
        <v>3.2857142857142856</v>
      </c>
      <c r="AB430" s="35">
        <v>4</v>
      </c>
      <c r="AC430" s="35">
        <v>27</v>
      </c>
      <c r="AD430" s="36">
        <f t="shared" si="87"/>
        <v>1.2857142857142858</v>
      </c>
      <c r="AE430" s="34">
        <f t="shared" si="88"/>
        <v>39.130434782608702</v>
      </c>
      <c r="AF430" s="35">
        <v>4</v>
      </c>
      <c r="AG430" s="35">
        <f t="shared" si="89"/>
        <v>16</v>
      </c>
      <c r="AH430" s="35">
        <v>0</v>
      </c>
      <c r="AI430" s="35">
        <f t="shared" si="90"/>
        <v>0</v>
      </c>
      <c r="AJ430" s="35">
        <v>3</v>
      </c>
      <c r="AK430" s="35">
        <f>AJ430*100/Y430</f>
        <v>12</v>
      </c>
      <c r="AL430" s="35">
        <v>8</v>
      </c>
      <c r="AM430" s="35">
        <v>7</v>
      </c>
      <c r="AN430" s="35">
        <v>2</v>
      </c>
      <c r="AO430" s="35">
        <v>3</v>
      </c>
      <c r="AP430" s="35">
        <v>3</v>
      </c>
      <c r="AQ430" s="35">
        <v>3</v>
      </c>
      <c r="AR430" s="35">
        <v>3</v>
      </c>
      <c r="AS430" s="35"/>
      <c r="AT430" s="35"/>
      <c r="AU430" s="35">
        <f>AR430-71</f>
        <v>-68</v>
      </c>
      <c r="AV430" s="35">
        <f>AR430-87</f>
        <v>-84</v>
      </c>
      <c r="BH430" t="str">
        <f>CONCATENATE(Tabla1[[#This Row],[MADRE]],"X",Tabla1[[#This Row],[PADRE]])</f>
        <v>S5133XA2198</v>
      </c>
    </row>
    <row r="431" spans="1:60" ht="15.75" hidden="1" x14ac:dyDescent="0.25">
      <c r="A431" s="11" t="str">
        <f t="shared" si="85"/>
        <v>D01_463_33</v>
      </c>
      <c r="B431" s="33" t="s">
        <v>181</v>
      </c>
      <c r="C431" s="37">
        <v>463</v>
      </c>
      <c r="D431" s="38">
        <v>33</v>
      </c>
      <c r="E431" s="39" t="s">
        <v>61</v>
      </c>
      <c r="F431" s="39" t="s">
        <v>224</v>
      </c>
      <c r="G431" s="39" t="s">
        <v>63</v>
      </c>
      <c r="H431" s="39">
        <v>2005</v>
      </c>
      <c r="I431" s="38" t="s">
        <v>64</v>
      </c>
      <c r="J431" s="38"/>
      <c r="K431" s="39">
        <v>80</v>
      </c>
      <c r="L431" s="39">
        <f>K431-30</f>
        <v>50</v>
      </c>
      <c r="M431" s="39">
        <f>K431-60</f>
        <v>20</v>
      </c>
      <c r="N431" s="39">
        <f>K431-82</f>
        <v>-2</v>
      </c>
      <c r="O431" s="39">
        <f>K431-91</f>
        <v>-11</v>
      </c>
      <c r="P431" s="39">
        <v>4</v>
      </c>
      <c r="T431" s="39" t="s">
        <v>264</v>
      </c>
      <c r="U431" s="39" t="s">
        <v>70</v>
      </c>
      <c r="V431" s="39"/>
      <c r="W431" s="39">
        <v>5</v>
      </c>
      <c r="X431" s="39">
        <v>232</v>
      </c>
      <c r="Y431" s="39">
        <v>25</v>
      </c>
      <c r="Z431" s="39">
        <v>66</v>
      </c>
      <c r="AA431" s="40">
        <f t="shared" si="86"/>
        <v>2.64</v>
      </c>
      <c r="AB431" s="39">
        <v>4</v>
      </c>
      <c r="AC431" s="39">
        <v>24</v>
      </c>
      <c r="AD431" s="40">
        <f t="shared" si="87"/>
        <v>0.96</v>
      </c>
      <c r="AE431" s="38">
        <f t="shared" si="88"/>
        <v>36.36363636363636</v>
      </c>
      <c r="AF431" s="39">
        <v>0</v>
      </c>
      <c r="AG431" s="39">
        <f t="shared" si="89"/>
        <v>0</v>
      </c>
      <c r="AH431" s="39">
        <v>0</v>
      </c>
      <c r="AI431" s="39">
        <f t="shared" si="90"/>
        <v>0</v>
      </c>
      <c r="AJ431" s="39">
        <v>0</v>
      </c>
      <c r="AK431" s="39">
        <f>AJ431*100/Y431</f>
        <v>0</v>
      </c>
      <c r="AL431" s="39">
        <v>0</v>
      </c>
      <c r="AM431" s="39">
        <v>7</v>
      </c>
      <c r="AN431" s="39">
        <v>3</v>
      </c>
      <c r="AO431" s="39">
        <v>2</v>
      </c>
      <c r="AP431" s="39">
        <v>4</v>
      </c>
      <c r="AQ431" s="39">
        <v>3</v>
      </c>
      <c r="AR431" s="39">
        <v>3</v>
      </c>
      <c r="AS431" s="39"/>
      <c r="AT431" s="39"/>
      <c r="AU431" s="39">
        <f>AR431-82</f>
        <v>-79</v>
      </c>
      <c r="AV431" s="39">
        <f>AR431-91</f>
        <v>-88</v>
      </c>
      <c r="BH431" t="str">
        <f>CONCATENATE(Tabla1[[#This Row],[MADRE]],"X",Tabla1[[#This Row],[PADRE]])</f>
        <v>S5133XA2198</v>
      </c>
    </row>
    <row r="432" spans="1:60" ht="15.75" hidden="1" x14ac:dyDescent="0.25">
      <c r="A432" s="11" t="str">
        <f t="shared" si="85"/>
        <v>D01_463_33</v>
      </c>
      <c r="B432" s="33" t="s">
        <v>181</v>
      </c>
      <c r="C432" s="37">
        <v>463</v>
      </c>
      <c r="D432" s="38">
        <v>33</v>
      </c>
      <c r="E432" s="39" t="s">
        <v>61</v>
      </c>
      <c r="F432" s="39" t="s">
        <v>224</v>
      </c>
      <c r="G432" s="39" t="s">
        <v>63</v>
      </c>
      <c r="H432" s="39">
        <v>2006</v>
      </c>
      <c r="I432" s="38" t="s">
        <v>64</v>
      </c>
      <c r="J432" s="38">
        <v>65</v>
      </c>
      <c r="K432" s="39">
        <v>67</v>
      </c>
      <c r="L432" s="39">
        <f>K432-34</f>
        <v>33</v>
      </c>
      <c r="M432" s="39">
        <f>K432-61</f>
        <v>6</v>
      </c>
      <c r="N432" s="39">
        <f>K432-72</f>
        <v>-5</v>
      </c>
      <c r="O432" s="39">
        <f>K432-82</f>
        <v>-15</v>
      </c>
      <c r="P432" s="39">
        <v>2</v>
      </c>
      <c r="T432" s="39" t="s">
        <v>265</v>
      </c>
      <c r="U432" s="39"/>
      <c r="V432" s="39"/>
      <c r="W432" s="39">
        <v>3</v>
      </c>
      <c r="X432" s="39">
        <v>233</v>
      </c>
      <c r="Y432" s="39">
        <v>25</v>
      </c>
      <c r="Z432" s="39">
        <v>87</v>
      </c>
      <c r="AA432" s="40">
        <f t="shared" si="86"/>
        <v>3.48</v>
      </c>
      <c r="AB432" s="39">
        <v>4</v>
      </c>
      <c r="AC432" s="39">
        <v>29</v>
      </c>
      <c r="AD432" s="40">
        <f t="shared" si="87"/>
        <v>1.1599999999999999</v>
      </c>
      <c r="AE432" s="38">
        <f t="shared" si="88"/>
        <v>33.333333333333329</v>
      </c>
      <c r="AF432" s="39">
        <v>0</v>
      </c>
      <c r="AG432" s="39">
        <f t="shared" si="89"/>
        <v>0</v>
      </c>
      <c r="AH432" s="39">
        <v>0</v>
      </c>
      <c r="AI432" s="39">
        <f t="shared" si="90"/>
        <v>0</v>
      </c>
      <c r="AJ432" s="39" t="s">
        <v>266</v>
      </c>
      <c r="AK432" s="39"/>
      <c r="AL432" s="39"/>
      <c r="AM432" s="39">
        <v>7</v>
      </c>
      <c r="AN432" s="39">
        <v>3</v>
      </c>
      <c r="AO432" s="39">
        <v>1</v>
      </c>
      <c r="AP432" s="39">
        <v>3</v>
      </c>
      <c r="AQ432" s="39">
        <v>3</v>
      </c>
      <c r="AR432" s="39">
        <v>3</v>
      </c>
      <c r="AS432" s="39"/>
      <c r="AT432" s="39"/>
      <c r="AU432" s="39">
        <f>AR432-72</f>
        <v>-69</v>
      </c>
      <c r="AV432" s="39">
        <f>AR432-82</f>
        <v>-79</v>
      </c>
      <c r="BH432" t="str">
        <f>CONCATENATE(Tabla1[[#This Row],[MADRE]],"X",Tabla1[[#This Row],[PADRE]])</f>
        <v>S5133XA2198</v>
      </c>
    </row>
    <row r="433" spans="1:60" ht="15.75" hidden="1" x14ac:dyDescent="0.25">
      <c r="A433" s="11" t="str">
        <f t="shared" si="85"/>
        <v>D01_456_33</v>
      </c>
      <c r="B433" s="33" t="s">
        <v>181</v>
      </c>
      <c r="C433" s="45">
        <v>456</v>
      </c>
      <c r="D433" s="46">
        <v>33</v>
      </c>
      <c r="E433" s="43" t="s">
        <v>61</v>
      </c>
      <c r="F433" s="43" t="s">
        <v>224</v>
      </c>
      <c r="G433" s="43" t="s">
        <v>63</v>
      </c>
      <c r="H433" s="43">
        <v>2016</v>
      </c>
      <c r="I433" s="46" t="s">
        <v>70</v>
      </c>
      <c r="J433" s="46"/>
      <c r="K433" s="43">
        <v>87</v>
      </c>
      <c r="L433" s="43">
        <f>K433-28</f>
        <v>59</v>
      </c>
      <c r="M433" s="43">
        <f>K433-58</f>
        <v>29</v>
      </c>
      <c r="N433" s="43">
        <f>K433-85</f>
        <v>2</v>
      </c>
      <c r="O433" s="43">
        <f>K433-98</f>
        <v>-11</v>
      </c>
      <c r="P433" s="43">
        <v>4</v>
      </c>
      <c r="T433" s="43"/>
      <c r="U433" s="43"/>
      <c r="V433" s="43"/>
      <c r="W433" s="43">
        <v>0</v>
      </c>
      <c r="X433" s="43">
        <v>223</v>
      </c>
      <c r="Y433" s="43">
        <v>25</v>
      </c>
      <c r="Z433" s="43">
        <v>89</v>
      </c>
      <c r="AA433" s="40">
        <f t="shared" si="86"/>
        <v>3.56</v>
      </c>
      <c r="AB433" s="43">
        <v>4</v>
      </c>
      <c r="AC433" s="43">
        <v>29</v>
      </c>
      <c r="AD433" s="40">
        <f t="shared" si="87"/>
        <v>1.1599999999999999</v>
      </c>
      <c r="AE433" s="38">
        <f t="shared" si="88"/>
        <v>32.584269662921344</v>
      </c>
      <c r="AF433" s="43">
        <v>0</v>
      </c>
      <c r="AG433" s="39">
        <f t="shared" si="89"/>
        <v>0</v>
      </c>
      <c r="AH433" s="43">
        <v>0</v>
      </c>
      <c r="AI433" s="39">
        <f t="shared" si="90"/>
        <v>0</v>
      </c>
      <c r="AJ433" s="47">
        <v>0</v>
      </c>
      <c r="AK433" s="43"/>
      <c r="AL433" s="43"/>
      <c r="AM433" s="43">
        <v>4</v>
      </c>
      <c r="AN433" s="43">
        <v>3</v>
      </c>
      <c r="AO433" s="43">
        <v>2</v>
      </c>
      <c r="AP433" s="43">
        <v>2</v>
      </c>
      <c r="AQ433" s="43">
        <v>3</v>
      </c>
      <c r="AR433" s="43">
        <v>5</v>
      </c>
      <c r="AS433" s="43"/>
      <c r="AT433" s="43" t="s">
        <v>86</v>
      </c>
      <c r="AU433" s="43">
        <f>AR433-85</f>
        <v>-80</v>
      </c>
      <c r="AV433" s="43">
        <f>AR433-98</f>
        <v>-93</v>
      </c>
      <c r="BH433" t="str">
        <f>CONCATENATE(Tabla1[[#This Row],[MADRE]],"X",Tabla1[[#This Row],[PADRE]])</f>
        <v>S5133XA2198</v>
      </c>
    </row>
    <row r="434" spans="1:60" ht="15.75" hidden="1" x14ac:dyDescent="0.25">
      <c r="A434" s="11" t="str">
        <f t="shared" si="85"/>
        <v>D01_456_33</v>
      </c>
      <c r="B434" s="33" t="s">
        <v>181</v>
      </c>
      <c r="C434" s="37">
        <v>456</v>
      </c>
      <c r="D434" s="38">
        <v>33</v>
      </c>
      <c r="E434" s="39" t="s">
        <v>61</v>
      </c>
      <c r="F434" s="39" t="s">
        <v>224</v>
      </c>
      <c r="G434" s="39" t="s">
        <v>63</v>
      </c>
      <c r="H434" s="39">
        <v>2017</v>
      </c>
      <c r="I434" s="38" t="s">
        <v>70</v>
      </c>
      <c r="J434" s="38"/>
      <c r="K434" s="39">
        <v>69</v>
      </c>
      <c r="L434" s="39">
        <f>K434-30</f>
        <v>39</v>
      </c>
      <c r="M434" s="39">
        <f>K434-53</f>
        <v>16</v>
      </c>
      <c r="N434" s="39">
        <f>K434-71</f>
        <v>-2</v>
      </c>
      <c r="O434" s="39">
        <f>K434-80</f>
        <v>-11</v>
      </c>
      <c r="P434" s="39">
        <v>5</v>
      </c>
      <c r="T434" s="39"/>
      <c r="U434" s="39"/>
      <c r="V434" s="39"/>
      <c r="W434" s="39">
        <v>3</v>
      </c>
      <c r="X434" s="39">
        <v>221</v>
      </c>
      <c r="Y434" s="39">
        <v>25</v>
      </c>
      <c r="Z434" s="39">
        <v>91</v>
      </c>
      <c r="AA434" s="40">
        <f t="shared" si="86"/>
        <v>3.6933333333333334</v>
      </c>
      <c r="AB434" s="39">
        <v>4</v>
      </c>
      <c r="AC434" s="39">
        <v>32</v>
      </c>
      <c r="AD434" s="40">
        <f t="shared" si="87"/>
        <v>1.3333333333333333</v>
      </c>
      <c r="AE434" s="38">
        <f t="shared" si="88"/>
        <v>36.101083032490969</v>
      </c>
      <c r="AF434" s="39">
        <v>1</v>
      </c>
      <c r="AG434" s="39">
        <f t="shared" si="89"/>
        <v>4</v>
      </c>
      <c r="AH434" s="39">
        <v>2</v>
      </c>
      <c r="AI434" s="39">
        <f t="shared" si="90"/>
        <v>8</v>
      </c>
      <c r="AJ434" s="42" t="s">
        <v>81</v>
      </c>
      <c r="AK434" s="39"/>
      <c r="AL434" s="39"/>
      <c r="AM434" s="39">
        <v>4</v>
      </c>
      <c r="AN434" s="39">
        <v>3</v>
      </c>
      <c r="AO434" s="39">
        <v>1</v>
      </c>
      <c r="AP434" s="39">
        <v>2</v>
      </c>
      <c r="AQ434" s="39">
        <v>3</v>
      </c>
      <c r="AR434" s="39">
        <v>4</v>
      </c>
      <c r="AS434" s="39"/>
      <c r="AT434" s="39"/>
      <c r="AU434" s="39">
        <f>AR434-71</f>
        <v>-67</v>
      </c>
      <c r="AV434" s="39">
        <f>AR434-80</f>
        <v>-76</v>
      </c>
      <c r="BH434" t="str">
        <f>CONCATENATE(Tabla1[[#This Row],[MADRE]],"X",Tabla1[[#This Row],[PADRE]])</f>
        <v>S5133XA2198</v>
      </c>
    </row>
    <row r="435" spans="1:60" ht="15.75" hidden="1" x14ac:dyDescent="0.25">
      <c r="A435" s="11" t="str">
        <f t="shared" si="85"/>
        <v>D01_466_33</v>
      </c>
      <c r="B435" s="33" t="s">
        <v>181</v>
      </c>
      <c r="C435" s="5">
        <v>466</v>
      </c>
      <c r="D435" s="34">
        <v>33</v>
      </c>
      <c r="E435" s="35" t="s">
        <v>61</v>
      </c>
      <c r="F435" s="35" t="s">
        <v>224</v>
      </c>
      <c r="G435" s="35" t="s">
        <v>63</v>
      </c>
      <c r="H435" s="35">
        <v>2004</v>
      </c>
      <c r="I435" s="34" t="s">
        <v>104</v>
      </c>
      <c r="J435" s="34"/>
      <c r="K435" s="35">
        <v>70</v>
      </c>
      <c r="L435" s="35">
        <f>K435-22</f>
        <v>48</v>
      </c>
      <c r="M435" s="35">
        <f>K435-46</f>
        <v>24</v>
      </c>
      <c r="N435" s="35">
        <f>K435-71</f>
        <v>-1</v>
      </c>
      <c r="O435" s="35">
        <f>K435-87</f>
        <v>-17</v>
      </c>
      <c r="P435" s="35">
        <v>2</v>
      </c>
      <c r="T435" s="35"/>
      <c r="U435" s="35"/>
      <c r="V435" s="35" t="s">
        <v>68</v>
      </c>
      <c r="W435" s="35">
        <v>1</v>
      </c>
      <c r="X435" s="35">
        <v>235</v>
      </c>
      <c r="Y435" s="35">
        <v>20</v>
      </c>
      <c r="Z435" s="35">
        <v>96</v>
      </c>
      <c r="AA435" s="36">
        <f t="shared" si="86"/>
        <v>4.9333333333333336</v>
      </c>
      <c r="AB435" s="35">
        <v>4</v>
      </c>
      <c r="AC435" s="35">
        <v>24</v>
      </c>
      <c r="AD435" s="36">
        <f t="shared" si="87"/>
        <v>1.3333333333333333</v>
      </c>
      <c r="AE435" s="34">
        <f t="shared" si="88"/>
        <v>27.027027027027021</v>
      </c>
      <c r="AF435" s="35">
        <v>2</v>
      </c>
      <c r="AG435" s="35">
        <f t="shared" si="89"/>
        <v>10</v>
      </c>
      <c r="AH435" s="35">
        <v>0</v>
      </c>
      <c r="AI435" s="35">
        <f t="shared" si="90"/>
        <v>0</v>
      </c>
      <c r="AJ435" s="41">
        <v>3</v>
      </c>
      <c r="AK435" s="35">
        <f>AJ435*100/Y435</f>
        <v>15</v>
      </c>
      <c r="AL435" s="35">
        <v>3</v>
      </c>
      <c r="AM435" s="35">
        <v>11</v>
      </c>
      <c r="AN435" s="35">
        <v>2</v>
      </c>
      <c r="AO435" s="35">
        <v>1</v>
      </c>
      <c r="AP435" s="35">
        <v>3</v>
      </c>
      <c r="AQ435" s="35">
        <v>3</v>
      </c>
      <c r="AR435" s="35">
        <v>3</v>
      </c>
      <c r="AS435" s="35"/>
      <c r="AT435" s="35"/>
      <c r="AU435" s="35">
        <f>AR435-71</f>
        <v>-68</v>
      </c>
      <c r="AV435" s="35">
        <f>AR435-87</f>
        <v>-84</v>
      </c>
      <c r="BH435" t="str">
        <f>CONCATENATE(Tabla1[[#This Row],[MADRE]],"X",Tabla1[[#This Row],[PADRE]])</f>
        <v>S5133XA2198</v>
      </c>
    </row>
    <row r="436" spans="1:60" ht="15.75" hidden="1" x14ac:dyDescent="0.25">
      <c r="A436" s="11" t="str">
        <f t="shared" si="85"/>
        <v>D01_466_33</v>
      </c>
      <c r="B436" s="33" t="s">
        <v>181</v>
      </c>
      <c r="C436" s="37">
        <v>466</v>
      </c>
      <c r="D436" s="38">
        <v>33</v>
      </c>
      <c r="E436" s="39" t="s">
        <v>61</v>
      </c>
      <c r="F436" s="39" t="s">
        <v>224</v>
      </c>
      <c r="G436" s="39" t="s">
        <v>63</v>
      </c>
      <c r="H436" s="39">
        <v>2005</v>
      </c>
      <c r="I436" s="38" t="s">
        <v>104</v>
      </c>
      <c r="J436" s="38"/>
      <c r="K436" s="39">
        <v>84</v>
      </c>
      <c r="L436" s="39">
        <f>K436-30</f>
        <v>54</v>
      </c>
      <c r="M436" s="39">
        <f>K436-60</f>
        <v>24</v>
      </c>
      <c r="N436" s="39">
        <f>K436-82</f>
        <v>2</v>
      </c>
      <c r="O436" s="39">
        <f>K436-91</f>
        <v>-7</v>
      </c>
      <c r="P436" s="39">
        <v>4</v>
      </c>
      <c r="T436" s="39" t="s">
        <v>267</v>
      </c>
      <c r="U436" s="39" t="s">
        <v>70</v>
      </c>
      <c r="V436" s="39" t="s">
        <v>68</v>
      </c>
      <c r="W436" s="39">
        <v>3</v>
      </c>
      <c r="X436" s="39">
        <v>235</v>
      </c>
      <c r="Y436" s="39">
        <v>25</v>
      </c>
      <c r="Z436" s="39">
        <v>123</v>
      </c>
      <c r="AA436" s="40">
        <f t="shared" si="86"/>
        <v>4.92</v>
      </c>
      <c r="AB436" s="39">
        <v>4</v>
      </c>
      <c r="AC436" s="39">
        <v>32</v>
      </c>
      <c r="AD436" s="40">
        <f t="shared" si="87"/>
        <v>1.28</v>
      </c>
      <c r="AE436" s="38">
        <f t="shared" si="88"/>
        <v>26.016260162601625</v>
      </c>
      <c r="AF436" s="39">
        <v>0</v>
      </c>
      <c r="AG436" s="39">
        <f t="shared" si="89"/>
        <v>0</v>
      </c>
      <c r="AH436" s="39">
        <v>0</v>
      </c>
      <c r="AI436" s="39">
        <f t="shared" si="90"/>
        <v>0</v>
      </c>
      <c r="AJ436" s="42">
        <v>5</v>
      </c>
      <c r="AK436" s="39">
        <f>AJ436*100/Y436</f>
        <v>20</v>
      </c>
      <c r="AL436" s="39">
        <v>1</v>
      </c>
      <c r="AM436" s="39">
        <v>6</v>
      </c>
      <c r="AN436" s="39">
        <v>3</v>
      </c>
      <c r="AO436" s="39">
        <v>1</v>
      </c>
      <c r="AP436" s="39">
        <v>3</v>
      </c>
      <c r="AQ436" s="39">
        <v>3</v>
      </c>
      <c r="AR436" s="39">
        <v>3</v>
      </c>
      <c r="AS436" s="39"/>
      <c r="AT436" s="39"/>
      <c r="AU436" s="39">
        <f>AR436-82</f>
        <v>-79</v>
      </c>
      <c r="AV436" s="39">
        <f>AR436-91</f>
        <v>-88</v>
      </c>
      <c r="BH436" t="str">
        <f>CONCATENATE(Tabla1[[#This Row],[MADRE]],"X",Tabla1[[#This Row],[PADRE]])</f>
        <v>S5133XA2198</v>
      </c>
    </row>
    <row r="437" spans="1:60" ht="15.75" hidden="1" x14ac:dyDescent="0.25">
      <c r="A437" s="11" t="str">
        <f t="shared" si="85"/>
        <v>D01_466_33</v>
      </c>
      <c r="B437" s="33" t="s">
        <v>181</v>
      </c>
      <c r="C437" s="37">
        <v>466</v>
      </c>
      <c r="D437" s="38">
        <v>33</v>
      </c>
      <c r="E437" s="39" t="s">
        <v>61</v>
      </c>
      <c r="F437" s="39" t="s">
        <v>224</v>
      </c>
      <c r="G437" s="39" t="s">
        <v>63</v>
      </c>
      <c r="H437" s="39">
        <v>2006</v>
      </c>
      <c r="I437" s="38" t="s">
        <v>104</v>
      </c>
      <c r="J437" s="38">
        <v>69</v>
      </c>
      <c r="K437" s="39">
        <v>72</v>
      </c>
      <c r="L437" s="39">
        <f>K437-34</f>
        <v>38</v>
      </c>
      <c r="M437" s="39">
        <f>K437-61</f>
        <v>11</v>
      </c>
      <c r="N437" s="39">
        <f>K437-72</f>
        <v>0</v>
      </c>
      <c r="O437" s="39">
        <f>K437-82</f>
        <v>-10</v>
      </c>
      <c r="P437" s="39">
        <v>4</v>
      </c>
      <c r="T437" s="39" t="s">
        <v>268</v>
      </c>
      <c r="U437" s="39"/>
      <c r="V437" s="39" t="s">
        <v>68</v>
      </c>
      <c r="W437" s="39">
        <v>3</v>
      </c>
      <c r="X437" s="39">
        <v>232</v>
      </c>
      <c r="Y437" s="39">
        <v>25</v>
      </c>
      <c r="Z437" s="39">
        <v>122</v>
      </c>
      <c r="AA437" s="40">
        <f t="shared" si="86"/>
        <v>4.88</v>
      </c>
      <c r="AB437" s="39">
        <v>4</v>
      </c>
      <c r="AC437" s="39">
        <v>35</v>
      </c>
      <c r="AD437" s="40">
        <f t="shared" si="87"/>
        <v>1.4</v>
      </c>
      <c r="AE437" s="38">
        <f t="shared" si="88"/>
        <v>28.688524590163937</v>
      </c>
      <c r="AF437" s="39">
        <v>0</v>
      </c>
      <c r="AG437" s="39">
        <f t="shared" si="89"/>
        <v>0</v>
      </c>
      <c r="AH437" s="39">
        <v>0</v>
      </c>
      <c r="AI437" s="39">
        <f t="shared" si="90"/>
        <v>0</v>
      </c>
      <c r="AJ437" s="42">
        <v>0</v>
      </c>
      <c r="AK437" s="39">
        <v>0</v>
      </c>
      <c r="AL437" s="39"/>
      <c r="AM437" s="39">
        <v>7</v>
      </c>
      <c r="AN437" s="39">
        <v>3</v>
      </c>
      <c r="AO437" s="39">
        <v>1</v>
      </c>
      <c r="AP437" s="39">
        <v>2</v>
      </c>
      <c r="AQ437" s="39">
        <v>3</v>
      </c>
      <c r="AR437" s="39">
        <v>4</v>
      </c>
      <c r="AS437" s="39"/>
      <c r="AT437" s="39"/>
      <c r="AU437" s="39">
        <f>AR437-72</f>
        <v>-68</v>
      </c>
      <c r="AV437" s="39">
        <f>AR437-82</f>
        <v>-78</v>
      </c>
      <c r="BH437" t="str">
        <f>CONCATENATE(Tabla1[[#This Row],[MADRE]],"X",Tabla1[[#This Row],[PADRE]])</f>
        <v>S5133XA2198</v>
      </c>
    </row>
    <row r="438" spans="1:60" ht="15.75" hidden="1" x14ac:dyDescent="0.25">
      <c r="A438" s="11" t="str">
        <f t="shared" si="85"/>
        <v>D01_466_33</v>
      </c>
      <c r="B438" s="33" t="s">
        <v>181</v>
      </c>
      <c r="C438" s="37">
        <v>466</v>
      </c>
      <c r="D438" s="38">
        <v>33</v>
      </c>
      <c r="E438" s="39" t="s">
        <v>61</v>
      </c>
      <c r="F438" s="39" t="s">
        <v>224</v>
      </c>
      <c r="G438" s="39" t="s">
        <v>63</v>
      </c>
      <c r="H438" s="39">
        <v>2007</v>
      </c>
      <c r="I438" s="38" t="s">
        <v>104</v>
      </c>
      <c r="J438" s="38"/>
      <c r="K438" s="39">
        <v>66</v>
      </c>
      <c r="L438" s="39">
        <f>K438-36</f>
        <v>30</v>
      </c>
      <c r="M438" s="39">
        <f>K438-53</f>
        <v>13</v>
      </c>
      <c r="N438" s="39">
        <f>K438-67</f>
        <v>-1</v>
      </c>
      <c r="O438" s="39">
        <f>K438-82</f>
        <v>-16</v>
      </c>
      <c r="P438" s="39">
        <v>5</v>
      </c>
      <c r="T438" s="39" t="s">
        <v>269</v>
      </c>
      <c r="U438" s="39"/>
      <c r="V438" s="39" t="s">
        <v>68</v>
      </c>
      <c r="W438" s="39">
        <v>2</v>
      </c>
      <c r="X438" s="39">
        <v>234</v>
      </c>
      <c r="Y438" s="39">
        <v>25</v>
      </c>
      <c r="Z438" s="39">
        <v>142</v>
      </c>
      <c r="AA438" s="40">
        <f t="shared" si="86"/>
        <v>5.68</v>
      </c>
      <c r="AB438" s="39">
        <v>4</v>
      </c>
      <c r="AC438" s="39">
        <v>38</v>
      </c>
      <c r="AD438" s="40">
        <f t="shared" si="87"/>
        <v>1.52</v>
      </c>
      <c r="AE438" s="38">
        <f t="shared" si="88"/>
        <v>26.760563380281692</v>
      </c>
      <c r="AF438" s="39">
        <v>0</v>
      </c>
      <c r="AG438" s="39">
        <f t="shared" si="89"/>
        <v>0</v>
      </c>
      <c r="AH438" s="39">
        <v>0</v>
      </c>
      <c r="AI438" s="39">
        <f t="shared" si="90"/>
        <v>0</v>
      </c>
      <c r="AJ438" s="42" t="s">
        <v>270</v>
      </c>
      <c r="AK438" s="39"/>
      <c r="AL438" s="39"/>
      <c r="AM438" s="39">
        <v>7</v>
      </c>
      <c r="AN438" s="39">
        <v>3</v>
      </c>
      <c r="AO438" s="39">
        <v>3</v>
      </c>
      <c r="AP438" s="39">
        <v>2</v>
      </c>
      <c r="AQ438" s="39">
        <v>3</v>
      </c>
      <c r="AR438" s="39">
        <v>4</v>
      </c>
      <c r="AS438" s="39">
        <v>5</v>
      </c>
      <c r="AT438" s="39"/>
      <c r="AU438" s="39">
        <f>AR438-67</f>
        <v>-63</v>
      </c>
      <c r="AV438" s="39">
        <f>AR438-82</f>
        <v>-78</v>
      </c>
      <c r="BH438" t="str">
        <f>CONCATENATE(Tabla1[[#This Row],[MADRE]],"X",Tabla1[[#This Row],[PADRE]])</f>
        <v>S5133XA2198</v>
      </c>
    </row>
    <row r="439" spans="1:60" ht="15.75" hidden="1" x14ac:dyDescent="0.25">
      <c r="A439" s="11" t="str">
        <f t="shared" si="85"/>
        <v>D01_466_33</v>
      </c>
      <c r="B439" s="33" t="s">
        <v>181</v>
      </c>
      <c r="C439" s="37">
        <v>466</v>
      </c>
      <c r="D439" s="38">
        <v>33</v>
      </c>
      <c r="E439" s="39" t="s">
        <v>61</v>
      </c>
      <c r="F439" s="39" t="s">
        <v>224</v>
      </c>
      <c r="G439" s="39" t="s">
        <v>63</v>
      </c>
      <c r="H439" s="39">
        <v>2008</v>
      </c>
      <c r="I439" s="38" t="s">
        <v>104</v>
      </c>
      <c r="J439" s="38"/>
      <c r="K439" s="39">
        <v>67</v>
      </c>
      <c r="L439" s="39">
        <f>K439-22</f>
        <v>45</v>
      </c>
      <c r="M439" s="39">
        <f>K439-49</f>
        <v>18</v>
      </c>
      <c r="N439" s="39">
        <f>K439-67</f>
        <v>0</v>
      </c>
      <c r="O439" s="39">
        <f>K439-82</f>
        <v>-15</v>
      </c>
      <c r="P439" s="39">
        <v>4</v>
      </c>
      <c r="T439" s="39" t="s">
        <v>271</v>
      </c>
      <c r="U439" s="39"/>
      <c r="V439" s="39" t="s">
        <v>68</v>
      </c>
      <c r="W439" s="39">
        <v>3</v>
      </c>
      <c r="X439" s="39">
        <v>240</v>
      </c>
      <c r="Y439" s="39">
        <v>25</v>
      </c>
      <c r="Z439" s="39">
        <v>128</v>
      </c>
      <c r="AA439" s="40">
        <f t="shared" si="86"/>
        <v>5.12</v>
      </c>
      <c r="AB439" s="39">
        <v>4</v>
      </c>
      <c r="AC439" s="39">
        <v>35</v>
      </c>
      <c r="AD439" s="40">
        <f t="shared" si="87"/>
        <v>1.4</v>
      </c>
      <c r="AE439" s="38">
        <f t="shared" si="88"/>
        <v>27.34375</v>
      </c>
      <c r="AF439" s="39">
        <v>0</v>
      </c>
      <c r="AG439" s="39">
        <f t="shared" si="89"/>
        <v>0</v>
      </c>
      <c r="AH439" s="39">
        <v>0</v>
      </c>
      <c r="AI439" s="39">
        <f t="shared" si="90"/>
        <v>0</v>
      </c>
      <c r="AJ439" s="42" t="s">
        <v>87</v>
      </c>
      <c r="AK439" s="39">
        <f>AJ439*100/Y439</f>
        <v>0</v>
      </c>
      <c r="AL439" s="39"/>
      <c r="AM439" s="39">
        <v>7</v>
      </c>
      <c r="AN439" s="39">
        <v>3</v>
      </c>
      <c r="AO439" s="39">
        <v>2</v>
      </c>
      <c r="AP439" s="39">
        <v>3</v>
      </c>
      <c r="AQ439" s="39">
        <v>3</v>
      </c>
      <c r="AR439" s="39">
        <v>4</v>
      </c>
      <c r="AS439" s="39">
        <v>0</v>
      </c>
      <c r="AT439" s="39"/>
      <c r="AU439" s="39">
        <f>AR439-67</f>
        <v>-63</v>
      </c>
      <c r="AV439" s="39">
        <f>AR439-82</f>
        <v>-78</v>
      </c>
      <c r="BH439" t="str">
        <f>CONCATENATE(Tabla1[[#This Row],[MADRE]],"X",Tabla1[[#This Row],[PADRE]])</f>
        <v>S5133XA2198</v>
      </c>
    </row>
    <row r="440" spans="1:60" ht="15.75" hidden="1" x14ac:dyDescent="0.25">
      <c r="A440" s="11" t="str">
        <f t="shared" si="85"/>
        <v>D01_466_33</v>
      </c>
      <c r="B440" s="33" t="s">
        <v>181</v>
      </c>
      <c r="C440" s="37">
        <v>466</v>
      </c>
      <c r="D440" s="38">
        <v>33</v>
      </c>
      <c r="E440" s="39" t="s">
        <v>61</v>
      </c>
      <c r="F440" s="39" t="s">
        <v>224</v>
      </c>
      <c r="G440" s="39" t="s">
        <v>63</v>
      </c>
      <c r="H440" s="39">
        <v>2009</v>
      </c>
      <c r="I440" s="38" t="s">
        <v>104</v>
      </c>
      <c r="J440" s="38"/>
      <c r="K440" s="39">
        <v>65</v>
      </c>
      <c r="L440" s="39">
        <f>K440-26</f>
        <v>39</v>
      </c>
      <c r="M440" s="39">
        <f>K440-50</f>
        <v>15</v>
      </c>
      <c r="N440" s="39">
        <f>K440-66</f>
        <v>-1</v>
      </c>
      <c r="O440" s="39">
        <f>K440-82</f>
        <v>-17</v>
      </c>
      <c r="P440" s="39">
        <v>5</v>
      </c>
      <c r="T440" s="39"/>
      <c r="U440" s="39"/>
      <c r="V440" s="39"/>
      <c r="W440" s="39">
        <v>4</v>
      </c>
      <c r="X440" s="39">
        <v>236</v>
      </c>
      <c r="Y440" s="39">
        <v>25</v>
      </c>
      <c r="Z440" s="39">
        <v>76</v>
      </c>
      <c r="AA440" s="40">
        <f t="shared" si="86"/>
        <v>3.04</v>
      </c>
      <c r="AB440" s="39">
        <v>4</v>
      </c>
      <c r="AC440" s="39">
        <v>25</v>
      </c>
      <c r="AD440" s="40">
        <f t="shared" si="87"/>
        <v>1</v>
      </c>
      <c r="AE440" s="38">
        <f t="shared" si="88"/>
        <v>32.89473684210526</v>
      </c>
      <c r="AF440" s="39">
        <v>0</v>
      </c>
      <c r="AG440" s="39">
        <f t="shared" si="89"/>
        <v>0</v>
      </c>
      <c r="AH440" s="39">
        <v>0</v>
      </c>
      <c r="AI440" s="39">
        <f t="shared" si="90"/>
        <v>0</v>
      </c>
      <c r="AJ440" s="42" t="s">
        <v>272</v>
      </c>
      <c r="AK440" s="39"/>
      <c r="AL440" s="39"/>
      <c r="AM440" s="39">
        <v>7</v>
      </c>
      <c r="AN440" s="39">
        <v>3</v>
      </c>
      <c r="AO440" s="39">
        <v>2</v>
      </c>
      <c r="AP440" s="39">
        <v>3</v>
      </c>
      <c r="AQ440" s="39">
        <v>3</v>
      </c>
      <c r="AR440" s="39">
        <v>3</v>
      </c>
      <c r="AS440" s="39">
        <v>2</v>
      </c>
      <c r="AT440" s="39"/>
      <c r="AU440" s="39">
        <f>AR440-66</f>
        <v>-63</v>
      </c>
      <c r="AV440" s="39">
        <f>AR440-82</f>
        <v>-79</v>
      </c>
      <c r="BH440" t="str">
        <f>CONCATENATE(Tabla1[[#This Row],[MADRE]],"X",Tabla1[[#This Row],[PADRE]])</f>
        <v>S5133XA2198</v>
      </c>
    </row>
    <row r="441" spans="1:60" ht="15.75" hidden="1" x14ac:dyDescent="0.25">
      <c r="A441" s="11" t="str">
        <f t="shared" si="85"/>
        <v>D01_466_33</v>
      </c>
      <c r="B441" s="33" t="s">
        <v>181</v>
      </c>
      <c r="C441" s="37">
        <v>466</v>
      </c>
      <c r="D441" s="38">
        <v>33</v>
      </c>
      <c r="E441" s="39" t="s">
        <v>61</v>
      </c>
      <c r="F441" s="39" t="s">
        <v>224</v>
      </c>
      <c r="G441" s="39" t="s">
        <v>63</v>
      </c>
      <c r="H441" s="39">
        <v>2010</v>
      </c>
      <c r="I441" s="38" t="s">
        <v>104</v>
      </c>
      <c r="J441" s="38"/>
      <c r="K441" s="39">
        <v>81</v>
      </c>
      <c r="L441" s="39">
        <f>K441-40</f>
        <v>41</v>
      </c>
      <c r="M441" s="39">
        <f>K441-60</f>
        <v>21</v>
      </c>
      <c r="N441" s="39">
        <f>K441-82</f>
        <v>-1</v>
      </c>
      <c r="O441" s="39">
        <f>K441-98</f>
        <v>-17</v>
      </c>
      <c r="P441" s="39">
        <v>4</v>
      </c>
      <c r="T441" s="39" t="s">
        <v>273</v>
      </c>
      <c r="U441" s="39"/>
      <c r="V441" s="39"/>
      <c r="W441" s="39">
        <v>3</v>
      </c>
      <c r="X441" s="39">
        <v>248</v>
      </c>
      <c r="Y441" s="39">
        <v>25</v>
      </c>
      <c r="Z441" s="39">
        <v>135</v>
      </c>
      <c r="AA441" s="40">
        <f t="shared" si="86"/>
        <v>5.4</v>
      </c>
      <c r="AB441" s="39">
        <v>4</v>
      </c>
      <c r="AC441" s="39">
        <v>37</v>
      </c>
      <c r="AD441" s="40">
        <f t="shared" si="87"/>
        <v>1.48</v>
      </c>
      <c r="AE441" s="38">
        <f t="shared" si="88"/>
        <v>27.407407407407405</v>
      </c>
      <c r="AF441" s="39">
        <v>0</v>
      </c>
      <c r="AG441" s="39">
        <f t="shared" si="89"/>
        <v>0</v>
      </c>
      <c r="AH441" s="39">
        <v>0</v>
      </c>
      <c r="AI441" s="39">
        <f t="shared" si="90"/>
        <v>0</v>
      </c>
      <c r="AJ441" s="42" t="s">
        <v>87</v>
      </c>
      <c r="AK441" s="39"/>
      <c r="AL441" s="39"/>
      <c r="AM441" s="39">
        <v>7</v>
      </c>
      <c r="AN441" s="39">
        <v>3</v>
      </c>
      <c r="AO441" s="39">
        <v>2</v>
      </c>
      <c r="AP441" s="39">
        <v>3</v>
      </c>
      <c r="AQ441" s="39">
        <v>3</v>
      </c>
      <c r="AR441" s="39">
        <v>3</v>
      </c>
      <c r="AS441" s="39">
        <v>2</v>
      </c>
      <c r="AT441" s="39"/>
      <c r="AU441" s="39">
        <f>AR441-82</f>
        <v>-79</v>
      </c>
      <c r="AV441" s="39">
        <f>AR441-98</f>
        <v>-95</v>
      </c>
      <c r="BH441" t="str">
        <f>CONCATENATE(Tabla1[[#This Row],[MADRE]],"X",Tabla1[[#This Row],[PADRE]])</f>
        <v>S5133XA2198</v>
      </c>
    </row>
    <row r="442" spans="1:60" ht="15.75" hidden="1" x14ac:dyDescent="0.25">
      <c r="A442" s="11" t="str">
        <f t="shared" si="85"/>
        <v>D01_466_33</v>
      </c>
      <c r="B442" s="33" t="s">
        <v>181</v>
      </c>
      <c r="C442" s="37">
        <v>466</v>
      </c>
      <c r="D442" s="38">
        <v>33</v>
      </c>
      <c r="E442" s="39" t="s">
        <v>61</v>
      </c>
      <c r="F442" s="39" t="s">
        <v>224</v>
      </c>
      <c r="G442" s="39" t="s">
        <v>63</v>
      </c>
      <c r="H442" s="39">
        <v>2011</v>
      </c>
      <c r="I442" s="38" t="s">
        <v>104</v>
      </c>
      <c r="J442" s="38"/>
      <c r="K442" s="39">
        <v>70</v>
      </c>
      <c r="L442" s="39">
        <f>K442-31</f>
        <v>39</v>
      </c>
      <c r="M442" s="39">
        <f>K442-53</f>
        <v>17</v>
      </c>
      <c r="N442" s="39">
        <f>K442-70</f>
        <v>0</v>
      </c>
      <c r="O442" s="39">
        <f>K442-85</f>
        <v>-15</v>
      </c>
      <c r="P442" s="39">
        <v>4</v>
      </c>
      <c r="T442" s="39" t="s">
        <v>274</v>
      </c>
      <c r="U442" s="39"/>
      <c r="V442" s="39"/>
      <c r="W442" s="39">
        <v>4</v>
      </c>
      <c r="X442" s="39">
        <v>237</v>
      </c>
      <c r="Y442" s="39">
        <v>25</v>
      </c>
      <c r="Z442" s="39">
        <v>111</v>
      </c>
      <c r="AA442" s="40">
        <f t="shared" si="86"/>
        <v>4.4400000000000004</v>
      </c>
      <c r="AB442" s="39">
        <v>4</v>
      </c>
      <c r="AC442" s="39">
        <v>33</v>
      </c>
      <c r="AD442" s="40">
        <f t="shared" si="87"/>
        <v>1.32</v>
      </c>
      <c r="AE442" s="38">
        <f t="shared" si="88"/>
        <v>29.729729729729726</v>
      </c>
      <c r="AF442" s="39">
        <v>0</v>
      </c>
      <c r="AG442" s="39">
        <f t="shared" si="89"/>
        <v>0</v>
      </c>
      <c r="AH442" s="39">
        <v>0</v>
      </c>
      <c r="AI442" s="39">
        <f t="shared" si="90"/>
        <v>0</v>
      </c>
      <c r="AJ442" s="42" t="s">
        <v>124</v>
      </c>
      <c r="AK442" s="39"/>
      <c r="AL442" s="39"/>
      <c r="AM442" s="39">
        <v>6</v>
      </c>
      <c r="AN442" s="39">
        <v>3</v>
      </c>
      <c r="AO442" s="39">
        <v>1</v>
      </c>
      <c r="AP442" s="39">
        <v>3</v>
      </c>
      <c r="AQ442" s="39">
        <v>3</v>
      </c>
      <c r="AR442" s="39">
        <v>4</v>
      </c>
      <c r="AS442" s="39">
        <v>2</v>
      </c>
      <c r="AT442" s="39"/>
      <c r="AU442" s="39">
        <f>AR442-70</f>
        <v>-66</v>
      </c>
      <c r="AV442" s="39">
        <f>AR442-85</f>
        <v>-81</v>
      </c>
      <c r="BH442" t="str">
        <f>CONCATENATE(Tabla1[[#This Row],[MADRE]],"X",Tabla1[[#This Row],[PADRE]])</f>
        <v>S5133XA2198</v>
      </c>
    </row>
    <row r="443" spans="1:60" ht="15.75" hidden="1" x14ac:dyDescent="0.25">
      <c r="A443" s="11" t="str">
        <f t="shared" si="85"/>
        <v>D01_467_33</v>
      </c>
      <c r="B443" s="33" t="s">
        <v>181</v>
      </c>
      <c r="C443" s="5">
        <v>467</v>
      </c>
      <c r="D443" s="34">
        <v>33</v>
      </c>
      <c r="E443" s="35" t="s">
        <v>61</v>
      </c>
      <c r="F443" s="35" t="s">
        <v>224</v>
      </c>
      <c r="G443" s="35" t="s">
        <v>63</v>
      </c>
      <c r="H443" s="35">
        <v>2004</v>
      </c>
      <c r="I443" s="34" t="s">
        <v>104</v>
      </c>
      <c r="J443" s="34"/>
      <c r="K443" s="35">
        <v>67</v>
      </c>
      <c r="L443" s="35">
        <f>K443-22</f>
        <v>45</v>
      </c>
      <c r="M443" s="35">
        <f>K443-46</f>
        <v>21</v>
      </c>
      <c r="N443" s="35">
        <f>K443-71</f>
        <v>-4</v>
      </c>
      <c r="O443" s="35">
        <f>K443-87</f>
        <v>-20</v>
      </c>
      <c r="P443" s="35">
        <v>2</v>
      </c>
      <c r="T443" s="35"/>
      <c r="U443" s="35"/>
      <c r="V443" s="35" t="s">
        <v>67</v>
      </c>
      <c r="W443" s="35">
        <v>2</v>
      </c>
      <c r="X443" s="35">
        <v>237</v>
      </c>
      <c r="Y443" s="35">
        <v>25</v>
      </c>
      <c r="Z443" s="35">
        <v>81</v>
      </c>
      <c r="AA443" s="36">
        <f t="shared" si="86"/>
        <v>3.4457142857142857</v>
      </c>
      <c r="AB443" s="35">
        <v>4</v>
      </c>
      <c r="AC443" s="35">
        <v>27</v>
      </c>
      <c r="AD443" s="36">
        <f t="shared" si="87"/>
        <v>1.2857142857142858</v>
      </c>
      <c r="AE443" s="34">
        <f t="shared" si="88"/>
        <v>37.313432835820898</v>
      </c>
      <c r="AF443" s="35">
        <v>4</v>
      </c>
      <c r="AG443" s="35">
        <f t="shared" si="89"/>
        <v>16</v>
      </c>
      <c r="AH443" s="35">
        <v>0</v>
      </c>
      <c r="AI443" s="35">
        <f t="shared" si="90"/>
        <v>0</v>
      </c>
      <c r="AJ443" s="41">
        <v>0</v>
      </c>
      <c r="AK443" s="35">
        <f>AJ443*100/Y443</f>
        <v>0</v>
      </c>
      <c r="AL443" s="35">
        <v>0</v>
      </c>
      <c r="AM443" s="35">
        <v>5</v>
      </c>
      <c r="AN443" s="35">
        <v>2</v>
      </c>
      <c r="AO443" s="35">
        <v>3</v>
      </c>
      <c r="AP443" s="35">
        <v>4</v>
      </c>
      <c r="AQ443" s="35">
        <v>3</v>
      </c>
      <c r="AR443" s="35">
        <v>3</v>
      </c>
      <c r="AS443" s="35"/>
      <c r="AT443" s="35"/>
      <c r="AU443" s="35">
        <f>AR443-71</f>
        <v>-68</v>
      </c>
      <c r="AV443" s="35">
        <f>AR443-87</f>
        <v>-84</v>
      </c>
      <c r="BH443" t="str">
        <f>CONCATENATE(Tabla1[[#This Row],[MADRE]],"X",Tabla1[[#This Row],[PADRE]])</f>
        <v>S5133XA2198</v>
      </c>
    </row>
    <row r="444" spans="1:60" ht="15.75" hidden="1" x14ac:dyDescent="0.25">
      <c r="A444" s="11" t="str">
        <f t="shared" si="85"/>
        <v>D01_467_33</v>
      </c>
      <c r="B444" s="33" t="s">
        <v>181</v>
      </c>
      <c r="C444" s="37">
        <v>467</v>
      </c>
      <c r="D444" s="38">
        <v>33</v>
      </c>
      <c r="E444" s="39" t="s">
        <v>61</v>
      </c>
      <c r="F444" s="39" t="s">
        <v>224</v>
      </c>
      <c r="G444" s="39" t="s">
        <v>63</v>
      </c>
      <c r="H444" s="39">
        <v>2005</v>
      </c>
      <c r="I444" s="38" t="s">
        <v>104</v>
      </c>
      <c r="J444" s="38"/>
      <c r="K444" s="39">
        <v>77</v>
      </c>
      <c r="L444" s="39">
        <f>K444-30</f>
        <v>47</v>
      </c>
      <c r="M444" s="39">
        <f>K444-60</f>
        <v>17</v>
      </c>
      <c r="N444" s="39">
        <f>K444-82</f>
        <v>-5</v>
      </c>
      <c r="O444" s="39">
        <f>K444-91</f>
        <v>-14</v>
      </c>
      <c r="P444" s="39">
        <v>2</v>
      </c>
      <c r="T444" s="39" t="s">
        <v>275</v>
      </c>
      <c r="U444" s="39" t="s">
        <v>70</v>
      </c>
      <c r="V444" s="39" t="s">
        <v>67</v>
      </c>
      <c r="W444" s="39">
        <v>3</v>
      </c>
      <c r="X444" s="39">
        <v>236</v>
      </c>
      <c r="Y444" s="39">
        <v>25</v>
      </c>
      <c r="Z444" s="39">
        <v>99</v>
      </c>
      <c r="AA444" s="40">
        <f t="shared" si="86"/>
        <v>4.0166666666666666</v>
      </c>
      <c r="AB444" s="39">
        <v>4</v>
      </c>
      <c r="AC444" s="39">
        <v>34</v>
      </c>
      <c r="AD444" s="40">
        <f t="shared" si="87"/>
        <v>1.4166666666666667</v>
      </c>
      <c r="AE444" s="38">
        <f t="shared" si="88"/>
        <v>35.269709543568467</v>
      </c>
      <c r="AF444" s="39">
        <v>1</v>
      </c>
      <c r="AG444" s="39">
        <f t="shared" si="89"/>
        <v>4</v>
      </c>
      <c r="AH444" s="39">
        <v>1</v>
      </c>
      <c r="AI444" s="39">
        <f t="shared" si="90"/>
        <v>4</v>
      </c>
      <c r="AJ444" s="42">
        <v>0</v>
      </c>
      <c r="AK444" s="39">
        <f>AJ444*100/Y444</f>
        <v>0</v>
      </c>
      <c r="AL444" s="39">
        <v>0</v>
      </c>
      <c r="AM444" s="39">
        <v>7</v>
      </c>
      <c r="AN444" s="39">
        <v>3</v>
      </c>
      <c r="AO444" s="39">
        <v>2</v>
      </c>
      <c r="AP444" s="39">
        <v>3</v>
      </c>
      <c r="AQ444" s="39">
        <v>3</v>
      </c>
      <c r="AR444" s="39">
        <v>4</v>
      </c>
      <c r="AS444" s="39"/>
      <c r="AT444" s="39"/>
      <c r="AU444" s="39">
        <f>AR444-82</f>
        <v>-78</v>
      </c>
      <c r="AV444" s="39">
        <f>AR444-91</f>
        <v>-87</v>
      </c>
      <c r="BH444" t="str">
        <f>CONCATENATE(Tabla1[[#This Row],[MADRE]],"X",Tabla1[[#This Row],[PADRE]])</f>
        <v>S5133XA2198</v>
      </c>
    </row>
    <row r="445" spans="1:60" ht="15.75" hidden="1" x14ac:dyDescent="0.25">
      <c r="A445" s="11" t="str">
        <f t="shared" si="85"/>
        <v>D01_467_33</v>
      </c>
      <c r="B445" s="33" t="s">
        <v>181</v>
      </c>
      <c r="C445" s="37">
        <v>467</v>
      </c>
      <c r="D445" s="38">
        <v>33</v>
      </c>
      <c r="E445" s="39" t="s">
        <v>61</v>
      </c>
      <c r="F445" s="39" t="s">
        <v>224</v>
      </c>
      <c r="G445" s="39" t="s">
        <v>63</v>
      </c>
      <c r="H445" s="39">
        <v>2006</v>
      </c>
      <c r="I445" s="38" t="s">
        <v>104</v>
      </c>
      <c r="J445" s="38">
        <v>66</v>
      </c>
      <c r="K445" s="39">
        <v>70</v>
      </c>
      <c r="L445" s="39">
        <f>K445-34</f>
        <v>36</v>
      </c>
      <c r="M445" s="39">
        <f>K445-61</f>
        <v>9</v>
      </c>
      <c r="N445" s="39">
        <f>K445-72</f>
        <v>-2</v>
      </c>
      <c r="O445" s="39">
        <f>K445-82</f>
        <v>-12</v>
      </c>
      <c r="P445" s="39">
        <v>3</v>
      </c>
      <c r="T445" s="39" t="s">
        <v>276</v>
      </c>
      <c r="U445" s="39"/>
      <c r="V445" s="39" t="s">
        <v>67</v>
      </c>
      <c r="W445" s="39">
        <v>3</v>
      </c>
      <c r="X445" s="39">
        <v>227</v>
      </c>
      <c r="Y445" s="39">
        <v>25</v>
      </c>
      <c r="Z445" s="39">
        <v>79</v>
      </c>
      <c r="AA445" s="40">
        <f t="shared" si="86"/>
        <v>3.16</v>
      </c>
      <c r="AB445" s="39">
        <v>3</v>
      </c>
      <c r="AC445" s="39">
        <v>31</v>
      </c>
      <c r="AD445" s="40">
        <f t="shared" si="87"/>
        <v>1.24</v>
      </c>
      <c r="AE445" s="38">
        <f t="shared" si="88"/>
        <v>39.24050632911392</v>
      </c>
      <c r="AF445" s="39">
        <v>0</v>
      </c>
      <c r="AG445" s="39">
        <f t="shared" si="89"/>
        <v>0</v>
      </c>
      <c r="AH445" s="39">
        <v>1</v>
      </c>
      <c r="AI445" s="39">
        <f t="shared" si="90"/>
        <v>4</v>
      </c>
      <c r="AJ445" s="42">
        <v>0</v>
      </c>
      <c r="AK445" s="39">
        <v>0</v>
      </c>
      <c r="AL445" s="39"/>
      <c r="AM445" s="39">
        <v>7</v>
      </c>
      <c r="AN445" s="39">
        <v>3</v>
      </c>
      <c r="AO445" s="39">
        <v>1</v>
      </c>
      <c r="AP445" s="39">
        <v>3</v>
      </c>
      <c r="AQ445" s="39">
        <v>3</v>
      </c>
      <c r="AR445" s="39">
        <v>4</v>
      </c>
      <c r="AS445" s="39"/>
      <c r="AT445" s="39"/>
      <c r="AU445" s="39">
        <f>AR445-72</f>
        <v>-68</v>
      </c>
      <c r="AV445" s="39">
        <f>AR445-82</f>
        <v>-78</v>
      </c>
      <c r="BH445" t="str">
        <f>CONCATENATE(Tabla1[[#This Row],[MADRE]],"X",Tabla1[[#This Row],[PADRE]])</f>
        <v>S5133XA2198</v>
      </c>
    </row>
    <row r="446" spans="1:60" ht="15.75" hidden="1" x14ac:dyDescent="0.25">
      <c r="A446" s="11" t="str">
        <f t="shared" si="85"/>
        <v>D01_467_33</v>
      </c>
      <c r="B446" s="33" t="s">
        <v>181</v>
      </c>
      <c r="C446" s="37">
        <v>467</v>
      </c>
      <c r="D446" s="38">
        <v>33</v>
      </c>
      <c r="E446" s="39" t="s">
        <v>61</v>
      </c>
      <c r="F446" s="39" t="s">
        <v>224</v>
      </c>
      <c r="G446" s="39" t="s">
        <v>63</v>
      </c>
      <c r="H446" s="39">
        <v>2007</v>
      </c>
      <c r="I446" s="38" t="s">
        <v>104</v>
      </c>
      <c r="J446" s="38"/>
      <c r="K446" s="39">
        <v>60</v>
      </c>
      <c r="L446" s="39">
        <f>K446-36</f>
        <v>24</v>
      </c>
      <c r="M446" s="39">
        <f>K446-53</f>
        <v>7</v>
      </c>
      <c r="N446" s="39">
        <f>K446-67</f>
        <v>-7</v>
      </c>
      <c r="O446" s="39">
        <f>K446-82</f>
        <v>-22</v>
      </c>
      <c r="P446" s="39">
        <v>2</v>
      </c>
      <c r="T446" s="39" t="s">
        <v>277</v>
      </c>
      <c r="U446" s="39"/>
      <c r="V446" s="39" t="s">
        <v>67</v>
      </c>
      <c r="W446" s="39">
        <v>2</v>
      </c>
      <c r="X446" s="39">
        <v>228</v>
      </c>
      <c r="Y446" s="39">
        <v>25</v>
      </c>
      <c r="Z446" s="39">
        <v>103</v>
      </c>
      <c r="AA446" s="40">
        <f t="shared" si="86"/>
        <v>4.12</v>
      </c>
      <c r="AB446" s="39">
        <v>4</v>
      </c>
      <c r="AC446" s="39">
        <v>29</v>
      </c>
      <c r="AD446" s="40">
        <f t="shared" si="87"/>
        <v>1.1599999999999999</v>
      </c>
      <c r="AE446" s="38">
        <f t="shared" si="88"/>
        <v>28.155339805825239</v>
      </c>
      <c r="AF446" s="39">
        <v>0</v>
      </c>
      <c r="AG446" s="39">
        <f t="shared" si="89"/>
        <v>0</v>
      </c>
      <c r="AH446" s="39">
        <v>0</v>
      </c>
      <c r="AI446" s="39">
        <f t="shared" si="90"/>
        <v>0</v>
      </c>
      <c r="AJ446" s="42" t="s">
        <v>259</v>
      </c>
      <c r="AK446" s="39"/>
      <c r="AL446" s="39"/>
      <c r="AM446" s="39">
        <v>7</v>
      </c>
      <c r="AN446" s="39">
        <v>3</v>
      </c>
      <c r="AO446" s="39">
        <v>3</v>
      </c>
      <c r="AP446" s="39">
        <v>3</v>
      </c>
      <c r="AQ446" s="39">
        <v>3</v>
      </c>
      <c r="AR446" s="39">
        <v>4</v>
      </c>
      <c r="AS446" s="39">
        <v>3</v>
      </c>
      <c r="AT446" s="39"/>
      <c r="AU446" s="39">
        <f>AR446-67</f>
        <v>-63</v>
      </c>
      <c r="AV446" s="39">
        <f>AR446-82</f>
        <v>-78</v>
      </c>
      <c r="BH446" t="str">
        <f>CONCATENATE(Tabla1[[#This Row],[MADRE]],"X",Tabla1[[#This Row],[PADRE]])</f>
        <v>S5133XA2198</v>
      </c>
    </row>
    <row r="447" spans="1:60" ht="15.75" hidden="1" x14ac:dyDescent="0.25">
      <c r="A447" s="11" t="str">
        <f t="shared" si="85"/>
        <v>D01_467_33</v>
      </c>
      <c r="B447" s="33" t="s">
        <v>181</v>
      </c>
      <c r="C447" s="37">
        <v>467</v>
      </c>
      <c r="D447" s="38">
        <v>33</v>
      </c>
      <c r="E447" s="39" t="s">
        <v>61</v>
      </c>
      <c r="F447" s="39" t="s">
        <v>224</v>
      </c>
      <c r="G447" s="39" t="s">
        <v>63</v>
      </c>
      <c r="H447" s="39">
        <v>2008</v>
      </c>
      <c r="I447" s="38" t="s">
        <v>104</v>
      </c>
      <c r="J447" s="38"/>
      <c r="K447" s="39">
        <v>61</v>
      </c>
      <c r="L447" s="39">
        <f>K447-22</f>
        <v>39</v>
      </c>
      <c r="M447" s="39">
        <f>K447-49</f>
        <v>12</v>
      </c>
      <c r="N447" s="39">
        <f>K447-67</f>
        <v>-6</v>
      </c>
      <c r="O447" s="39">
        <f>K447-82</f>
        <v>-21</v>
      </c>
      <c r="P447" s="39">
        <v>3</v>
      </c>
      <c r="T447" s="39" t="s">
        <v>278</v>
      </c>
      <c r="U447" s="39"/>
      <c r="V447" s="39" t="s">
        <v>67</v>
      </c>
      <c r="W447" s="39">
        <v>4</v>
      </c>
      <c r="X447" s="39">
        <v>243</v>
      </c>
      <c r="Y447" s="39">
        <v>25</v>
      </c>
      <c r="Z447" s="39">
        <v>87</v>
      </c>
      <c r="AA447" s="40">
        <f t="shared" si="86"/>
        <v>3.5316666666666667</v>
      </c>
      <c r="AB447" s="39">
        <v>4</v>
      </c>
      <c r="AC447" s="39">
        <v>31</v>
      </c>
      <c r="AD447" s="40">
        <f t="shared" si="87"/>
        <v>1.2916666666666667</v>
      </c>
      <c r="AE447" s="38">
        <f t="shared" si="88"/>
        <v>36.573855592260507</v>
      </c>
      <c r="AF447" s="39">
        <v>1</v>
      </c>
      <c r="AG447" s="39">
        <f t="shared" si="89"/>
        <v>4</v>
      </c>
      <c r="AH447" s="39">
        <v>0</v>
      </c>
      <c r="AI447" s="39">
        <f t="shared" si="90"/>
        <v>0</v>
      </c>
      <c r="AJ447" s="42" t="s">
        <v>279</v>
      </c>
      <c r="AK447" s="39"/>
      <c r="AL447" s="39"/>
      <c r="AM447" s="39">
        <v>7</v>
      </c>
      <c r="AN447" s="39">
        <v>3</v>
      </c>
      <c r="AO447" s="39">
        <v>1</v>
      </c>
      <c r="AP447" s="39">
        <v>3</v>
      </c>
      <c r="AQ447" s="39">
        <v>3</v>
      </c>
      <c r="AR447" s="39">
        <v>4</v>
      </c>
      <c r="AS447" s="39">
        <v>0</v>
      </c>
      <c r="AT447" s="39"/>
      <c r="AU447" s="39">
        <f>AR447-67</f>
        <v>-63</v>
      </c>
      <c r="AV447" s="39">
        <f>AR447-82</f>
        <v>-78</v>
      </c>
      <c r="BH447" t="str">
        <f>CONCATENATE(Tabla1[[#This Row],[MADRE]],"X",Tabla1[[#This Row],[PADRE]])</f>
        <v>S5133XA2198</v>
      </c>
    </row>
    <row r="448" spans="1:60" ht="15.75" hidden="1" x14ac:dyDescent="0.25">
      <c r="A448" s="11" t="str">
        <f t="shared" si="85"/>
        <v>D01_467_33</v>
      </c>
      <c r="B448" s="33" t="s">
        <v>181</v>
      </c>
      <c r="C448" s="37">
        <v>467</v>
      </c>
      <c r="D448" s="38">
        <v>33</v>
      </c>
      <c r="E448" s="39" t="s">
        <v>61</v>
      </c>
      <c r="F448" s="39" t="s">
        <v>224</v>
      </c>
      <c r="G448" s="39" t="s">
        <v>63</v>
      </c>
      <c r="H448" s="39">
        <v>2009</v>
      </c>
      <c r="I448" s="38" t="s">
        <v>104</v>
      </c>
      <c r="J448" s="38"/>
      <c r="K448" s="39">
        <v>62</v>
      </c>
      <c r="L448" s="39">
        <f>K448-26</f>
        <v>36</v>
      </c>
      <c r="M448" s="39">
        <f>K448-50</f>
        <v>12</v>
      </c>
      <c r="N448" s="39">
        <f>K448-66</f>
        <v>-4</v>
      </c>
      <c r="O448" s="39">
        <f>K448-82</f>
        <v>-20</v>
      </c>
      <c r="P448" s="39">
        <v>4</v>
      </c>
      <c r="T448" s="39"/>
      <c r="U448" s="39"/>
      <c r="V448" s="39"/>
      <c r="W448" s="39">
        <v>4</v>
      </c>
      <c r="X448" s="39">
        <v>234</v>
      </c>
      <c r="Y448" s="39">
        <v>25</v>
      </c>
      <c r="Z448" s="39">
        <v>81</v>
      </c>
      <c r="AA448" s="40">
        <f t="shared" si="86"/>
        <v>3.24</v>
      </c>
      <c r="AB448" s="39">
        <v>4</v>
      </c>
      <c r="AC448" s="39">
        <v>31</v>
      </c>
      <c r="AD448" s="40">
        <f t="shared" si="87"/>
        <v>1.24</v>
      </c>
      <c r="AE448" s="38">
        <f t="shared" si="88"/>
        <v>38.271604938271601</v>
      </c>
      <c r="AF448" s="39">
        <v>0</v>
      </c>
      <c r="AG448" s="39">
        <f t="shared" si="89"/>
        <v>0</v>
      </c>
      <c r="AH448" s="39">
        <v>2</v>
      </c>
      <c r="AI448" s="39">
        <f t="shared" si="90"/>
        <v>8</v>
      </c>
      <c r="AJ448" s="42" t="s">
        <v>206</v>
      </c>
      <c r="AK448" s="39"/>
      <c r="AL448" s="39"/>
      <c r="AM448" s="39">
        <v>7</v>
      </c>
      <c r="AN448" s="39">
        <v>2</v>
      </c>
      <c r="AO448" s="39">
        <v>2</v>
      </c>
      <c r="AP448" s="39">
        <v>3</v>
      </c>
      <c r="AQ448" s="39">
        <v>3</v>
      </c>
      <c r="AR448" s="39">
        <v>3</v>
      </c>
      <c r="AS448" s="39">
        <v>3</v>
      </c>
      <c r="AT448" s="39"/>
      <c r="AU448" s="39">
        <f>AR448-66</f>
        <v>-63</v>
      </c>
      <c r="AV448" s="39">
        <f>AR448-82</f>
        <v>-79</v>
      </c>
      <c r="BH448" t="str">
        <f>CONCATENATE(Tabla1[[#This Row],[MADRE]],"X",Tabla1[[#This Row],[PADRE]])</f>
        <v>S5133XA2198</v>
      </c>
    </row>
    <row r="449" spans="1:60" ht="15.75" hidden="1" x14ac:dyDescent="0.25">
      <c r="A449" s="11" t="str">
        <f t="shared" si="85"/>
        <v>D01_478_33</v>
      </c>
      <c r="B449" s="33" t="s">
        <v>181</v>
      </c>
      <c r="C449" s="37">
        <v>478</v>
      </c>
      <c r="D449" s="38">
        <v>33</v>
      </c>
      <c r="E449" s="39" t="s">
        <v>61</v>
      </c>
      <c r="F449" s="39" t="s">
        <v>224</v>
      </c>
      <c r="G449" s="39" t="s">
        <v>63</v>
      </c>
      <c r="H449" s="39">
        <v>2005</v>
      </c>
      <c r="I449" s="38" t="s">
        <v>64</v>
      </c>
      <c r="J449" s="38"/>
      <c r="K449" s="39">
        <v>80</v>
      </c>
      <c r="L449" s="39">
        <f>K449-30</f>
        <v>50</v>
      </c>
      <c r="M449" s="39">
        <f>K449-60</f>
        <v>20</v>
      </c>
      <c r="N449" s="39">
        <f>K449-82</f>
        <v>-2</v>
      </c>
      <c r="O449" s="39">
        <f>K449-91</f>
        <v>-11</v>
      </c>
      <c r="P449" s="39">
        <v>4</v>
      </c>
      <c r="T449" s="39" t="s">
        <v>280</v>
      </c>
      <c r="U449" s="39" t="s">
        <v>70</v>
      </c>
      <c r="V449" s="39"/>
      <c r="W449" s="39">
        <v>4</v>
      </c>
      <c r="X449" s="39">
        <v>223</v>
      </c>
      <c r="Y449" s="39">
        <v>25</v>
      </c>
      <c r="Z449" s="39">
        <v>59</v>
      </c>
      <c r="AA449" s="40">
        <f t="shared" si="86"/>
        <v>2.36</v>
      </c>
      <c r="AB449" s="39">
        <v>4</v>
      </c>
      <c r="AC449" s="39">
        <v>23</v>
      </c>
      <c r="AD449" s="40">
        <f t="shared" si="87"/>
        <v>0.92</v>
      </c>
      <c r="AE449" s="38">
        <f t="shared" si="88"/>
        <v>38.983050847457626</v>
      </c>
      <c r="AF449" s="39">
        <v>0</v>
      </c>
      <c r="AG449" s="39">
        <f t="shared" si="89"/>
        <v>0</v>
      </c>
      <c r="AH449" s="39">
        <v>1</v>
      </c>
      <c r="AI449" s="39">
        <f t="shared" si="90"/>
        <v>4</v>
      </c>
      <c r="AJ449" s="39">
        <v>0</v>
      </c>
      <c r="AK449" s="39">
        <f>AJ449*100/Y449</f>
        <v>0</v>
      </c>
      <c r="AL449" s="39">
        <v>0</v>
      </c>
      <c r="AM449" s="39">
        <v>5</v>
      </c>
      <c r="AN449" s="39">
        <v>3</v>
      </c>
      <c r="AO449" s="39">
        <v>2</v>
      </c>
      <c r="AP449" s="39">
        <v>3</v>
      </c>
      <c r="AQ449" s="39">
        <v>3</v>
      </c>
      <c r="AR449" s="39">
        <v>3</v>
      </c>
      <c r="AS449" s="39"/>
      <c r="AT449" s="39"/>
      <c r="AU449" s="39">
        <f>AR449-82</f>
        <v>-79</v>
      </c>
      <c r="AV449" s="39">
        <f>AR449-91</f>
        <v>-88</v>
      </c>
      <c r="BH449" t="str">
        <f>CONCATENATE(Tabla1[[#This Row],[MADRE]],"X",Tabla1[[#This Row],[PADRE]])</f>
        <v>S5133XA2198</v>
      </c>
    </row>
    <row r="450" spans="1:60" ht="15.75" hidden="1" x14ac:dyDescent="0.25">
      <c r="A450" s="11" t="str">
        <f t="shared" ref="A450:A513" si="92">CONCATENATE(B450, "_",C450,"_",D450)</f>
        <v>D01_478_33</v>
      </c>
      <c r="B450" s="33" t="s">
        <v>181</v>
      </c>
      <c r="C450" s="37">
        <v>478</v>
      </c>
      <c r="D450" s="38">
        <v>33</v>
      </c>
      <c r="E450" s="39" t="s">
        <v>61</v>
      </c>
      <c r="F450" s="39" t="s">
        <v>224</v>
      </c>
      <c r="G450" s="39" t="s">
        <v>63</v>
      </c>
      <c r="H450" s="39">
        <v>2006</v>
      </c>
      <c r="I450" s="38" t="s">
        <v>64</v>
      </c>
      <c r="J450" s="38">
        <v>66</v>
      </c>
      <c r="K450" s="39">
        <v>68</v>
      </c>
      <c r="L450" s="39">
        <f>K450-34</f>
        <v>34</v>
      </c>
      <c r="M450" s="39">
        <f>K450-61</f>
        <v>7</v>
      </c>
      <c r="N450" s="39">
        <f>K450-72</f>
        <v>-4</v>
      </c>
      <c r="O450" s="39">
        <f>K450-82</f>
        <v>-14</v>
      </c>
      <c r="P450" s="39">
        <v>2</v>
      </c>
      <c r="T450" s="39" t="s">
        <v>281</v>
      </c>
      <c r="U450" s="39"/>
      <c r="V450" s="39"/>
      <c r="W450" s="39">
        <v>3</v>
      </c>
      <c r="X450" s="39">
        <v>218</v>
      </c>
      <c r="Y450" s="39">
        <v>25</v>
      </c>
      <c r="Z450" s="39">
        <v>48</v>
      </c>
      <c r="AA450" s="40">
        <f t="shared" si="86"/>
        <v>1.92</v>
      </c>
      <c r="AB450" s="39">
        <v>4</v>
      </c>
      <c r="AC450" s="39">
        <v>16</v>
      </c>
      <c r="AD450" s="40">
        <f t="shared" si="87"/>
        <v>0.64</v>
      </c>
      <c r="AE450" s="38">
        <f t="shared" si="88"/>
        <v>33.333333333333336</v>
      </c>
      <c r="AF450" s="39">
        <v>0</v>
      </c>
      <c r="AG450" s="39">
        <f t="shared" si="89"/>
        <v>0</v>
      </c>
      <c r="AH450" s="39">
        <v>1</v>
      </c>
      <c r="AI450" s="39">
        <f t="shared" si="90"/>
        <v>4</v>
      </c>
      <c r="AJ450" s="39" t="s">
        <v>282</v>
      </c>
      <c r="AK450" s="39"/>
      <c r="AL450" s="39"/>
      <c r="AM450" s="39">
        <v>4</v>
      </c>
      <c r="AN450" s="39">
        <v>2</v>
      </c>
      <c r="AO450" s="39">
        <v>2</v>
      </c>
      <c r="AP450" s="39">
        <v>3</v>
      </c>
      <c r="AQ450" s="39">
        <v>3</v>
      </c>
      <c r="AR450" s="39">
        <v>3</v>
      </c>
      <c r="AS450" s="39"/>
      <c r="AT450" s="39"/>
      <c r="AU450" s="39">
        <f>AR450-72</f>
        <v>-69</v>
      </c>
      <c r="AV450" s="39">
        <f>AR450-82</f>
        <v>-79</v>
      </c>
      <c r="BH450" t="str">
        <f>CONCATENATE(Tabla1[[#This Row],[MADRE]],"X",Tabla1[[#This Row],[PADRE]])</f>
        <v>S5133XA2198</v>
      </c>
    </row>
    <row r="451" spans="1:60" ht="15.75" hidden="1" x14ac:dyDescent="0.25">
      <c r="A451" s="11" t="str">
        <f t="shared" si="92"/>
        <v>D01_484_33</v>
      </c>
      <c r="B451" s="33" t="s">
        <v>181</v>
      </c>
      <c r="C451" s="5">
        <v>484</v>
      </c>
      <c r="D451" s="34">
        <v>33</v>
      </c>
      <c r="E451" s="35" t="s">
        <v>61</v>
      </c>
      <c r="F451" s="35" t="s">
        <v>224</v>
      </c>
      <c r="G451" s="35" t="s">
        <v>63</v>
      </c>
      <c r="H451" s="35">
        <v>2004</v>
      </c>
      <c r="I451" s="34" t="s">
        <v>104</v>
      </c>
      <c r="J451" s="34"/>
      <c r="K451" s="35">
        <v>71</v>
      </c>
      <c r="L451" s="35">
        <f>K451-22</f>
        <v>49</v>
      </c>
      <c r="M451" s="35">
        <f>K451-46</f>
        <v>25</v>
      </c>
      <c r="N451" s="35">
        <f>K451-71</f>
        <v>0</v>
      </c>
      <c r="O451" s="35">
        <f>K451-87</f>
        <v>-16</v>
      </c>
      <c r="P451" s="35">
        <v>2</v>
      </c>
      <c r="T451" s="35"/>
      <c r="U451" s="35"/>
      <c r="V451" s="35" t="s">
        <v>67</v>
      </c>
      <c r="W451" s="35">
        <v>1</v>
      </c>
      <c r="X451" s="35">
        <v>217</v>
      </c>
      <c r="Y451" s="35">
        <v>25</v>
      </c>
      <c r="Z451" s="35">
        <v>68</v>
      </c>
      <c r="AA451" s="36">
        <f t="shared" si="86"/>
        <v>2.8034782608695652</v>
      </c>
      <c r="AB451" s="35">
        <v>3</v>
      </c>
      <c r="AC451" s="35">
        <v>24</v>
      </c>
      <c r="AD451" s="36">
        <f t="shared" si="87"/>
        <v>1.0434782608695652</v>
      </c>
      <c r="AE451" s="34">
        <f t="shared" si="88"/>
        <v>37.220843672456574</v>
      </c>
      <c r="AF451" s="35">
        <v>2</v>
      </c>
      <c r="AG451" s="35">
        <f t="shared" si="89"/>
        <v>8</v>
      </c>
      <c r="AH451" s="35">
        <v>0</v>
      </c>
      <c r="AI451" s="35">
        <f t="shared" si="90"/>
        <v>0</v>
      </c>
      <c r="AJ451" s="41">
        <v>1</v>
      </c>
      <c r="AK451" s="35">
        <f>AJ451*100/Y451</f>
        <v>4</v>
      </c>
      <c r="AL451" s="35">
        <v>8</v>
      </c>
      <c r="AM451" s="35">
        <v>7</v>
      </c>
      <c r="AN451" s="35">
        <v>3</v>
      </c>
      <c r="AO451" s="35">
        <v>1</v>
      </c>
      <c r="AP451" s="35">
        <v>2</v>
      </c>
      <c r="AQ451" s="35">
        <v>3</v>
      </c>
      <c r="AR451" s="35">
        <v>2</v>
      </c>
      <c r="AS451" s="35"/>
      <c r="AT451" s="35"/>
      <c r="AU451" s="35">
        <f>AR451-71</f>
        <v>-69</v>
      </c>
      <c r="AV451" s="35">
        <f>AR451-87</f>
        <v>-85</v>
      </c>
      <c r="BH451" t="str">
        <f>CONCATENATE(Tabla1[[#This Row],[MADRE]],"X",Tabla1[[#This Row],[PADRE]])</f>
        <v>S5133XA2198</v>
      </c>
    </row>
    <row r="452" spans="1:60" ht="15.75" hidden="1" x14ac:dyDescent="0.25">
      <c r="A452" s="11" t="str">
        <f t="shared" si="92"/>
        <v>D01_484_33</v>
      </c>
      <c r="B452" s="33" t="s">
        <v>181</v>
      </c>
      <c r="C452" s="37">
        <v>484</v>
      </c>
      <c r="D452" s="38">
        <v>33</v>
      </c>
      <c r="E452" s="39" t="s">
        <v>61</v>
      </c>
      <c r="F452" s="39" t="s">
        <v>224</v>
      </c>
      <c r="G452" s="39" t="s">
        <v>63</v>
      </c>
      <c r="H452" s="39">
        <v>2005</v>
      </c>
      <c r="I452" s="38" t="s">
        <v>104</v>
      </c>
      <c r="J452" s="38"/>
      <c r="K452" s="39">
        <v>78</v>
      </c>
      <c r="L452" s="39">
        <f>K452-30</f>
        <v>48</v>
      </c>
      <c r="M452" s="39">
        <f>K452-60</f>
        <v>18</v>
      </c>
      <c r="N452" s="39">
        <f>K452-82</f>
        <v>-4</v>
      </c>
      <c r="O452" s="39">
        <f>K452-91</f>
        <v>-13</v>
      </c>
      <c r="P452" s="39">
        <v>2</v>
      </c>
      <c r="T452" s="39" t="s">
        <v>283</v>
      </c>
      <c r="U452" s="39" t="s">
        <v>70</v>
      </c>
      <c r="V452" s="39" t="s">
        <v>67</v>
      </c>
      <c r="W452" s="39">
        <v>4</v>
      </c>
      <c r="X452" s="39">
        <v>203</v>
      </c>
      <c r="Y452" s="39">
        <v>25</v>
      </c>
      <c r="Z452" s="39">
        <v>85</v>
      </c>
      <c r="AA452" s="40">
        <f t="shared" si="86"/>
        <v>3.4</v>
      </c>
      <c r="AB452" s="39">
        <v>4</v>
      </c>
      <c r="AC452" s="39">
        <v>28</v>
      </c>
      <c r="AD452" s="40">
        <f t="shared" si="87"/>
        <v>1.1200000000000001</v>
      </c>
      <c r="AE452" s="38">
        <f t="shared" si="88"/>
        <v>32.941176470588239</v>
      </c>
      <c r="AF452" s="39">
        <v>0</v>
      </c>
      <c r="AG452" s="39">
        <f t="shared" si="89"/>
        <v>0</v>
      </c>
      <c r="AH452" s="39">
        <v>5</v>
      </c>
      <c r="AI452" s="39">
        <f t="shared" si="90"/>
        <v>20</v>
      </c>
      <c r="AJ452" s="42">
        <v>0</v>
      </c>
      <c r="AK452" s="39">
        <f>AJ452*100/Y452</f>
        <v>0</v>
      </c>
      <c r="AL452" s="39">
        <v>0</v>
      </c>
      <c r="AM452" s="39">
        <v>4</v>
      </c>
      <c r="AN452" s="39">
        <v>2</v>
      </c>
      <c r="AO452" s="39">
        <v>2</v>
      </c>
      <c r="AP452" s="39">
        <v>1</v>
      </c>
      <c r="AQ452" s="39">
        <v>3</v>
      </c>
      <c r="AR452" s="39">
        <v>3</v>
      </c>
      <c r="AS452" s="39"/>
      <c r="AT452" s="39"/>
      <c r="AU452" s="39">
        <f>AR452-82</f>
        <v>-79</v>
      </c>
      <c r="AV452" s="39">
        <f>AR452-91</f>
        <v>-88</v>
      </c>
      <c r="BH452" t="str">
        <f>CONCATENATE(Tabla1[[#This Row],[MADRE]],"X",Tabla1[[#This Row],[PADRE]])</f>
        <v>S5133XA2198</v>
      </c>
    </row>
    <row r="453" spans="1:60" ht="15.75" hidden="1" x14ac:dyDescent="0.25">
      <c r="A453" s="11" t="str">
        <f t="shared" si="92"/>
        <v>D01_484_33</v>
      </c>
      <c r="B453" s="33" t="s">
        <v>181</v>
      </c>
      <c r="C453" s="37">
        <v>484</v>
      </c>
      <c r="D453" s="38">
        <v>33</v>
      </c>
      <c r="E453" s="39" t="s">
        <v>61</v>
      </c>
      <c r="F453" s="39" t="s">
        <v>224</v>
      </c>
      <c r="G453" s="39" t="s">
        <v>63</v>
      </c>
      <c r="H453" s="39">
        <v>2006</v>
      </c>
      <c r="I453" s="38" t="s">
        <v>104</v>
      </c>
      <c r="J453" s="38">
        <v>66</v>
      </c>
      <c r="K453" s="39">
        <v>69</v>
      </c>
      <c r="L453" s="39">
        <f>K453-34</f>
        <v>35</v>
      </c>
      <c r="M453" s="39">
        <f>K453-61</f>
        <v>8</v>
      </c>
      <c r="N453" s="39">
        <f>K453-72</f>
        <v>-3</v>
      </c>
      <c r="O453" s="39">
        <f>K453-82</f>
        <v>-13</v>
      </c>
      <c r="P453" s="39">
        <v>4</v>
      </c>
      <c r="T453" s="39" t="s">
        <v>284</v>
      </c>
      <c r="U453" s="39"/>
      <c r="V453" s="39" t="s">
        <v>67</v>
      </c>
      <c r="W453" s="39">
        <v>5</v>
      </c>
      <c r="X453" s="39">
        <v>204</v>
      </c>
      <c r="Y453" s="39">
        <v>25</v>
      </c>
      <c r="Z453" s="39">
        <v>45</v>
      </c>
      <c r="AA453" s="40">
        <f t="shared" si="86"/>
        <v>1.8</v>
      </c>
      <c r="AB453" s="39">
        <v>4</v>
      </c>
      <c r="AC453" s="39">
        <v>15</v>
      </c>
      <c r="AD453" s="40">
        <f t="shared" si="87"/>
        <v>0.6</v>
      </c>
      <c r="AE453" s="38">
        <f t="shared" si="88"/>
        <v>33.333333333333336</v>
      </c>
      <c r="AF453" s="39">
        <v>0</v>
      </c>
      <c r="AG453" s="39">
        <f t="shared" si="89"/>
        <v>0</v>
      </c>
      <c r="AH453" s="39">
        <v>0</v>
      </c>
      <c r="AI453" s="39">
        <f t="shared" si="90"/>
        <v>0</v>
      </c>
      <c r="AJ453" s="42" t="s">
        <v>285</v>
      </c>
      <c r="AK453" s="39"/>
      <c r="AL453" s="39"/>
      <c r="AM453" s="39">
        <v>7</v>
      </c>
      <c r="AN453" s="39">
        <v>3</v>
      </c>
      <c r="AO453" s="39">
        <v>2</v>
      </c>
      <c r="AP453" s="39">
        <v>2</v>
      </c>
      <c r="AQ453" s="39">
        <v>3</v>
      </c>
      <c r="AR453" s="39">
        <v>3</v>
      </c>
      <c r="AS453" s="39"/>
      <c r="AT453" s="39"/>
      <c r="AU453" s="39">
        <f>AR453-72</f>
        <v>-69</v>
      </c>
      <c r="AV453" s="39">
        <f>AR453-82</f>
        <v>-79</v>
      </c>
      <c r="BH453" t="str">
        <f>CONCATENATE(Tabla1[[#This Row],[MADRE]],"X",Tabla1[[#This Row],[PADRE]])</f>
        <v>S5133XA2198</v>
      </c>
    </row>
    <row r="454" spans="1:60" ht="15.75" hidden="1" x14ac:dyDescent="0.25">
      <c r="A454" s="11" t="str">
        <f t="shared" si="92"/>
        <v>D01_484_33</v>
      </c>
      <c r="B454" s="33" t="s">
        <v>181</v>
      </c>
      <c r="C454" s="37">
        <v>484</v>
      </c>
      <c r="D454" s="38">
        <v>33</v>
      </c>
      <c r="E454" s="39" t="s">
        <v>61</v>
      </c>
      <c r="F454" s="39" t="s">
        <v>224</v>
      </c>
      <c r="G454" s="39" t="s">
        <v>63</v>
      </c>
      <c r="H454" s="39">
        <v>2007</v>
      </c>
      <c r="I454" s="38" t="s">
        <v>104</v>
      </c>
      <c r="J454" s="38"/>
      <c r="K454" s="39">
        <v>60</v>
      </c>
      <c r="L454" s="39">
        <f>K454-36</f>
        <v>24</v>
      </c>
      <c r="M454" s="39">
        <f>K454-53</f>
        <v>7</v>
      </c>
      <c r="N454" s="39">
        <f>K454-67</f>
        <v>-7</v>
      </c>
      <c r="O454" s="39">
        <f>K454-82</f>
        <v>-22</v>
      </c>
      <c r="P454" s="39">
        <v>2</v>
      </c>
      <c r="T454" s="39" t="s">
        <v>286</v>
      </c>
      <c r="U454" s="39"/>
      <c r="V454" s="39" t="s">
        <v>67</v>
      </c>
      <c r="W454" s="39">
        <v>2</v>
      </c>
      <c r="X454" s="39">
        <v>210</v>
      </c>
      <c r="Y454" s="39">
        <v>25</v>
      </c>
      <c r="Z454" s="39">
        <v>85</v>
      </c>
      <c r="AA454" s="40">
        <f t="shared" si="86"/>
        <v>3.4</v>
      </c>
      <c r="AB454" s="39">
        <v>4</v>
      </c>
      <c r="AC454" s="39">
        <v>30</v>
      </c>
      <c r="AD454" s="40">
        <f t="shared" si="87"/>
        <v>1.2</v>
      </c>
      <c r="AE454" s="38">
        <f t="shared" si="88"/>
        <v>35.294117647058826</v>
      </c>
      <c r="AF454" s="39">
        <v>0</v>
      </c>
      <c r="AG454" s="39">
        <f t="shared" si="89"/>
        <v>0</v>
      </c>
      <c r="AH454" s="39">
        <v>0</v>
      </c>
      <c r="AI454" s="39">
        <f t="shared" si="90"/>
        <v>0</v>
      </c>
      <c r="AJ454" s="42">
        <v>0</v>
      </c>
      <c r="AK454" s="39">
        <f>AJ454*100/Y454</f>
        <v>0</v>
      </c>
      <c r="AL454" s="39"/>
      <c r="AM454" s="39">
        <v>7</v>
      </c>
      <c r="AN454" s="39">
        <v>3</v>
      </c>
      <c r="AO454" s="39">
        <v>3</v>
      </c>
      <c r="AP454" s="39">
        <v>3</v>
      </c>
      <c r="AQ454" s="39">
        <v>3</v>
      </c>
      <c r="AR454" s="39">
        <v>4</v>
      </c>
      <c r="AS454" s="39">
        <v>5</v>
      </c>
      <c r="AT454" s="39"/>
      <c r="AU454" s="39">
        <f>AR454-67</f>
        <v>-63</v>
      </c>
      <c r="AV454" s="39">
        <f>AR454-82</f>
        <v>-78</v>
      </c>
      <c r="BH454" t="str">
        <f>CONCATENATE(Tabla1[[#This Row],[MADRE]],"X",Tabla1[[#This Row],[PADRE]])</f>
        <v>S5133XA2198</v>
      </c>
    </row>
    <row r="455" spans="1:60" ht="15.75" hidden="1" x14ac:dyDescent="0.25">
      <c r="A455" s="11" t="str">
        <f t="shared" si="92"/>
        <v>D01_484_33</v>
      </c>
      <c r="B455" s="33" t="s">
        <v>181</v>
      </c>
      <c r="C455" s="37">
        <v>484</v>
      </c>
      <c r="D455" s="38">
        <v>33</v>
      </c>
      <c r="E455" s="39" t="s">
        <v>61</v>
      </c>
      <c r="F455" s="39" t="s">
        <v>224</v>
      </c>
      <c r="G455" s="39" t="s">
        <v>63</v>
      </c>
      <c r="H455" s="39">
        <v>2008</v>
      </c>
      <c r="I455" s="38" t="s">
        <v>104</v>
      </c>
      <c r="J455" s="38"/>
      <c r="K455" s="39">
        <v>61</v>
      </c>
      <c r="L455" s="39">
        <f>K455-22</f>
        <v>39</v>
      </c>
      <c r="M455" s="39">
        <f>K455-49</f>
        <v>12</v>
      </c>
      <c r="N455" s="39">
        <f>K455-67</f>
        <v>-6</v>
      </c>
      <c r="O455" s="39">
        <f>K455-82</f>
        <v>-21</v>
      </c>
      <c r="P455" s="39">
        <v>3</v>
      </c>
      <c r="T455" s="39" t="s">
        <v>287</v>
      </c>
      <c r="U455" s="39"/>
      <c r="V455" s="39" t="s">
        <v>67</v>
      </c>
      <c r="W455" s="39">
        <v>4</v>
      </c>
      <c r="X455" s="39">
        <v>207</v>
      </c>
      <c r="Y455" s="39">
        <v>25</v>
      </c>
      <c r="Z455" s="39">
        <v>83</v>
      </c>
      <c r="AA455" s="40">
        <f t="shared" ref="AA455:AA475" si="93">(Z455+(AD455*AF455))/Y455</f>
        <v>3.32</v>
      </c>
      <c r="AB455" s="39">
        <v>4</v>
      </c>
      <c r="AC455" s="39">
        <v>28</v>
      </c>
      <c r="AD455" s="40">
        <f t="shared" ref="AD455:AD475" si="94">AC455/(Y455-AF455)</f>
        <v>1.1200000000000001</v>
      </c>
      <c r="AE455" s="38">
        <f t="shared" ref="AE455:AE475" si="95">AD455*100/AA455</f>
        <v>33.734939759036152</v>
      </c>
      <c r="AF455" s="39">
        <v>0</v>
      </c>
      <c r="AG455" s="39">
        <f t="shared" ref="AG455:AG475" si="96">AF455*100/Y455</f>
        <v>0</v>
      </c>
      <c r="AH455" s="39">
        <v>0</v>
      </c>
      <c r="AI455" s="39">
        <f t="shared" ref="AI455:AI475" si="97">AH455*100/Y455</f>
        <v>0</v>
      </c>
      <c r="AJ455" s="42" t="s">
        <v>87</v>
      </c>
      <c r="AK455" s="39">
        <f>AJ455*100/Y455</f>
        <v>0</v>
      </c>
      <c r="AL455" s="39"/>
      <c r="AM455" s="39">
        <v>7</v>
      </c>
      <c r="AN455" s="39">
        <v>3</v>
      </c>
      <c r="AO455" s="39">
        <v>1</v>
      </c>
      <c r="AP455" s="39">
        <v>2</v>
      </c>
      <c r="AQ455" s="39">
        <v>3</v>
      </c>
      <c r="AR455" s="39">
        <v>4</v>
      </c>
      <c r="AS455" s="39">
        <v>0</v>
      </c>
      <c r="AT455" s="39"/>
      <c r="AU455" s="39">
        <f>AR455-67</f>
        <v>-63</v>
      </c>
      <c r="AV455" s="39">
        <f>AR455-82</f>
        <v>-78</v>
      </c>
      <c r="BH455" t="str">
        <f>CONCATENATE(Tabla1[[#This Row],[MADRE]],"X",Tabla1[[#This Row],[PADRE]])</f>
        <v>S5133XA2198</v>
      </c>
    </row>
    <row r="456" spans="1:60" ht="15.75" hidden="1" x14ac:dyDescent="0.25">
      <c r="A456" s="11" t="str">
        <f t="shared" si="92"/>
        <v>D01_484_33</v>
      </c>
      <c r="B456" s="33" t="s">
        <v>181</v>
      </c>
      <c r="C456" s="37">
        <v>484</v>
      </c>
      <c r="D456" s="38">
        <v>33</v>
      </c>
      <c r="E456" s="39" t="s">
        <v>61</v>
      </c>
      <c r="F456" s="39" t="s">
        <v>224</v>
      </c>
      <c r="G456" s="39" t="s">
        <v>63</v>
      </c>
      <c r="H456" s="39">
        <v>2009</v>
      </c>
      <c r="I456" s="38" t="s">
        <v>104</v>
      </c>
      <c r="J456" s="38"/>
      <c r="K456" s="39">
        <v>57</v>
      </c>
      <c r="L456" s="39">
        <f>K456-26</f>
        <v>31</v>
      </c>
      <c r="M456" s="39">
        <f>K456-50</f>
        <v>7</v>
      </c>
      <c r="N456" s="39">
        <f>K456-66</f>
        <v>-9</v>
      </c>
      <c r="O456" s="39">
        <f>K456-82</f>
        <v>-25</v>
      </c>
      <c r="P456" s="39">
        <v>4</v>
      </c>
      <c r="T456" s="39"/>
      <c r="U456" s="39"/>
      <c r="V456" s="39"/>
      <c r="W456" s="39">
        <v>4</v>
      </c>
      <c r="X456" s="39">
        <v>202</v>
      </c>
      <c r="Y456" s="39">
        <v>25</v>
      </c>
      <c r="Z456" s="39">
        <v>72</v>
      </c>
      <c r="AA456" s="40">
        <f t="shared" si="93"/>
        <v>2.88</v>
      </c>
      <c r="AB456" s="39">
        <v>4</v>
      </c>
      <c r="AC456" s="39">
        <v>24</v>
      </c>
      <c r="AD456" s="40">
        <f t="shared" si="94"/>
        <v>0.96</v>
      </c>
      <c r="AE456" s="38">
        <f t="shared" si="95"/>
        <v>33.333333333333336</v>
      </c>
      <c r="AF456" s="39">
        <v>0</v>
      </c>
      <c r="AG456" s="39">
        <f t="shared" si="96"/>
        <v>0</v>
      </c>
      <c r="AH456" s="39">
        <v>2</v>
      </c>
      <c r="AI456" s="39">
        <f t="shared" si="97"/>
        <v>8</v>
      </c>
      <c r="AJ456" s="42" t="s">
        <v>87</v>
      </c>
      <c r="AK456" s="39"/>
      <c r="AL456" s="39"/>
      <c r="AM456" s="39">
        <v>7</v>
      </c>
      <c r="AN456" s="39">
        <v>3</v>
      </c>
      <c r="AO456" s="39">
        <v>2</v>
      </c>
      <c r="AP456" s="39">
        <v>3</v>
      </c>
      <c r="AQ456" s="39">
        <v>3</v>
      </c>
      <c r="AR456" s="39">
        <v>3</v>
      </c>
      <c r="AS456" s="39">
        <v>4</v>
      </c>
      <c r="AT456" s="39"/>
      <c r="AU456" s="39">
        <f>AR456-66</f>
        <v>-63</v>
      </c>
      <c r="AV456" s="39">
        <f>AR456-82</f>
        <v>-79</v>
      </c>
      <c r="BH456" t="str">
        <f>CONCATENATE(Tabla1[[#This Row],[MADRE]],"X",Tabla1[[#This Row],[PADRE]])</f>
        <v>S5133XA2198</v>
      </c>
    </row>
    <row r="457" spans="1:60" ht="15.75" hidden="1" x14ac:dyDescent="0.25">
      <c r="A457" s="11" t="str">
        <f t="shared" si="92"/>
        <v>D01_493_33</v>
      </c>
      <c r="B457" s="33" t="s">
        <v>181</v>
      </c>
      <c r="C457" s="5">
        <v>493</v>
      </c>
      <c r="D457" s="34">
        <v>33</v>
      </c>
      <c r="E457" s="35" t="s">
        <v>61</v>
      </c>
      <c r="F457" s="35" t="s">
        <v>224</v>
      </c>
      <c r="G457" s="35" t="s">
        <v>63</v>
      </c>
      <c r="H457" s="35">
        <v>2004</v>
      </c>
      <c r="I457" s="34" t="s">
        <v>64</v>
      </c>
      <c r="J457" s="34"/>
      <c r="K457" s="35">
        <v>65</v>
      </c>
      <c r="L457" s="35">
        <f>K457-22</f>
        <v>43</v>
      </c>
      <c r="M457" s="35">
        <f>K457-46</f>
        <v>19</v>
      </c>
      <c r="N457" s="35">
        <f>K457-71</f>
        <v>-6</v>
      </c>
      <c r="O457" s="35">
        <f>K457-87</f>
        <v>-22</v>
      </c>
      <c r="P457" s="35">
        <v>3</v>
      </c>
      <c r="T457" s="35"/>
      <c r="U457" s="35"/>
      <c r="V457" s="35"/>
      <c r="W457" s="35">
        <v>1</v>
      </c>
      <c r="X457" s="35">
        <v>248</v>
      </c>
      <c r="Y457" s="35">
        <v>25</v>
      </c>
      <c r="Z457" s="35">
        <v>77</v>
      </c>
      <c r="AA457" s="36">
        <f t="shared" si="93"/>
        <v>3.1773913043478261</v>
      </c>
      <c r="AB457" s="35">
        <v>4</v>
      </c>
      <c r="AC457" s="35">
        <v>28</v>
      </c>
      <c r="AD457" s="36">
        <f t="shared" si="94"/>
        <v>1.2173913043478262</v>
      </c>
      <c r="AE457" s="34">
        <f t="shared" si="95"/>
        <v>38.314176245210732</v>
      </c>
      <c r="AF457" s="35">
        <v>2</v>
      </c>
      <c r="AG457" s="35">
        <f t="shared" si="96"/>
        <v>8</v>
      </c>
      <c r="AH457" s="35">
        <v>0</v>
      </c>
      <c r="AI457" s="35">
        <f t="shared" si="97"/>
        <v>0</v>
      </c>
      <c r="AJ457" s="35">
        <v>3</v>
      </c>
      <c r="AK457" s="35">
        <f>AJ457*100/Y457</f>
        <v>12</v>
      </c>
      <c r="AL457" s="35">
        <v>1</v>
      </c>
      <c r="AM457" s="35">
        <v>10</v>
      </c>
      <c r="AN457" s="35">
        <v>2</v>
      </c>
      <c r="AO457" s="35">
        <v>1</v>
      </c>
      <c r="AP457" s="35">
        <v>2</v>
      </c>
      <c r="AQ457" s="35">
        <v>3</v>
      </c>
      <c r="AR457" s="35">
        <v>3</v>
      </c>
      <c r="AS457" s="35"/>
      <c r="AT457" s="35"/>
      <c r="AU457" s="35">
        <f>AR457-71</f>
        <v>-68</v>
      </c>
      <c r="AV457" s="35">
        <f>AR457-87</f>
        <v>-84</v>
      </c>
      <c r="BH457" t="str">
        <f>CONCATENATE(Tabla1[[#This Row],[MADRE]],"X",Tabla1[[#This Row],[PADRE]])</f>
        <v>S5133XA2198</v>
      </c>
    </row>
    <row r="458" spans="1:60" ht="15.75" hidden="1" x14ac:dyDescent="0.25">
      <c r="A458" s="11" t="str">
        <f t="shared" si="92"/>
        <v>D01_500_33</v>
      </c>
      <c r="B458" s="33" t="s">
        <v>181</v>
      </c>
      <c r="C458" s="5">
        <v>500</v>
      </c>
      <c r="D458" s="34">
        <v>33</v>
      </c>
      <c r="E458" s="35" t="s">
        <v>61</v>
      </c>
      <c r="F458" s="35" t="s">
        <v>224</v>
      </c>
      <c r="G458" s="35" t="s">
        <v>63</v>
      </c>
      <c r="H458" s="35">
        <v>2004</v>
      </c>
      <c r="I458" s="34" t="s">
        <v>64</v>
      </c>
      <c r="J458" s="34"/>
      <c r="K458" s="35">
        <v>68</v>
      </c>
      <c r="L458" s="35">
        <f>K458-22</f>
        <v>46</v>
      </c>
      <c r="M458" s="35">
        <f>K458-46</f>
        <v>22</v>
      </c>
      <c r="N458" s="35">
        <f>K458-71</f>
        <v>-3</v>
      </c>
      <c r="O458" s="35">
        <f>K458-87</f>
        <v>-19</v>
      </c>
      <c r="P458" s="35">
        <v>3</v>
      </c>
      <c r="T458" s="35"/>
      <c r="U458" s="35"/>
      <c r="V458" s="35"/>
      <c r="W458" s="35">
        <v>2</v>
      </c>
      <c r="X458" s="35">
        <v>240</v>
      </c>
      <c r="Y458" s="35">
        <v>26</v>
      </c>
      <c r="Z458" s="35">
        <v>65</v>
      </c>
      <c r="AA458" s="36">
        <f t="shared" si="93"/>
        <v>2.5</v>
      </c>
      <c r="AB458" s="35">
        <v>3</v>
      </c>
      <c r="AC458" s="35">
        <v>26</v>
      </c>
      <c r="AD458" s="36">
        <f t="shared" si="94"/>
        <v>1</v>
      </c>
      <c r="AE458" s="34">
        <f t="shared" si="95"/>
        <v>40</v>
      </c>
      <c r="AF458" s="35">
        <v>0</v>
      </c>
      <c r="AG458" s="35">
        <f t="shared" si="96"/>
        <v>0</v>
      </c>
      <c r="AH458" s="35">
        <v>1</v>
      </c>
      <c r="AI458" s="35">
        <f t="shared" si="97"/>
        <v>3.8461538461538463</v>
      </c>
      <c r="AJ458" s="35">
        <v>5</v>
      </c>
      <c r="AK458" s="34">
        <f>AJ458*100/Y458</f>
        <v>19.23076923076923</v>
      </c>
      <c r="AL458" s="35">
        <v>8</v>
      </c>
      <c r="AM458" s="35">
        <v>10</v>
      </c>
      <c r="AN458" s="35">
        <v>2</v>
      </c>
      <c r="AO458" s="35">
        <v>2</v>
      </c>
      <c r="AP458" s="35">
        <v>2</v>
      </c>
      <c r="AQ458" s="35">
        <v>3</v>
      </c>
      <c r="AR458" s="35">
        <v>2</v>
      </c>
      <c r="AS458" s="35"/>
      <c r="AT458" s="35"/>
      <c r="AU458" s="35">
        <f>AR458-71</f>
        <v>-69</v>
      </c>
      <c r="AV458" s="35">
        <f>AR458-87</f>
        <v>-85</v>
      </c>
      <c r="BH458" t="str">
        <f>CONCATENATE(Tabla1[[#This Row],[MADRE]],"X",Tabla1[[#This Row],[PADRE]])</f>
        <v>S5133XA2198</v>
      </c>
    </row>
    <row r="459" spans="1:60" ht="15.75" hidden="1" x14ac:dyDescent="0.25">
      <c r="A459" s="11" t="str">
        <f t="shared" si="92"/>
        <v>D01_500_33</v>
      </c>
      <c r="B459" s="33" t="s">
        <v>181</v>
      </c>
      <c r="C459" s="37">
        <v>500</v>
      </c>
      <c r="D459" s="38">
        <v>33</v>
      </c>
      <c r="E459" s="39" t="s">
        <v>61</v>
      </c>
      <c r="F459" s="39" t="s">
        <v>224</v>
      </c>
      <c r="G459" s="39" t="s">
        <v>63</v>
      </c>
      <c r="H459" s="39">
        <v>2005</v>
      </c>
      <c r="I459" s="38" t="s">
        <v>64</v>
      </c>
      <c r="J459" s="38"/>
      <c r="K459" s="39">
        <v>78</v>
      </c>
      <c r="L459" s="39">
        <f>K459-30</f>
        <v>48</v>
      </c>
      <c r="M459" s="39">
        <f>K459-60</f>
        <v>18</v>
      </c>
      <c r="N459" s="39">
        <f>K459-82</f>
        <v>-4</v>
      </c>
      <c r="O459" s="39">
        <f>K459-91</f>
        <v>-13</v>
      </c>
      <c r="P459" s="39">
        <v>3</v>
      </c>
      <c r="T459" s="39" t="s">
        <v>288</v>
      </c>
      <c r="U459" s="39" t="s">
        <v>70</v>
      </c>
      <c r="V459" s="39"/>
      <c r="W459" s="39">
        <v>4</v>
      </c>
      <c r="X459" s="39">
        <v>226</v>
      </c>
      <c r="Y459" s="39">
        <v>25</v>
      </c>
      <c r="Z459" s="39">
        <v>62</v>
      </c>
      <c r="AA459" s="40">
        <f t="shared" si="93"/>
        <v>2.48</v>
      </c>
      <c r="AB459" s="39">
        <v>4</v>
      </c>
      <c r="AC459" s="39">
        <v>26</v>
      </c>
      <c r="AD459" s="40">
        <f t="shared" si="94"/>
        <v>1.04</v>
      </c>
      <c r="AE459" s="38">
        <f t="shared" si="95"/>
        <v>41.935483870967744</v>
      </c>
      <c r="AF459" s="39">
        <v>0</v>
      </c>
      <c r="AG459" s="39">
        <f t="shared" si="96"/>
        <v>0</v>
      </c>
      <c r="AH459" s="39">
        <v>3</v>
      </c>
      <c r="AI459" s="39">
        <f t="shared" si="97"/>
        <v>12</v>
      </c>
      <c r="AJ459" s="39">
        <v>0</v>
      </c>
      <c r="AK459" s="39">
        <f>AJ459*100/Y459</f>
        <v>0</v>
      </c>
      <c r="AL459" s="39">
        <v>0</v>
      </c>
      <c r="AM459" s="39">
        <v>4</v>
      </c>
      <c r="AN459" s="39">
        <v>3</v>
      </c>
      <c r="AO459" s="39">
        <v>2</v>
      </c>
      <c r="AP459" s="39">
        <v>3</v>
      </c>
      <c r="AQ459" s="39">
        <v>3</v>
      </c>
      <c r="AR459" s="39">
        <v>3</v>
      </c>
      <c r="AS459" s="39"/>
      <c r="AT459" s="39"/>
      <c r="AU459" s="39">
        <f>AR459-82</f>
        <v>-79</v>
      </c>
      <c r="AV459" s="39">
        <f>AR459-91</f>
        <v>-88</v>
      </c>
      <c r="BH459" t="str">
        <f>CONCATENATE(Tabla1[[#This Row],[MADRE]],"X",Tabla1[[#This Row],[PADRE]])</f>
        <v>S5133XA2198</v>
      </c>
    </row>
    <row r="460" spans="1:60" ht="15.75" hidden="1" x14ac:dyDescent="0.25">
      <c r="A460" s="11" t="str">
        <f t="shared" si="92"/>
        <v>D01_500_33</v>
      </c>
      <c r="B460" s="33" t="s">
        <v>181</v>
      </c>
      <c r="C460" s="37">
        <v>500</v>
      </c>
      <c r="D460" s="38">
        <v>33</v>
      </c>
      <c r="E460" s="39" t="s">
        <v>61</v>
      </c>
      <c r="F460" s="39" t="s">
        <v>224</v>
      </c>
      <c r="G460" s="39" t="s">
        <v>63</v>
      </c>
      <c r="H460" s="39">
        <v>2006</v>
      </c>
      <c r="I460" s="38" t="s">
        <v>64</v>
      </c>
      <c r="J460" s="38">
        <v>66</v>
      </c>
      <c r="K460" s="39">
        <v>68</v>
      </c>
      <c r="L460" s="39">
        <f>K460-34</f>
        <v>34</v>
      </c>
      <c r="M460" s="39">
        <f>K460-61</f>
        <v>7</v>
      </c>
      <c r="N460" s="39">
        <f>K460-72</f>
        <v>-4</v>
      </c>
      <c r="O460" s="39">
        <f>K460-82</f>
        <v>-14</v>
      </c>
      <c r="P460" s="39">
        <v>2</v>
      </c>
      <c r="T460" s="39" t="s">
        <v>289</v>
      </c>
      <c r="U460" s="39"/>
      <c r="V460" s="39"/>
      <c r="W460" s="39">
        <v>3</v>
      </c>
      <c r="X460" s="39">
        <v>227</v>
      </c>
      <c r="Y460" s="39">
        <v>25</v>
      </c>
      <c r="Z460" s="39">
        <v>62</v>
      </c>
      <c r="AA460" s="40">
        <f t="shared" si="93"/>
        <v>2.48</v>
      </c>
      <c r="AB460" s="39">
        <v>3</v>
      </c>
      <c r="AC460" s="39">
        <v>31</v>
      </c>
      <c r="AD460" s="40">
        <f t="shared" si="94"/>
        <v>1.24</v>
      </c>
      <c r="AE460" s="38">
        <f t="shared" si="95"/>
        <v>50</v>
      </c>
      <c r="AF460" s="39">
        <v>0</v>
      </c>
      <c r="AG460" s="39">
        <f t="shared" si="96"/>
        <v>0</v>
      </c>
      <c r="AH460" s="39">
        <v>8</v>
      </c>
      <c r="AI460" s="39">
        <f t="shared" si="97"/>
        <v>32</v>
      </c>
      <c r="AJ460" s="39" t="s">
        <v>290</v>
      </c>
      <c r="AK460" s="39"/>
      <c r="AL460" s="39"/>
      <c r="AM460" s="39">
        <v>4</v>
      </c>
      <c r="AN460" s="39">
        <v>3</v>
      </c>
      <c r="AO460" s="39">
        <v>1</v>
      </c>
      <c r="AP460" s="39">
        <v>3</v>
      </c>
      <c r="AQ460" s="39">
        <v>3</v>
      </c>
      <c r="AR460" s="39">
        <v>3</v>
      </c>
      <c r="AS460" s="39"/>
      <c r="AT460" s="39"/>
      <c r="AU460" s="39">
        <f>AR460-72</f>
        <v>-69</v>
      </c>
      <c r="AV460" s="39">
        <f>AR460-82</f>
        <v>-79</v>
      </c>
      <c r="BH460" t="str">
        <f>CONCATENATE(Tabla1[[#This Row],[MADRE]],"X",Tabla1[[#This Row],[PADRE]])</f>
        <v>S5133XA2198</v>
      </c>
    </row>
    <row r="461" spans="1:60" ht="15.75" hidden="1" x14ac:dyDescent="0.25">
      <c r="A461" s="11" t="str">
        <f t="shared" si="92"/>
        <v>D01_502_33</v>
      </c>
      <c r="B461" s="33" t="s">
        <v>181</v>
      </c>
      <c r="C461" s="5">
        <v>502</v>
      </c>
      <c r="D461" s="34">
        <v>33</v>
      </c>
      <c r="E461" s="35" t="s">
        <v>61</v>
      </c>
      <c r="F461" s="35" t="s">
        <v>224</v>
      </c>
      <c r="G461" s="35" t="s">
        <v>63</v>
      </c>
      <c r="H461" s="35">
        <v>2004</v>
      </c>
      <c r="I461" s="34" t="s">
        <v>64</v>
      </c>
      <c r="J461" s="34"/>
      <c r="K461" s="35">
        <v>68</v>
      </c>
      <c r="L461" s="35">
        <f>K461-22</f>
        <v>46</v>
      </c>
      <c r="M461" s="35">
        <f>K461-46</f>
        <v>22</v>
      </c>
      <c r="N461" s="35">
        <f>K461-71</f>
        <v>-3</v>
      </c>
      <c r="O461" s="35">
        <f>K461-87</f>
        <v>-19</v>
      </c>
      <c r="P461" s="35">
        <v>3</v>
      </c>
      <c r="T461" s="35"/>
      <c r="U461" s="35"/>
      <c r="V461" s="35"/>
      <c r="W461" s="35">
        <v>2</v>
      </c>
      <c r="X461" s="35">
        <v>227</v>
      </c>
      <c r="Y461" s="35">
        <v>25</v>
      </c>
      <c r="Z461" s="35">
        <v>74</v>
      </c>
      <c r="AA461" s="36">
        <f t="shared" si="93"/>
        <v>2.96</v>
      </c>
      <c r="AB461" s="35">
        <v>3</v>
      </c>
      <c r="AC461" s="35">
        <v>30</v>
      </c>
      <c r="AD461" s="36">
        <f t="shared" si="94"/>
        <v>1.2</v>
      </c>
      <c r="AE461" s="34">
        <f t="shared" si="95"/>
        <v>40.54054054054054</v>
      </c>
      <c r="AF461" s="35">
        <v>0</v>
      </c>
      <c r="AG461" s="35">
        <f t="shared" si="96"/>
        <v>0</v>
      </c>
      <c r="AH461" s="35">
        <v>2</v>
      </c>
      <c r="AI461" s="35">
        <f t="shared" si="97"/>
        <v>8</v>
      </c>
      <c r="AJ461" s="35">
        <v>2</v>
      </c>
      <c r="AK461" s="35">
        <f>AJ461*100/Y461</f>
        <v>8</v>
      </c>
      <c r="AL461" s="35" t="s">
        <v>69</v>
      </c>
      <c r="AM461" s="35">
        <v>7</v>
      </c>
      <c r="AN461" s="35">
        <v>3</v>
      </c>
      <c r="AO461" s="35">
        <v>2</v>
      </c>
      <c r="AP461" s="35">
        <v>2</v>
      </c>
      <c r="AQ461" s="35">
        <v>3</v>
      </c>
      <c r="AR461" s="35">
        <v>3</v>
      </c>
      <c r="AS461" s="35"/>
      <c r="AT461" s="35"/>
      <c r="AU461" s="35">
        <f>AR461-71</f>
        <v>-68</v>
      </c>
      <c r="AV461" s="35">
        <f>AR461-87</f>
        <v>-84</v>
      </c>
      <c r="BH461" t="str">
        <f>CONCATENATE(Tabla1[[#This Row],[MADRE]],"X",Tabla1[[#This Row],[PADRE]])</f>
        <v>S5133XA2198</v>
      </c>
    </row>
    <row r="462" spans="1:60" ht="15.75" hidden="1" x14ac:dyDescent="0.25">
      <c r="A462" s="11" t="str">
        <f t="shared" si="92"/>
        <v>D01_502_33</v>
      </c>
      <c r="B462" s="33" t="s">
        <v>181</v>
      </c>
      <c r="C462" s="37">
        <v>502</v>
      </c>
      <c r="D462" s="38">
        <v>33</v>
      </c>
      <c r="E462" s="39" t="s">
        <v>61</v>
      </c>
      <c r="F462" s="39" t="s">
        <v>224</v>
      </c>
      <c r="G462" s="39" t="s">
        <v>63</v>
      </c>
      <c r="H462" s="39">
        <v>2005</v>
      </c>
      <c r="I462" s="38" t="s">
        <v>64</v>
      </c>
      <c r="J462" s="38"/>
      <c r="K462" s="39">
        <v>78</v>
      </c>
      <c r="L462" s="39">
        <f>K462-30</f>
        <v>48</v>
      </c>
      <c r="M462" s="39">
        <f>K462-60</f>
        <v>18</v>
      </c>
      <c r="N462" s="39">
        <f>K462-82</f>
        <v>-4</v>
      </c>
      <c r="O462" s="39">
        <f>K462-91</f>
        <v>-13</v>
      </c>
      <c r="P462" s="39">
        <v>3</v>
      </c>
      <c r="T462" s="39" t="s">
        <v>291</v>
      </c>
      <c r="U462" s="39" t="s">
        <v>107</v>
      </c>
      <c r="V462" s="39"/>
      <c r="W462" s="39">
        <v>4</v>
      </c>
      <c r="X462" s="39">
        <v>235</v>
      </c>
      <c r="Y462" s="39">
        <v>25</v>
      </c>
      <c r="Z462" s="39">
        <v>74</v>
      </c>
      <c r="AA462" s="40">
        <f t="shared" si="93"/>
        <v>3.0116666666666667</v>
      </c>
      <c r="AB462" s="39">
        <v>4</v>
      </c>
      <c r="AC462" s="39">
        <v>31</v>
      </c>
      <c r="AD462" s="40">
        <f t="shared" si="94"/>
        <v>1.2916666666666667</v>
      </c>
      <c r="AE462" s="38">
        <f t="shared" si="95"/>
        <v>42.888765910348653</v>
      </c>
      <c r="AF462" s="39">
        <v>1</v>
      </c>
      <c r="AG462" s="39">
        <f t="shared" si="96"/>
        <v>4</v>
      </c>
      <c r="AH462" s="39">
        <v>8</v>
      </c>
      <c r="AI462" s="39">
        <f t="shared" si="97"/>
        <v>32</v>
      </c>
      <c r="AJ462" s="39">
        <v>1</v>
      </c>
      <c r="AK462" s="39">
        <f>AJ462*100/Y462</f>
        <v>4</v>
      </c>
      <c r="AL462" s="39">
        <v>1</v>
      </c>
      <c r="AM462" s="39">
        <v>7</v>
      </c>
      <c r="AN462" s="39">
        <v>3</v>
      </c>
      <c r="AO462" s="39">
        <v>2</v>
      </c>
      <c r="AP462" s="39">
        <v>2</v>
      </c>
      <c r="AQ462" s="39">
        <v>3</v>
      </c>
      <c r="AR462" s="39">
        <v>3</v>
      </c>
      <c r="AS462" s="39"/>
      <c r="AT462" s="39"/>
      <c r="AU462" s="39">
        <f>AR462-82</f>
        <v>-79</v>
      </c>
      <c r="AV462" s="39">
        <f>AR462-91</f>
        <v>-88</v>
      </c>
      <c r="BH462" t="str">
        <f>CONCATENATE(Tabla1[[#This Row],[MADRE]],"X",Tabla1[[#This Row],[PADRE]])</f>
        <v>S5133XA2198</v>
      </c>
    </row>
    <row r="463" spans="1:60" ht="15.75" hidden="1" x14ac:dyDescent="0.25">
      <c r="A463" s="11" t="str">
        <f t="shared" si="92"/>
        <v>D01_502_33</v>
      </c>
      <c r="B463" s="33" t="s">
        <v>181</v>
      </c>
      <c r="C463" s="37">
        <v>502</v>
      </c>
      <c r="D463" s="38">
        <v>33</v>
      </c>
      <c r="E463" s="39" t="s">
        <v>61</v>
      </c>
      <c r="F463" s="39" t="s">
        <v>224</v>
      </c>
      <c r="G463" s="39" t="s">
        <v>63</v>
      </c>
      <c r="H463" s="39">
        <v>2006</v>
      </c>
      <c r="I463" s="38" t="s">
        <v>64</v>
      </c>
      <c r="J463" s="38">
        <v>66</v>
      </c>
      <c r="K463" s="39">
        <v>68</v>
      </c>
      <c r="L463" s="39">
        <f>K463-34</f>
        <v>34</v>
      </c>
      <c r="M463" s="39">
        <f>K463-61</f>
        <v>7</v>
      </c>
      <c r="N463" s="39">
        <f>K463-72</f>
        <v>-4</v>
      </c>
      <c r="O463" s="39">
        <f>K463-82</f>
        <v>-14</v>
      </c>
      <c r="P463" s="39">
        <v>2</v>
      </c>
      <c r="T463" s="39" t="s">
        <v>292</v>
      </c>
      <c r="U463" s="39"/>
      <c r="V463" s="39"/>
      <c r="W463" s="39">
        <v>3</v>
      </c>
      <c r="X463" s="39">
        <v>227</v>
      </c>
      <c r="Y463" s="39">
        <v>25</v>
      </c>
      <c r="Z463" s="39">
        <v>65</v>
      </c>
      <c r="AA463" s="40">
        <f t="shared" si="93"/>
        <v>2.6333333333333333</v>
      </c>
      <c r="AB463" s="39">
        <v>4</v>
      </c>
      <c r="AC463" s="39">
        <v>20</v>
      </c>
      <c r="AD463" s="40">
        <f t="shared" si="94"/>
        <v>0.83333333333333337</v>
      </c>
      <c r="AE463" s="38">
        <f t="shared" si="95"/>
        <v>31.64556962025317</v>
      </c>
      <c r="AF463" s="39">
        <v>1</v>
      </c>
      <c r="AG463" s="39">
        <f t="shared" si="96"/>
        <v>4</v>
      </c>
      <c r="AH463" s="39">
        <v>2</v>
      </c>
      <c r="AI463" s="39">
        <f t="shared" si="97"/>
        <v>8</v>
      </c>
      <c r="AJ463" s="39" t="s">
        <v>186</v>
      </c>
      <c r="AK463" s="39"/>
      <c r="AL463" s="39"/>
      <c r="AM463" s="39">
        <v>7</v>
      </c>
      <c r="AN463" s="39">
        <v>3</v>
      </c>
      <c r="AO463" s="39">
        <v>1</v>
      </c>
      <c r="AP463" s="39">
        <v>2</v>
      </c>
      <c r="AQ463" s="39">
        <v>3</v>
      </c>
      <c r="AR463" s="39">
        <v>3</v>
      </c>
      <c r="AS463" s="39"/>
      <c r="AT463" s="39"/>
      <c r="AU463" s="39">
        <f>AR463-72</f>
        <v>-69</v>
      </c>
      <c r="AV463" s="39">
        <f>AR463-82</f>
        <v>-79</v>
      </c>
      <c r="BH463" t="str">
        <f>CONCATENATE(Tabla1[[#This Row],[MADRE]],"X",Tabla1[[#This Row],[PADRE]])</f>
        <v>S5133XA2198</v>
      </c>
    </row>
    <row r="464" spans="1:60" ht="15.75" hidden="1" x14ac:dyDescent="0.25">
      <c r="A464" s="11" t="str">
        <f t="shared" si="92"/>
        <v>D01_533_33</v>
      </c>
      <c r="B464" s="33" t="s">
        <v>181</v>
      </c>
      <c r="C464" s="5">
        <v>533</v>
      </c>
      <c r="D464" s="34">
        <v>33</v>
      </c>
      <c r="E464" s="35" t="s">
        <v>61</v>
      </c>
      <c r="F464" s="35" t="s">
        <v>224</v>
      </c>
      <c r="G464" s="35" t="s">
        <v>63</v>
      </c>
      <c r="H464" s="35">
        <v>2004</v>
      </c>
      <c r="I464" s="34" t="s">
        <v>64</v>
      </c>
      <c r="J464" s="34"/>
      <c r="K464" s="35">
        <v>56</v>
      </c>
      <c r="L464" s="35">
        <f>K464-22</f>
        <v>34</v>
      </c>
      <c r="M464" s="35">
        <f>K464-46</f>
        <v>10</v>
      </c>
      <c r="N464" s="35">
        <f>K464-71</f>
        <v>-15</v>
      </c>
      <c r="O464" s="35">
        <f>K464-87</f>
        <v>-31</v>
      </c>
      <c r="P464" s="35">
        <v>4</v>
      </c>
      <c r="T464" s="35"/>
      <c r="U464" s="35"/>
      <c r="V464" s="35"/>
      <c r="W464" s="35">
        <v>3</v>
      </c>
      <c r="X464" s="35">
        <v>221</v>
      </c>
      <c r="Y464" s="35">
        <v>25</v>
      </c>
      <c r="Z464" s="35">
        <v>55</v>
      </c>
      <c r="AA464" s="36">
        <f t="shared" si="93"/>
        <v>2.2316666666666665</v>
      </c>
      <c r="AB464" s="35">
        <v>4</v>
      </c>
      <c r="AC464" s="35">
        <v>19</v>
      </c>
      <c r="AD464" s="36">
        <f t="shared" si="94"/>
        <v>0.79166666666666663</v>
      </c>
      <c r="AE464" s="34">
        <f t="shared" si="95"/>
        <v>35.474234503360719</v>
      </c>
      <c r="AF464" s="35">
        <v>1</v>
      </c>
      <c r="AG464" s="35">
        <f t="shared" si="96"/>
        <v>4</v>
      </c>
      <c r="AH464" s="35">
        <v>0</v>
      </c>
      <c r="AI464" s="35">
        <f t="shared" si="97"/>
        <v>0</v>
      </c>
      <c r="AJ464" s="35">
        <v>6</v>
      </c>
      <c r="AK464" s="35">
        <f>AJ464*100/Y464</f>
        <v>24</v>
      </c>
      <c r="AL464" s="35" t="s">
        <v>190</v>
      </c>
      <c r="AM464" s="35">
        <v>10</v>
      </c>
      <c r="AN464" s="35">
        <v>2</v>
      </c>
      <c r="AO464" s="35">
        <v>2</v>
      </c>
      <c r="AP464" s="35">
        <v>2</v>
      </c>
      <c r="AQ464" s="35">
        <v>3</v>
      </c>
      <c r="AR464" s="35">
        <v>2</v>
      </c>
      <c r="AS464" s="35"/>
      <c r="AT464" s="35"/>
      <c r="AU464" s="35">
        <f>AR464-71</f>
        <v>-69</v>
      </c>
      <c r="AV464" s="35">
        <f>AR464-87</f>
        <v>-85</v>
      </c>
      <c r="BH464" t="str">
        <f>CONCATENATE(Tabla1[[#This Row],[MADRE]],"X",Tabla1[[#This Row],[PADRE]])</f>
        <v>S5133XA2198</v>
      </c>
    </row>
    <row r="465" spans="1:60" ht="15.75" hidden="1" x14ac:dyDescent="0.25">
      <c r="A465" s="11" t="str">
        <f t="shared" si="92"/>
        <v>D01_560_23</v>
      </c>
      <c r="B465" s="33" t="s">
        <v>181</v>
      </c>
      <c r="C465" s="37">
        <v>560</v>
      </c>
      <c r="D465" s="38">
        <v>23</v>
      </c>
      <c r="E465" s="39" t="s">
        <v>61</v>
      </c>
      <c r="F465" s="39" t="s">
        <v>62</v>
      </c>
      <c r="G465" s="39" t="s">
        <v>63</v>
      </c>
      <c r="H465" s="39">
        <v>2005</v>
      </c>
      <c r="I465" s="38" t="s">
        <v>104</v>
      </c>
      <c r="J465" s="38"/>
      <c r="K465" s="39">
        <v>88</v>
      </c>
      <c r="L465" s="39">
        <f>K465-30</f>
        <v>58</v>
      </c>
      <c r="M465" s="39">
        <f>K465-60</f>
        <v>28</v>
      </c>
      <c r="N465" s="39">
        <f>K465-82</f>
        <v>6</v>
      </c>
      <c r="O465" s="39">
        <f>K465-91</f>
        <v>-3</v>
      </c>
      <c r="P465" s="39">
        <v>2</v>
      </c>
      <c r="T465" s="39" t="s">
        <v>293</v>
      </c>
      <c r="U465" s="39" t="s">
        <v>70</v>
      </c>
      <c r="V465" s="39" t="s">
        <v>68</v>
      </c>
      <c r="W465" s="39">
        <v>1</v>
      </c>
      <c r="X465" s="39">
        <v>222</v>
      </c>
      <c r="Y465" s="39">
        <v>25</v>
      </c>
      <c r="Z465" s="39">
        <v>46</v>
      </c>
      <c r="AA465" s="40">
        <f t="shared" si="93"/>
        <v>1.84</v>
      </c>
      <c r="AB465" s="39">
        <v>2</v>
      </c>
      <c r="AC465" s="39">
        <v>20</v>
      </c>
      <c r="AD465" s="40">
        <f t="shared" si="94"/>
        <v>0.8</v>
      </c>
      <c r="AE465" s="38">
        <f t="shared" si="95"/>
        <v>43.478260869565219</v>
      </c>
      <c r="AF465" s="39">
        <v>0</v>
      </c>
      <c r="AG465" s="39">
        <f t="shared" si="96"/>
        <v>0</v>
      </c>
      <c r="AH465" s="39">
        <v>0</v>
      </c>
      <c r="AI465" s="39">
        <f t="shared" si="97"/>
        <v>0</v>
      </c>
      <c r="AJ465" s="42" t="s">
        <v>294</v>
      </c>
      <c r="AK465" s="39"/>
      <c r="AL465" s="39"/>
      <c r="AM465" s="39">
        <v>3</v>
      </c>
      <c r="AN465" s="39">
        <v>2</v>
      </c>
      <c r="AO465" s="39">
        <v>2</v>
      </c>
      <c r="AP465" s="39">
        <v>2</v>
      </c>
      <c r="AQ465" s="39">
        <v>3</v>
      </c>
      <c r="AR465" s="39">
        <v>1</v>
      </c>
      <c r="AS465" s="39"/>
      <c r="AT465" s="39"/>
      <c r="AU465" s="39">
        <f>AR465-82</f>
        <v>-81</v>
      </c>
      <c r="AV465" s="39">
        <f>AR465-91</f>
        <v>-90</v>
      </c>
      <c r="BH465" t="str">
        <f>CONCATENATE(Tabla1[[#This Row],[MADRE]],"X",Tabla1[[#This Row],[PADRE]])</f>
        <v>S5133XR1000</v>
      </c>
    </row>
    <row r="466" spans="1:60" ht="15.75" hidden="1" x14ac:dyDescent="0.25">
      <c r="A466" s="11" t="str">
        <f t="shared" si="92"/>
        <v>D01_560_23</v>
      </c>
      <c r="B466" s="33" t="s">
        <v>181</v>
      </c>
      <c r="C466" s="37">
        <v>560</v>
      </c>
      <c r="D466" s="38">
        <v>23</v>
      </c>
      <c r="E466" s="39" t="s">
        <v>61</v>
      </c>
      <c r="F466" s="39" t="s">
        <v>62</v>
      </c>
      <c r="G466" s="39" t="s">
        <v>63</v>
      </c>
      <c r="H466" s="39">
        <v>2006</v>
      </c>
      <c r="I466" s="38" t="s">
        <v>104</v>
      </c>
      <c r="J466" s="38">
        <v>75</v>
      </c>
      <c r="K466" s="39">
        <v>78</v>
      </c>
      <c r="L466" s="39">
        <f>K466-34</f>
        <v>44</v>
      </c>
      <c r="M466" s="39">
        <f>K466-61</f>
        <v>17</v>
      </c>
      <c r="N466" s="39">
        <f>K466-72</f>
        <v>6</v>
      </c>
      <c r="O466" s="39">
        <f>K466-82</f>
        <v>-4</v>
      </c>
      <c r="P466" s="39">
        <v>3</v>
      </c>
      <c r="T466" s="39" t="s">
        <v>295</v>
      </c>
      <c r="U466" s="39"/>
      <c r="V466" s="39" t="s">
        <v>68</v>
      </c>
      <c r="W466" s="39">
        <v>2</v>
      </c>
      <c r="X466" s="39">
        <v>216</v>
      </c>
      <c r="Y466" s="39">
        <v>25</v>
      </c>
      <c r="Z466" s="39">
        <v>46</v>
      </c>
      <c r="AA466" s="40">
        <f t="shared" si="93"/>
        <v>1.9771428571428573</v>
      </c>
      <c r="AB466" s="39">
        <v>2</v>
      </c>
      <c r="AC466" s="39">
        <v>18</v>
      </c>
      <c r="AD466" s="40">
        <f t="shared" si="94"/>
        <v>0.8571428571428571</v>
      </c>
      <c r="AE466" s="38">
        <f t="shared" si="95"/>
        <v>43.352601156069355</v>
      </c>
      <c r="AF466" s="39">
        <v>4</v>
      </c>
      <c r="AG466" s="39">
        <f t="shared" si="96"/>
        <v>16</v>
      </c>
      <c r="AH466" s="39">
        <v>0</v>
      </c>
      <c r="AI466" s="39">
        <f t="shared" si="97"/>
        <v>0</v>
      </c>
      <c r="AJ466" s="42" t="s">
        <v>296</v>
      </c>
      <c r="AK466" s="39"/>
      <c r="AL466" s="39"/>
      <c r="AM466" s="39">
        <v>4</v>
      </c>
      <c r="AN466" s="39">
        <v>2</v>
      </c>
      <c r="AO466" s="39">
        <v>1</v>
      </c>
      <c r="AP466" s="39">
        <v>3</v>
      </c>
      <c r="AQ466" s="39">
        <v>3</v>
      </c>
      <c r="AR466" s="39">
        <v>2</v>
      </c>
      <c r="AS466" s="39"/>
      <c r="AT466" s="39"/>
      <c r="AU466" s="39">
        <f>AR466-72</f>
        <v>-70</v>
      </c>
      <c r="AV466" s="39">
        <f>AR466-82</f>
        <v>-80</v>
      </c>
      <c r="BH466" t="str">
        <f>CONCATENATE(Tabla1[[#This Row],[MADRE]],"X",Tabla1[[#This Row],[PADRE]])</f>
        <v>S5133XR1000</v>
      </c>
    </row>
    <row r="467" spans="1:60" ht="15.75" hidden="1" x14ac:dyDescent="0.25">
      <c r="A467" s="11" t="str">
        <f t="shared" si="92"/>
        <v>D01_560_23</v>
      </c>
      <c r="B467" s="33" t="s">
        <v>181</v>
      </c>
      <c r="C467" s="37">
        <v>560</v>
      </c>
      <c r="D467" s="38">
        <v>23</v>
      </c>
      <c r="E467" s="39" t="s">
        <v>61</v>
      </c>
      <c r="F467" s="39" t="s">
        <v>62</v>
      </c>
      <c r="G467" s="39" t="s">
        <v>63</v>
      </c>
      <c r="H467" s="39">
        <v>2008</v>
      </c>
      <c r="I467" s="38" t="s">
        <v>104</v>
      </c>
      <c r="J467" s="38"/>
      <c r="K467" s="39">
        <v>78</v>
      </c>
      <c r="L467" s="39">
        <f>K467-22</f>
        <v>56</v>
      </c>
      <c r="M467" s="39">
        <f>K467-49</f>
        <v>29</v>
      </c>
      <c r="N467" s="39">
        <f>K467-67</f>
        <v>11</v>
      </c>
      <c r="O467" s="39">
        <f>K467-82</f>
        <v>-4</v>
      </c>
      <c r="P467" s="39">
        <v>4</v>
      </c>
      <c r="T467" s="39" t="s">
        <v>297</v>
      </c>
      <c r="U467" s="39"/>
      <c r="V467" s="39" t="s">
        <v>68</v>
      </c>
      <c r="W467" s="39">
        <v>1</v>
      </c>
      <c r="X467" s="39">
        <v>226</v>
      </c>
      <c r="Y467" s="39">
        <v>25</v>
      </c>
      <c r="Z467" s="39">
        <v>45</v>
      </c>
      <c r="AA467" s="40">
        <f t="shared" si="93"/>
        <v>1.96</v>
      </c>
      <c r="AB467" s="39">
        <v>2</v>
      </c>
      <c r="AC467" s="39">
        <v>16</v>
      </c>
      <c r="AD467" s="40">
        <f t="shared" si="94"/>
        <v>0.8</v>
      </c>
      <c r="AE467" s="38">
        <f t="shared" si="95"/>
        <v>40.816326530612244</v>
      </c>
      <c r="AF467" s="39">
        <v>5</v>
      </c>
      <c r="AG467" s="39">
        <f t="shared" si="96"/>
        <v>20</v>
      </c>
      <c r="AH467" s="39">
        <v>0</v>
      </c>
      <c r="AI467" s="39">
        <f t="shared" si="97"/>
        <v>0</v>
      </c>
      <c r="AJ467" s="42" t="s">
        <v>298</v>
      </c>
      <c r="AK467" s="39"/>
      <c r="AL467" s="39"/>
      <c r="AM467" s="39">
        <v>3</v>
      </c>
      <c r="AN467" s="39">
        <v>2</v>
      </c>
      <c r="AO467" s="39">
        <v>2</v>
      </c>
      <c r="AP467" s="39">
        <v>3</v>
      </c>
      <c r="AQ467" s="39">
        <v>3</v>
      </c>
      <c r="AR467" s="39">
        <v>2</v>
      </c>
      <c r="AS467" s="39">
        <v>0</v>
      </c>
      <c r="AT467" s="39"/>
      <c r="AU467" s="39">
        <f>AR467-67</f>
        <v>-65</v>
      </c>
      <c r="AV467" s="39">
        <f>AR467-82</f>
        <v>-80</v>
      </c>
      <c r="BH467" t="str">
        <f>CONCATENATE(Tabla1[[#This Row],[MADRE]],"X",Tabla1[[#This Row],[PADRE]])</f>
        <v>S5133XR1000</v>
      </c>
    </row>
    <row r="468" spans="1:60" ht="15.75" hidden="1" x14ac:dyDescent="0.25">
      <c r="A468" s="11" t="str">
        <f t="shared" si="92"/>
        <v>D01_560_23</v>
      </c>
      <c r="B468" s="33" t="s">
        <v>181</v>
      </c>
      <c r="C468" s="37">
        <v>560</v>
      </c>
      <c r="D468" s="38">
        <v>23</v>
      </c>
      <c r="E468" s="39" t="s">
        <v>61</v>
      </c>
      <c r="F468" s="39" t="s">
        <v>62</v>
      </c>
      <c r="G468" s="39" t="s">
        <v>63</v>
      </c>
      <c r="H468" s="39">
        <v>2009</v>
      </c>
      <c r="I468" s="38" t="s">
        <v>104</v>
      </c>
      <c r="J468" s="38"/>
      <c r="K468" s="39">
        <v>71</v>
      </c>
      <c r="L468" s="39">
        <f>K468-26</f>
        <v>45</v>
      </c>
      <c r="M468" s="39">
        <f>K468-50</f>
        <v>21</v>
      </c>
      <c r="N468" s="39">
        <f>K468-66</f>
        <v>5</v>
      </c>
      <c r="O468" s="39">
        <f>K468-82</f>
        <v>-11</v>
      </c>
      <c r="P468" s="39">
        <v>4</v>
      </c>
      <c r="T468" s="39"/>
      <c r="U468" s="39"/>
      <c r="V468" s="39"/>
      <c r="W468" s="39">
        <v>3</v>
      </c>
      <c r="X468" s="39">
        <v>221</v>
      </c>
      <c r="Y468" s="39">
        <v>25</v>
      </c>
      <c r="Z468" s="39">
        <v>53</v>
      </c>
      <c r="AA468" s="40">
        <f t="shared" si="93"/>
        <v>2.2454545454545451</v>
      </c>
      <c r="AB468" s="39">
        <v>3</v>
      </c>
      <c r="AC468" s="39">
        <v>23</v>
      </c>
      <c r="AD468" s="40">
        <f t="shared" si="94"/>
        <v>1.0454545454545454</v>
      </c>
      <c r="AE468" s="38">
        <f t="shared" si="95"/>
        <v>46.558704453441301</v>
      </c>
      <c r="AF468" s="39">
        <v>3</v>
      </c>
      <c r="AG468" s="39">
        <f t="shared" si="96"/>
        <v>12</v>
      </c>
      <c r="AH468" s="39">
        <v>0</v>
      </c>
      <c r="AI468" s="39">
        <f t="shared" si="97"/>
        <v>0</v>
      </c>
      <c r="AJ468" s="42" t="s">
        <v>101</v>
      </c>
      <c r="AK468" s="39"/>
      <c r="AL468" s="39"/>
      <c r="AM468" s="39">
        <v>3</v>
      </c>
      <c r="AN468" s="39">
        <v>2</v>
      </c>
      <c r="AO468" s="39">
        <v>1</v>
      </c>
      <c r="AP468" s="39">
        <v>3</v>
      </c>
      <c r="AQ468" s="39">
        <v>3</v>
      </c>
      <c r="AR468" s="39">
        <v>2</v>
      </c>
      <c r="AS468" s="39">
        <v>1</v>
      </c>
      <c r="AT468" s="39"/>
      <c r="AU468" s="39">
        <f>AR468-66</f>
        <v>-64</v>
      </c>
      <c r="AV468" s="39">
        <f>AR468-82</f>
        <v>-80</v>
      </c>
      <c r="BH468" t="str">
        <f>CONCATENATE(Tabla1[[#This Row],[MADRE]],"X",Tabla1[[#This Row],[PADRE]])</f>
        <v>S5133XR1000</v>
      </c>
    </row>
    <row r="469" spans="1:60" ht="15.75" hidden="1" x14ac:dyDescent="0.25">
      <c r="A469" s="11" t="str">
        <f t="shared" si="92"/>
        <v>D01_578_A1353</v>
      </c>
      <c r="B469" s="33" t="s">
        <v>181</v>
      </c>
      <c r="C469" s="5">
        <v>578</v>
      </c>
      <c r="D469" s="34" t="s">
        <v>299</v>
      </c>
      <c r="E469" s="35" t="s">
        <v>299</v>
      </c>
      <c r="F469" s="35" t="s">
        <v>299</v>
      </c>
      <c r="G469" s="35" t="s">
        <v>300</v>
      </c>
      <c r="H469" s="35">
        <v>2004</v>
      </c>
      <c r="I469" s="34" t="s">
        <v>301</v>
      </c>
      <c r="J469" s="34"/>
      <c r="K469" s="35"/>
      <c r="L469" s="35"/>
      <c r="M469" s="35"/>
      <c r="N469" s="35"/>
      <c r="O469" s="35"/>
      <c r="P469" s="35">
        <v>0</v>
      </c>
      <c r="T469" s="35"/>
      <c r="U469" s="35"/>
      <c r="V469" s="35"/>
      <c r="W469" s="35">
        <v>1</v>
      </c>
      <c r="X469" s="35">
        <v>210</v>
      </c>
      <c r="Y469" s="35">
        <v>10</v>
      </c>
      <c r="Z469" s="35">
        <v>25</v>
      </c>
      <c r="AA469" s="36">
        <f t="shared" si="93"/>
        <v>2.5</v>
      </c>
      <c r="AB469" s="35">
        <v>3</v>
      </c>
      <c r="AC469" s="35">
        <v>8</v>
      </c>
      <c r="AD469" s="36">
        <f t="shared" si="94"/>
        <v>0.8</v>
      </c>
      <c r="AE469" s="34">
        <f t="shared" si="95"/>
        <v>32</v>
      </c>
      <c r="AF469" s="35">
        <v>0</v>
      </c>
      <c r="AG469" s="35">
        <f t="shared" si="96"/>
        <v>0</v>
      </c>
      <c r="AH469" s="35">
        <v>0</v>
      </c>
      <c r="AI469" s="35">
        <f t="shared" si="97"/>
        <v>0</v>
      </c>
      <c r="AJ469" s="41">
        <v>1</v>
      </c>
      <c r="AK469" s="35">
        <f t="shared" ref="AK469:AK475" si="98">AJ469*100/Y469</f>
        <v>10</v>
      </c>
      <c r="AL469" s="35">
        <v>3</v>
      </c>
      <c r="AM469" s="35">
        <v>4</v>
      </c>
      <c r="AN469" s="35">
        <v>2</v>
      </c>
      <c r="AO469" s="35">
        <v>2</v>
      </c>
      <c r="AP469" s="35">
        <v>3</v>
      </c>
      <c r="AQ469" s="35">
        <v>3</v>
      </c>
      <c r="AR469" s="35">
        <v>3</v>
      </c>
      <c r="AS469" s="35"/>
      <c r="AT469" s="35"/>
      <c r="AU469" s="35"/>
      <c r="AV469" s="35"/>
      <c r="BH469" t="str">
        <f>CONCATENATE(Tabla1[[#This Row],[MADRE]],"X",Tabla1[[#This Row],[PADRE]])</f>
        <v>A1353XA1353</v>
      </c>
    </row>
    <row r="470" spans="1:60" ht="15.75" hidden="1" x14ac:dyDescent="0.25">
      <c r="A470" s="11" t="str">
        <f t="shared" si="92"/>
        <v>D01_580_A1353</v>
      </c>
      <c r="B470" s="33" t="s">
        <v>181</v>
      </c>
      <c r="C470" s="5">
        <v>580</v>
      </c>
      <c r="D470" s="34" t="s">
        <v>299</v>
      </c>
      <c r="E470" s="35" t="s">
        <v>299</v>
      </c>
      <c r="F470" s="35" t="s">
        <v>299</v>
      </c>
      <c r="G470" s="35" t="s">
        <v>300</v>
      </c>
      <c r="H470" s="35">
        <v>2004</v>
      </c>
      <c r="I470" s="34" t="s">
        <v>301</v>
      </c>
      <c r="J470" s="34"/>
      <c r="K470" s="35">
        <v>51</v>
      </c>
      <c r="L470" s="35">
        <f>K470-22</f>
        <v>29</v>
      </c>
      <c r="M470" s="35">
        <f>K470-46</f>
        <v>5</v>
      </c>
      <c r="N470" s="35">
        <f>K470-71</f>
        <v>-20</v>
      </c>
      <c r="O470" s="35">
        <f>K470-87</f>
        <v>-36</v>
      </c>
      <c r="P470" s="35">
        <v>1</v>
      </c>
      <c r="T470" s="35"/>
      <c r="U470" s="35"/>
      <c r="V470" s="35"/>
      <c r="W470" s="35">
        <v>1</v>
      </c>
      <c r="X470" s="35">
        <v>230</v>
      </c>
      <c r="Y470" s="35">
        <v>20</v>
      </c>
      <c r="Z470" s="35">
        <v>62</v>
      </c>
      <c r="AA470" s="36">
        <f t="shared" si="93"/>
        <v>3.15</v>
      </c>
      <c r="AB470" s="35">
        <v>3</v>
      </c>
      <c r="AC470" s="35">
        <v>19</v>
      </c>
      <c r="AD470" s="36">
        <f t="shared" si="94"/>
        <v>1</v>
      </c>
      <c r="AE470" s="34">
        <f t="shared" si="95"/>
        <v>31.746031746031747</v>
      </c>
      <c r="AF470" s="35">
        <v>1</v>
      </c>
      <c r="AG470" s="35">
        <f t="shared" si="96"/>
        <v>5</v>
      </c>
      <c r="AH470" s="35">
        <v>1</v>
      </c>
      <c r="AI470" s="35">
        <f t="shared" si="97"/>
        <v>5</v>
      </c>
      <c r="AJ470" s="41">
        <v>11</v>
      </c>
      <c r="AK470" s="35">
        <f t="shared" si="98"/>
        <v>55</v>
      </c>
      <c r="AL470" s="35">
        <v>1</v>
      </c>
      <c r="AM470" s="35">
        <v>5</v>
      </c>
      <c r="AN470" s="35">
        <v>2</v>
      </c>
      <c r="AO470" s="35">
        <v>4</v>
      </c>
      <c r="AP470" s="35">
        <v>3</v>
      </c>
      <c r="AQ470" s="35">
        <v>3</v>
      </c>
      <c r="AR470" s="35">
        <v>2</v>
      </c>
      <c r="AS470" s="35"/>
      <c r="AT470" s="35"/>
      <c r="AU470" s="35">
        <f>AR470-71</f>
        <v>-69</v>
      </c>
      <c r="AV470" s="35">
        <f>AR470-87</f>
        <v>-85</v>
      </c>
      <c r="BH470" t="str">
        <f>CONCATENATE(Tabla1[[#This Row],[MADRE]],"X",Tabla1[[#This Row],[PADRE]])</f>
        <v>A1353XA1353</v>
      </c>
    </row>
    <row r="471" spans="1:60" ht="15.75" hidden="1" x14ac:dyDescent="0.25">
      <c r="A471" s="11" t="str">
        <f t="shared" si="92"/>
        <v>D01_581_A1353</v>
      </c>
      <c r="B471" s="33" t="s">
        <v>181</v>
      </c>
      <c r="C471" s="5">
        <v>581</v>
      </c>
      <c r="D471" s="34" t="s">
        <v>299</v>
      </c>
      <c r="E471" s="35" t="s">
        <v>299</v>
      </c>
      <c r="F471" s="35" t="s">
        <v>299</v>
      </c>
      <c r="G471" s="35" t="s">
        <v>300</v>
      </c>
      <c r="H471" s="35">
        <v>2004</v>
      </c>
      <c r="I471" s="34" t="s">
        <v>301</v>
      </c>
      <c r="J471" s="34"/>
      <c r="K471" s="35">
        <v>51</v>
      </c>
      <c r="L471" s="35">
        <f>K471-22</f>
        <v>29</v>
      </c>
      <c r="M471" s="35">
        <f>K471-46</f>
        <v>5</v>
      </c>
      <c r="N471" s="35">
        <f>K471-71</f>
        <v>-20</v>
      </c>
      <c r="O471" s="35">
        <f>K471-87</f>
        <v>-36</v>
      </c>
      <c r="P471" s="35">
        <v>1</v>
      </c>
      <c r="T471" s="35"/>
      <c r="U471" s="35"/>
      <c r="V471" s="35"/>
      <c r="W471" s="35">
        <v>1</v>
      </c>
      <c r="X471" s="35">
        <v>205</v>
      </c>
      <c r="Y471" s="35">
        <v>25</v>
      </c>
      <c r="Z471" s="35">
        <v>114</v>
      </c>
      <c r="AA471" s="36">
        <f t="shared" si="93"/>
        <v>4.5599999999999996</v>
      </c>
      <c r="AB471" s="35">
        <v>3</v>
      </c>
      <c r="AC471" s="35">
        <v>31</v>
      </c>
      <c r="AD471" s="36">
        <f t="shared" si="94"/>
        <v>1.24</v>
      </c>
      <c r="AE471" s="34">
        <f t="shared" si="95"/>
        <v>27.192982456140353</v>
      </c>
      <c r="AF471" s="35">
        <v>0</v>
      </c>
      <c r="AG471" s="35">
        <f t="shared" si="96"/>
        <v>0</v>
      </c>
      <c r="AH471" s="35">
        <v>0</v>
      </c>
      <c r="AI471" s="35">
        <f t="shared" si="97"/>
        <v>0</v>
      </c>
      <c r="AJ471" s="41">
        <v>1</v>
      </c>
      <c r="AK471" s="35">
        <f t="shared" si="98"/>
        <v>4</v>
      </c>
      <c r="AL471" s="35">
        <v>6</v>
      </c>
      <c r="AM471" s="35">
        <v>7</v>
      </c>
      <c r="AN471" s="35">
        <v>2</v>
      </c>
      <c r="AO471" s="35">
        <v>3</v>
      </c>
      <c r="AP471" s="35">
        <v>2</v>
      </c>
      <c r="AQ471" s="35">
        <v>3</v>
      </c>
      <c r="AR471" s="35">
        <v>3</v>
      </c>
      <c r="AS471" s="35"/>
      <c r="AT471" s="35"/>
      <c r="AU471" s="35">
        <f>AR471-71</f>
        <v>-68</v>
      </c>
      <c r="AV471" s="35">
        <f>AR471-87</f>
        <v>-84</v>
      </c>
      <c r="BH471" t="str">
        <f>CONCATENATE(Tabla1[[#This Row],[MADRE]],"X",Tabla1[[#This Row],[PADRE]])</f>
        <v>A1353XA1353</v>
      </c>
    </row>
    <row r="472" spans="1:60" ht="15.75" hidden="1" x14ac:dyDescent="0.25">
      <c r="A472" s="11" t="str">
        <f t="shared" si="92"/>
        <v>D01_581_A1353</v>
      </c>
      <c r="B472" s="33" t="s">
        <v>181</v>
      </c>
      <c r="C472" s="37">
        <v>581</v>
      </c>
      <c r="D472" s="38" t="s">
        <v>299</v>
      </c>
      <c r="E472" s="39" t="s">
        <v>299</v>
      </c>
      <c r="F472" s="39" t="s">
        <v>299</v>
      </c>
      <c r="G472" s="39" t="s">
        <v>300</v>
      </c>
      <c r="H472" s="39">
        <v>2005</v>
      </c>
      <c r="I472" s="38" t="s">
        <v>301</v>
      </c>
      <c r="J472" s="38"/>
      <c r="K472" s="39"/>
      <c r="L472" s="39"/>
      <c r="M472" s="39"/>
      <c r="N472" s="39"/>
      <c r="O472" s="39"/>
      <c r="P472" s="39"/>
      <c r="T472" s="39"/>
      <c r="U472" s="39"/>
      <c r="V472" s="39"/>
      <c r="W472" s="39">
        <v>3</v>
      </c>
      <c r="X472" s="39">
        <v>201</v>
      </c>
      <c r="Y472" s="39">
        <v>25</v>
      </c>
      <c r="Z472" s="39">
        <v>94</v>
      </c>
      <c r="AA472" s="40">
        <f t="shared" si="93"/>
        <v>3.76</v>
      </c>
      <c r="AB472" s="39">
        <v>4</v>
      </c>
      <c r="AC472" s="39">
        <v>27</v>
      </c>
      <c r="AD472" s="40">
        <f t="shared" si="94"/>
        <v>1.08</v>
      </c>
      <c r="AE472" s="38">
        <f t="shared" si="95"/>
        <v>28.723404255319149</v>
      </c>
      <c r="AF472" s="39">
        <v>0</v>
      </c>
      <c r="AG472" s="39">
        <f t="shared" si="96"/>
        <v>0</v>
      </c>
      <c r="AH472" s="39">
        <v>0</v>
      </c>
      <c r="AI472" s="39">
        <f t="shared" si="97"/>
        <v>0</v>
      </c>
      <c r="AJ472" s="42">
        <v>2</v>
      </c>
      <c r="AK472" s="39">
        <f t="shared" si="98"/>
        <v>8</v>
      </c>
      <c r="AL472" s="39">
        <v>1</v>
      </c>
      <c r="AM472" s="39">
        <v>7</v>
      </c>
      <c r="AN472" s="39">
        <v>3</v>
      </c>
      <c r="AO472" s="39">
        <v>2</v>
      </c>
      <c r="AP472" s="39">
        <v>3</v>
      </c>
      <c r="AQ472" s="39">
        <v>3</v>
      </c>
      <c r="AR472" s="39">
        <v>3</v>
      </c>
      <c r="AS472" s="39"/>
      <c r="AT472" s="39"/>
      <c r="AU472" s="39"/>
      <c r="AV472" s="39"/>
      <c r="BH472" t="str">
        <f>CONCATENATE(Tabla1[[#This Row],[MADRE]],"X",Tabla1[[#This Row],[PADRE]])</f>
        <v>A1353XA1353</v>
      </c>
    </row>
    <row r="473" spans="1:60" ht="15.75" hidden="1" x14ac:dyDescent="0.25">
      <c r="A473" s="11" t="str">
        <f t="shared" si="92"/>
        <v>D01_587_403i404</v>
      </c>
      <c r="B473" s="33" t="s">
        <v>181</v>
      </c>
      <c r="C473" s="37">
        <v>587</v>
      </c>
      <c r="D473" s="38" t="s">
        <v>302</v>
      </c>
      <c r="E473" s="39" t="s">
        <v>61</v>
      </c>
      <c r="F473" s="39" t="s">
        <v>303</v>
      </c>
      <c r="G473" s="39" t="s">
        <v>304</v>
      </c>
      <c r="H473" s="39">
        <v>2005</v>
      </c>
      <c r="I473" s="38" t="s">
        <v>301</v>
      </c>
      <c r="J473" s="38"/>
      <c r="K473" s="39">
        <v>77</v>
      </c>
      <c r="L473" s="39">
        <f>K473-30</f>
        <v>47</v>
      </c>
      <c r="M473" s="39">
        <f>K473-60</f>
        <v>17</v>
      </c>
      <c r="N473" s="39">
        <f>K473-82</f>
        <v>-5</v>
      </c>
      <c r="O473" s="39">
        <f>K473-91</f>
        <v>-14</v>
      </c>
      <c r="P473" s="39">
        <v>2</v>
      </c>
      <c r="T473" s="39"/>
      <c r="U473" s="39"/>
      <c r="V473" s="39"/>
      <c r="W473" s="39">
        <v>2</v>
      </c>
      <c r="X473" s="39">
        <v>190</v>
      </c>
      <c r="Y473" s="39">
        <v>25</v>
      </c>
      <c r="Z473" s="39">
        <v>58</v>
      </c>
      <c r="AA473" s="40">
        <f t="shared" si="93"/>
        <v>2.3199999999999998</v>
      </c>
      <c r="AB473" s="39">
        <v>4</v>
      </c>
      <c r="AC473" s="39">
        <v>13</v>
      </c>
      <c r="AD473" s="40">
        <f t="shared" si="94"/>
        <v>0.52</v>
      </c>
      <c r="AE473" s="38">
        <f t="shared" si="95"/>
        <v>22.413793103448278</v>
      </c>
      <c r="AF473" s="39">
        <v>0</v>
      </c>
      <c r="AG473" s="39">
        <f t="shared" si="96"/>
        <v>0</v>
      </c>
      <c r="AH473" s="39">
        <v>0</v>
      </c>
      <c r="AI473" s="39">
        <f t="shared" si="97"/>
        <v>0</v>
      </c>
      <c r="AJ473" s="42">
        <v>0</v>
      </c>
      <c r="AK473" s="39">
        <f t="shared" si="98"/>
        <v>0</v>
      </c>
      <c r="AL473" s="39">
        <v>0</v>
      </c>
      <c r="AM473" s="39">
        <v>7</v>
      </c>
      <c r="AN473" s="39">
        <v>3</v>
      </c>
      <c r="AO473" s="39">
        <v>1</v>
      </c>
      <c r="AP473" s="39">
        <v>1</v>
      </c>
      <c r="AQ473" s="39">
        <v>1</v>
      </c>
      <c r="AR473" s="39">
        <v>2</v>
      </c>
      <c r="AS473" s="39"/>
      <c r="AT473" s="39"/>
      <c r="AU473" s="39">
        <f>AR473-82</f>
        <v>-80</v>
      </c>
      <c r="AV473" s="39">
        <f>AR473-91</f>
        <v>-89</v>
      </c>
      <c r="BH473" t="str">
        <f>CONCATENATE(Tabla1[[#This Row],[MADRE]],"X",Tabla1[[#This Row],[PADRE]])</f>
        <v>S5133XPwebbi</v>
      </c>
    </row>
    <row r="474" spans="1:60" ht="15.75" hidden="1" x14ac:dyDescent="0.25">
      <c r="A474" s="11" t="str">
        <f t="shared" si="92"/>
        <v>D01_587_403i404</v>
      </c>
      <c r="B474" s="33" t="s">
        <v>181</v>
      </c>
      <c r="C474" s="37">
        <v>587</v>
      </c>
      <c r="D474" s="38" t="s">
        <v>302</v>
      </c>
      <c r="E474" s="39" t="s">
        <v>61</v>
      </c>
      <c r="F474" s="39" t="s">
        <v>303</v>
      </c>
      <c r="G474" s="39" t="s">
        <v>304</v>
      </c>
      <c r="H474" s="39">
        <v>2007</v>
      </c>
      <c r="I474" s="38" t="s">
        <v>301</v>
      </c>
      <c r="J474" s="38"/>
      <c r="K474" s="39"/>
      <c r="L474" s="39"/>
      <c r="M474" s="39"/>
      <c r="N474" s="39"/>
      <c r="O474" s="39"/>
      <c r="P474" s="39"/>
      <c r="T474" s="39"/>
      <c r="U474" s="39"/>
      <c r="V474" s="39"/>
      <c r="W474" s="39">
        <v>3</v>
      </c>
      <c r="X474" s="39">
        <v>188</v>
      </c>
      <c r="Y474" s="39">
        <v>25</v>
      </c>
      <c r="Z474" s="39">
        <v>76</v>
      </c>
      <c r="AA474" s="40">
        <f t="shared" si="93"/>
        <v>3.0649999999999999</v>
      </c>
      <c r="AB474" s="39">
        <v>4</v>
      </c>
      <c r="AC474" s="39">
        <v>15</v>
      </c>
      <c r="AD474" s="40">
        <f t="shared" si="94"/>
        <v>0.625</v>
      </c>
      <c r="AE474" s="38">
        <f t="shared" si="95"/>
        <v>20.391517128874387</v>
      </c>
      <c r="AF474" s="39">
        <v>1</v>
      </c>
      <c r="AG474" s="39">
        <f t="shared" si="96"/>
        <v>4</v>
      </c>
      <c r="AH474" s="39">
        <v>0</v>
      </c>
      <c r="AI474" s="39">
        <f t="shared" si="97"/>
        <v>0</v>
      </c>
      <c r="AJ474" s="42">
        <v>0</v>
      </c>
      <c r="AK474" s="39">
        <f t="shared" si="98"/>
        <v>0</v>
      </c>
      <c r="AL474" s="39"/>
      <c r="AM474" s="39">
        <v>7</v>
      </c>
      <c r="AN474" s="39">
        <v>3</v>
      </c>
      <c r="AO474" s="39">
        <v>2</v>
      </c>
      <c r="AP474" s="39">
        <v>2</v>
      </c>
      <c r="AQ474" s="39">
        <v>1</v>
      </c>
      <c r="AR474" s="39">
        <v>2</v>
      </c>
      <c r="AS474" s="39">
        <v>0</v>
      </c>
      <c r="AT474" s="39"/>
      <c r="AU474" s="39"/>
      <c r="AV474" s="39"/>
      <c r="BH474" t="str">
        <f>CONCATENATE(Tabla1[[#This Row],[MADRE]],"X",Tabla1[[#This Row],[PADRE]])</f>
        <v>S5133XPwebbi</v>
      </c>
    </row>
    <row r="475" spans="1:60" ht="15.75" hidden="1" x14ac:dyDescent="0.25">
      <c r="A475" s="11" t="str">
        <f t="shared" si="92"/>
        <v>D01_587_403i404</v>
      </c>
      <c r="B475" s="33" t="s">
        <v>181</v>
      </c>
      <c r="C475" s="37">
        <v>587</v>
      </c>
      <c r="D475" s="38" t="s">
        <v>302</v>
      </c>
      <c r="E475" s="39" t="s">
        <v>61</v>
      </c>
      <c r="F475" s="39" t="s">
        <v>303</v>
      </c>
      <c r="G475" s="39" t="s">
        <v>304</v>
      </c>
      <c r="H475" s="39">
        <v>2008</v>
      </c>
      <c r="I475" s="38" t="s">
        <v>301</v>
      </c>
      <c r="J475" s="38"/>
      <c r="K475" s="39">
        <v>60</v>
      </c>
      <c r="L475" s="39">
        <f>K475-22</f>
        <v>38</v>
      </c>
      <c r="M475" s="39">
        <f>K475-49</f>
        <v>11</v>
      </c>
      <c r="N475" s="39">
        <f>K475-67</f>
        <v>-7</v>
      </c>
      <c r="O475" s="39">
        <f>K475-82</f>
        <v>-22</v>
      </c>
      <c r="P475" s="39">
        <v>3</v>
      </c>
      <c r="T475" s="39"/>
      <c r="U475" s="39"/>
      <c r="V475" s="39"/>
      <c r="W475" s="39">
        <v>3</v>
      </c>
      <c r="X475" s="39">
        <v>197</v>
      </c>
      <c r="Y475" s="39">
        <v>25</v>
      </c>
      <c r="Z475" s="39">
        <v>74</v>
      </c>
      <c r="AA475" s="40">
        <f t="shared" si="93"/>
        <v>2.9849999999999999</v>
      </c>
      <c r="AB475" s="39">
        <v>4</v>
      </c>
      <c r="AC475" s="39">
        <v>15</v>
      </c>
      <c r="AD475" s="40">
        <f t="shared" si="94"/>
        <v>0.625</v>
      </c>
      <c r="AE475" s="38">
        <f t="shared" si="95"/>
        <v>20.938023450586265</v>
      </c>
      <c r="AF475" s="39">
        <v>1</v>
      </c>
      <c r="AG475" s="39">
        <f t="shared" si="96"/>
        <v>4</v>
      </c>
      <c r="AH475" s="39">
        <v>0</v>
      </c>
      <c r="AI475" s="39">
        <f t="shared" si="97"/>
        <v>0</v>
      </c>
      <c r="AJ475" s="42" t="s">
        <v>87</v>
      </c>
      <c r="AK475" s="39">
        <f t="shared" si="98"/>
        <v>0</v>
      </c>
      <c r="AL475" s="39"/>
      <c r="AM475" s="39">
        <v>7</v>
      </c>
      <c r="AN475" s="39">
        <v>3</v>
      </c>
      <c r="AO475" s="39">
        <v>1</v>
      </c>
      <c r="AP475" s="39">
        <v>2</v>
      </c>
      <c r="AQ475" s="39">
        <v>2</v>
      </c>
      <c r="AR475" s="39">
        <v>2</v>
      </c>
      <c r="AS475" s="39"/>
      <c r="AT475" s="39"/>
      <c r="AU475" s="39">
        <f>AR475-67</f>
        <v>-65</v>
      </c>
      <c r="AV475" s="39">
        <f>AR475-82</f>
        <v>-80</v>
      </c>
      <c r="BH475" t="str">
        <f>CONCATENATE(Tabla1[[#This Row],[MADRE]],"X",Tabla1[[#This Row],[PADRE]])</f>
        <v>S5133XPwebbi</v>
      </c>
    </row>
    <row r="476" spans="1:60" ht="15.75" hidden="1" x14ac:dyDescent="0.25">
      <c r="A476" s="11" t="str">
        <f t="shared" si="92"/>
        <v>D01_587_403i404</v>
      </c>
      <c r="B476" s="33" t="s">
        <v>181</v>
      </c>
      <c r="C476" s="37">
        <v>587</v>
      </c>
      <c r="D476" s="38" t="s">
        <v>302</v>
      </c>
      <c r="E476" s="39" t="s">
        <v>61</v>
      </c>
      <c r="F476" s="39" t="s">
        <v>303</v>
      </c>
      <c r="G476" s="39" t="s">
        <v>304</v>
      </c>
      <c r="H476" s="39">
        <v>2009</v>
      </c>
      <c r="I476" s="38" t="s">
        <v>301</v>
      </c>
      <c r="J476" s="38"/>
      <c r="K476" s="39">
        <v>64</v>
      </c>
      <c r="L476" s="39">
        <f>K476-26</f>
        <v>38</v>
      </c>
      <c r="M476" s="39">
        <f>K476-50</f>
        <v>14</v>
      </c>
      <c r="N476" s="39">
        <f>K476-66</f>
        <v>-2</v>
      </c>
      <c r="O476" s="39">
        <f>K476-82</f>
        <v>-18</v>
      </c>
      <c r="P476" s="39">
        <v>4</v>
      </c>
      <c r="T476" s="39"/>
      <c r="U476" s="39"/>
      <c r="V476" s="39"/>
      <c r="W476" s="39">
        <v>4</v>
      </c>
      <c r="X476" s="39"/>
      <c r="Y476" s="39"/>
      <c r="Z476" s="39"/>
      <c r="AA476" s="40"/>
      <c r="AB476" s="39"/>
      <c r="AC476" s="39"/>
      <c r="AD476" s="39"/>
      <c r="AE476" s="38"/>
      <c r="AF476" s="39"/>
      <c r="AG476" s="39"/>
      <c r="AH476" s="39"/>
      <c r="AI476" s="39"/>
      <c r="AJ476" s="42"/>
      <c r="AK476" s="39"/>
      <c r="AL476" s="39"/>
      <c r="AM476" s="39"/>
      <c r="AN476" s="39"/>
      <c r="AO476" s="39"/>
      <c r="AP476" s="39"/>
      <c r="AQ476" s="39"/>
      <c r="AR476" s="39"/>
      <c r="AS476" s="39">
        <v>0</v>
      </c>
      <c r="AT476" s="39"/>
      <c r="AU476" s="39">
        <f>AR476-66</f>
        <v>-66</v>
      </c>
      <c r="AV476" s="39">
        <f>AR476-82</f>
        <v>-82</v>
      </c>
      <c r="BH476" t="str">
        <f>CONCATENATE(Tabla1[[#This Row],[MADRE]],"X",Tabla1[[#This Row],[PADRE]])</f>
        <v>S5133XPwebbi</v>
      </c>
    </row>
    <row r="477" spans="1:60" ht="15.75" hidden="1" x14ac:dyDescent="0.25">
      <c r="A477" s="11" t="str">
        <f t="shared" si="92"/>
        <v>D01_588_403i404</v>
      </c>
      <c r="B477" s="33" t="s">
        <v>181</v>
      </c>
      <c r="C477" s="5">
        <v>588</v>
      </c>
      <c r="D477" s="38" t="s">
        <v>302</v>
      </c>
      <c r="E477" s="35" t="s">
        <v>61</v>
      </c>
      <c r="F477" s="39" t="s">
        <v>303</v>
      </c>
      <c r="G477" s="35" t="s">
        <v>304</v>
      </c>
      <c r="H477" s="35">
        <v>2004</v>
      </c>
      <c r="I477" s="34" t="s">
        <v>301</v>
      </c>
      <c r="J477" s="34"/>
      <c r="K477" s="35">
        <v>71</v>
      </c>
      <c r="L477" s="35">
        <f>K477-22</f>
        <v>49</v>
      </c>
      <c r="M477" s="35">
        <f>K477-46</f>
        <v>25</v>
      </c>
      <c r="N477" s="35">
        <f>K477-71</f>
        <v>0</v>
      </c>
      <c r="O477" s="35">
        <f>K477-87</f>
        <v>-16</v>
      </c>
      <c r="P477" s="35">
        <v>1</v>
      </c>
      <c r="T477" s="35"/>
      <c r="U477" s="35"/>
      <c r="V477" s="35"/>
      <c r="W477" s="35">
        <v>0</v>
      </c>
      <c r="X477" s="35"/>
      <c r="Y477" s="35"/>
      <c r="Z477" s="35"/>
      <c r="AA477" s="36"/>
      <c r="AB477" s="35"/>
      <c r="AC477" s="35"/>
      <c r="AD477" s="36"/>
      <c r="AE477" s="34"/>
      <c r="AF477" s="35"/>
      <c r="AG477" s="35"/>
      <c r="AH477" s="35"/>
      <c r="AI477" s="35"/>
      <c r="AJ477" s="41"/>
      <c r="AK477" s="35"/>
      <c r="AL477" s="35"/>
      <c r="AM477" s="35"/>
      <c r="AN477" s="35"/>
      <c r="AO477" s="35"/>
      <c r="AP477" s="35"/>
      <c r="AQ477" s="35"/>
      <c r="AR477" s="35"/>
      <c r="AS477" s="35"/>
      <c r="AT477" s="35"/>
      <c r="AU477" s="35">
        <f>AR477-71</f>
        <v>-71</v>
      </c>
      <c r="AV477" s="35">
        <f>AR477-87</f>
        <v>-87</v>
      </c>
      <c r="BH477" t="str">
        <f>CONCATENATE(Tabla1[[#This Row],[MADRE]],"X",Tabla1[[#This Row],[PADRE]])</f>
        <v>S5133XPwebbi</v>
      </c>
    </row>
    <row r="478" spans="1:60" ht="15.75" hidden="1" x14ac:dyDescent="0.25">
      <c r="A478" s="11" t="str">
        <f t="shared" si="92"/>
        <v>D01_588_403i404</v>
      </c>
      <c r="B478" s="33" t="s">
        <v>181</v>
      </c>
      <c r="C478" s="37">
        <v>588</v>
      </c>
      <c r="D478" s="38" t="s">
        <v>302</v>
      </c>
      <c r="E478" s="39" t="s">
        <v>61</v>
      </c>
      <c r="F478" s="39" t="s">
        <v>303</v>
      </c>
      <c r="G478" s="39" t="s">
        <v>304</v>
      </c>
      <c r="H478" s="39">
        <v>2007</v>
      </c>
      <c r="I478" s="38" t="s">
        <v>301</v>
      </c>
      <c r="J478" s="38"/>
      <c r="K478" s="39"/>
      <c r="L478" s="39"/>
      <c r="M478" s="39"/>
      <c r="N478" s="39"/>
      <c r="O478" s="39"/>
      <c r="P478" s="39"/>
      <c r="T478" s="39"/>
      <c r="U478" s="39"/>
      <c r="V478" s="39"/>
      <c r="W478" s="39">
        <v>0</v>
      </c>
      <c r="X478" s="39">
        <v>195</v>
      </c>
      <c r="Y478" s="39">
        <v>6</v>
      </c>
      <c r="Z478" s="39">
        <v>16</v>
      </c>
      <c r="AA478" s="40">
        <f t="shared" ref="AA478:AA509" si="99">(Z478+(AD478*AF478))/Y478</f>
        <v>2.6666666666666665</v>
      </c>
      <c r="AB478" s="39">
        <v>4</v>
      </c>
      <c r="AC478" s="39">
        <v>4</v>
      </c>
      <c r="AD478" s="40">
        <f t="shared" ref="AD478:AD509" si="100">AC478/(Y478-AF478)</f>
        <v>0.66666666666666663</v>
      </c>
      <c r="AE478" s="38">
        <f t="shared" ref="AE478:AE509" si="101">AD478*100/AA478</f>
        <v>24.999999999999996</v>
      </c>
      <c r="AF478" s="39">
        <v>0</v>
      </c>
      <c r="AG478" s="39">
        <f t="shared" ref="AG478:AG509" si="102">AF478*100/Y478</f>
        <v>0</v>
      </c>
      <c r="AH478" s="39">
        <v>0</v>
      </c>
      <c r="AI478" s="39">
        <f t="shared" ref="AI478:AI509" si="103">AH478*100/Y478</f>
        <v>0</v>
      </c>
      <c r="AJ478" s="42">
        <v>6</v>
      </c>
      <c r="AK478" s="39">
        <f>AJ478*100/Y478</f>
        <v>100</v>
      </c>
      <c r="AL478" s="39">
        <v>1</v>
      </c>
      <c r="AM478" s="39">
        <v>7</v>
      </c>
      <c r="AN478" s="39">
        <v>2</v>
      </c>
      <c r="AO478" s="39">
        <v>4</v>
      </c>
      <c r="AP478" s="39">
        <v>3</v>
      </c>
      <c r="AQ478" s="39">
        <v>1</v>
      </c>
      <c r="AR478" s="39">
        <v>1</v>
      </c>
      <c r="AS478" s="39">
        <v>0</v>
      </c>
      <c r="AT478" s="39"/>
      <c r="AU478" s="39"/>
      <c r="AV478" s="39"/>
      <c r="BH478" t="str">
        <f>CONCATENATE(Tabla1[[#This Row],[MADRE]],"X",Tabla1[[#This Row],[PADRE]])</f>
        <v>S5133XPwebbi</v>
      </c>
    </row>
    <row r="479" spans="1:60" ht="15.75" hidden="1" x14ac:dyDescent="0.25">
      <c r="A479" s="11" t="str">
        <f t="shared" si="92"/>
        <v>D01_588_403i404</v>
      </c>
      <c r="B479" s="33" t="s">
        <v>181</v>
      </c>
      <c r="C479" s="37">
        <v>588</v>
      </c>
      <c r="D479" s="38" t="s">
        <v>302</v>
      </c>
      <c r="E479" s="39" t="s">
        <v>61</v>
      </c>
      <c r="F479" s="39" t="s">
        <v>303</v>
      </c>
      <c r="G479" s="39" t="s">
        <v>304</v>
      </c>
      <c r="H479" s="39">
        <v>2008</v>
      </c>
      <c r="I479" s="38" t="s">
        <v>301</v>
      </c>
      <c r="J479" s="38"/>
      <c r="K479" s="39">
        <v>68</v>
      </c>
      <c r="L479" s="39">
        <f>K479-22</f>
        <v>46</v>
      </c>
      <c r="M479" s="39">
        <f>K479-49</f>
        <v>19</v>
      </c>
      <c r="N479" s="39">
        <f>K479-67</f>
        <v>1</v>
      </c>
      <c r="O479" s="39">
        <f>K479-82</f>
        <v>-14</v>
      </c>
      <c r="P479" s="39">
        <v>4</v>
      </c>
      <c r="T479" s="39"/>
      <c r="U479" s="39"/>
      <c r="V479" s="39"/>
      <c r="W479" s="39">
        <v>3</v>
      </c>
      <c r="X479" s="39">
        <v>197</v>
      </c>
      <c r="Y479" s="39">
        <v>25</v>
      </c>
      <c r="Z479" s="39">
        <v>55</v>
      </c>
      <c r="AA479" s="40">
        <f t="shared" si="99"/>
        <v>2.2000000000000002</v>
      </c>
      <c r="AB479" s="39">
        <v>4</v>
      </c>
      <c r="AC479" s="39">
        <v>16</v>
      </c>
      <c r="AD479" s="40">
        <f t="shared" si="100"/>
        <v>0.64</v>
      </c>
      <c r="AE479" s="38">
        <f t="shared" si="101"/>
        <v>29.09090909090909</v>
      </c>
      <c r="AF479" s="39">
        <v>0</v>
      </c>
      <c r="AG479" s="39">
        <f t="shared" si="102"/>
        <v>0</v>
      </c>
      <c r="AH479" s="39">
        <v>0</v>
      </c>
      <c r="AI479" s="39">
        <f t="shared" si="103"/>
        <v>0</v>
      </c>
      <c r="AJ479" s="42" t="s">
        <v>305</v>
      </c>
      <c r="AK479" s="39"/>
      <c r="AL479" s="39"/>
      <c r="AM479" s="39">
        <v>5</v>
      </c>
      <c r="AN479" s="39">
        <v>2</v>
      </c>
      <c r="AO479" s="39">
        <v>2</v>
      </c>
      <c r="AP479" s="39">
        <v>3</v>
      </c>
      <c r="AQ479" s="39">
        <v>2</v>
      </c>
      <c r="AR479" s="39">
        <v>2</v>
      </c>
      <c r="AS479" s="39"/>
      <c r="AT479" s="39"/>
      <c r="AU479" s="39">
        <f>AR479-67</f>
        <v>-65</v>
      </c>
      <c r="AV479" s="39">
        <f>AR479-82</f>
        <v>-80</v>
      </c>
      <c r="BH479" t="str">
        <f>CONCATENATE(Tabla1[[#This Row],[MADRE]],"X",Tabla1[[#This Row],[PADRE]])</f>
        <v>S5133XPwebbi</v>
      </c>
    </row>
    <row r="480" spans="1:60" ht="15.75" hidden="1" x14ac:dyDescent="0.25">
      <c r="A480" s="11" t="str">
        <f t="shared" si="92"/>
        <v>D01_590_403i404</v>
      </c>
      <c r="B480" s="33" t="s">
        <v>181</v>
      </c>
      <c r="C480" s="5">
        <v>590</v>
      </c>
      <c r="D480" s="38" t="s">
        <v>302</v>
      </c>
      <c r="E480" s="35" t="s">
        <v>61</v>
      </c>
      <c r="F480" s="39" t="s">
        <v>303</v>
      </c>
      <c r="G480" s="35" t="s">
        <v>304</v>
      </c>
      <c r="H480" s="35">
        <v>2004</v>
      </c>
      <c r="I480" s="34" t="s">
        <v>301</v>
      </c>
      <c r="J480" s="34"/>
      <c r="K480" s="35">
        <v>71</v>
      </c>
      <c r="L480" s="35">
        <f>K480-22</f>
        <v>49</v>
      </c>
      <c r="M480" s="35">
        <f>K480-46</f>
        <v>25</v>
      </c>
      <c r="N480" s="35">
        <f>K480-71</f>
        <v>0</v>
      </c>
      <c r="O480" s="35">
        <f>K480-87</f>
        <v>-16</v>
      </c>
      <c r="P480" s="35">
        <v>2</v>
      </c>
      <c r="T480" s="35"/>
      <c r="U480" s="35"/>
      <c r="V480" s="35"/>
      <c r="W480" s="35">
        <v>2</v>
      </c>
      <c r="X480" s="35">
        <v>204</v>
      </c>
      <c r="Y480" s="35">
        <v>25</v>
      </c>
      <c r="Z480" s="35">
        <v>56</v>
      </c>
      <c r="AA480" s="36">
        <f t="shared" si="99"/>
        <v>2.2956521739130435</v>
      </c>
      <c r="AB480" s="35">
        <v>4</v>
      </c>
      <c r="AC480" s="35">
        <v>16</v>
      </c>
      <c r="AD480" s="36">
        <f t="shared" si="100"/>
        <v>0.69565217391304346</v>
      </c>
      <c r="AE480" s="34">
        <f t="shared" si="101"/>
        <v>30.303030303030301</v>
      </c>
      <c r="AF480" s="35">
        <v>2</v>
      </c>
      <c r="AG480" s="35">
        <f t="shared" si="102"/>
        <v>8</v>
      </c>
      <c r="AH480" s="35">
        <v>0</v>
      </c>
      <c r="AI480" s="35">
        <f t="shared" si="103"/>
        <v>0</v>
      </c>
      <c r="AJ480" s="41">
        <v>1</v>
      </c>
      <c r="AK480" s="35">
        <f>AJ480*100/Y480</f>
        <v>4</v>
      </c>
      <c r="AL480" s="35">
        <v>4</v>
      </c>
      <c r="AM480" s="35">
        <v>4</v>
      </c>
      <c r="AN480" s="35">
        <v>3</v>
      </c>
      <c r="AO480" s="35">
        <v>1</v>
      </c>
      <c r="AP480" s="35">
        <v>2</v>
      </c>
      <c r="AQ480" s="35">
        <v>1</v>
      </c>
      <c r="AR480" s="35">
        <v>2</v>
      </c>
      <c r="AS480" s="35"/>
      <c r="AT480" s="35"/>
      <c r="AU480" s="35">
        <f>AR480-71</f>
        <v>-69</v>
      </c>
      <c r="AV480" s="35">
        <f>AR480-87</f>
        <v>-85</v>
      </c>
      <c r="BH480" t="str">
        <f>CONCATENATE(Tabla1[[#This Row],[MADRE]],"X",Tabla1[[#This Row],[PADRE]])</f>
        <v>S5133XPwebbi</v>
      </c>
    </row>
    <row r="481" spans="1:60" ht="15.75" hidden="1" x14ac:dyDescent="0.25">
      <c r="A481" s="11" t="str">
        <f t="shared" si="92"/>
        <v>D01_590_403i404</v>
      </c>
      <c r="B481" s="33" t="s">
        <v>181</v>
      </c>
      <c r="C481" s="37">
        <v>590</v>
      </c>
      <c r="D481" s="38" t="s">
        <v>302</v>
      </c>
      <c r="E481" s="39" t="s">
        <v>61</v>
      </c>
      <c r="F481" s="39" t="s">
        <v>303</v>
      </c>
      <c r="G481" s="39" t="s">
        <v>304</v>
      </c>
      <c r="H481" s="39">
        <v>2005</v>
      </c>
      <c r="I481" s="38" t="s">
        <v>301</v>
      </c>
      <c r="J481" s="38"/>
      <c r="K481" s="39"/>
      <c r="L481" s="39"/>
      <c r="M481" s="39"/>
      <c r="N481" s="39"/>
      <c r="O481" s="39"/>
      <c r="P481" s="39"/>
      <c r="T481" s="39"/>
      <c r="U481" s="39"/>
      <c r="V481" s="39"/>
      <c r="W481" s="39">
        <v>3</v>
      </c>
      <c r="X481" s="39">
        <v>201</v>
      </c>
      <c r="Y481" s="39">
        <v>25</v>
      </c>
      <c r="Z481" s="39">
        <v>60</v>
      </c>
      <c r="AA481" s="40">
        <f t="shared" si="99"/>
        <v>2.4</v>
      </c>
      <c r="AB481" s="39">
        <v>4</v>
      </c>
      <c r="AC481" s="39">
        <v>17</v>
      </c>
      <c r="AD481" s="40">
        <f t="shared" si="100"/>
        <v>0.68</v>
      </c>
      <c r="AE481" s="38">
        <f t="shared" si="101"/>
        <v>28.333333333333336</v>
      </c>
      <c r="AF481" s="39">
        <v>0</v>
      </c>
      <c r="AG481" s="39">
        <f t="shared" si="102"/>
        <v>0</v>
      </c>
      <c r="AH481" s="39">
        <v>0</v>
      </c>
      <c r="AI481" s="39">
        <f t="shared" si="103"/>
        <v>0</v>
      </c>
      <c r="AJ481" s="42">
        <v>3</v>
      </c>
      <c r="AK481" s="39">
        <f>AJ481*100/Y481</f>
        <v>12</v>
      </c>
      <c r="AL481" s="39">
        <v>1</v>
      </c>
      <c r="AM481" s="39">
        <v>4</v>
      </c>
      <c r="AN481" s="39">
        <v>3</v>
      </c>
      <c r="AO481" s="39">
        <v>2</v>
      </c>
      <c r="AP481" s="39">
        <v>3</v>
      </c>
      <c r="AQ481" s="39">
        <v>2</v>
      </c>
      <c r="AR481" s="39">
        <v>2</v>
      </c>
      <c r="AS481" s="39"/>
      <c r="AT481" s="39"/>
      <c r="AU481" s="39"/>
      <c r="AV481" s="39"/>
      <c r="BH481" t="str">
        <f>CONCATENATE(Tabla1[[#This Row],[MADRE]],"X",Tabla1[[#This Row],[PADRE]])</f>
        <v>S5133XPwebbi</v>
      </c>
    </row>
    <row r="482" spans="1:60" ht="15.75" hidden="1" x14ac:dyDescent="0.25">
      <c r="A482" s="11" t="str">
        <f t="shared" si="92"/>
        <v>D01_590_403i404</v>
      </c>
      <c r="B482" s="33" t="s">
        <v>181</v>
      </c>
      <c r="C482" s="37">
        <v>590</v>
      </c>
      <c r="D482" s="38" t="s">
        <v>302</v>
      </c>
      <c r="E482" s="39" t="s">
        <v>61</v>
      </c>
      <c r="F482" s="39" t="s">
        <v>303</v>
      </c>
      <c r="G482" s="39" t="s">
        <v>304</v>
      </c>
      <c r="H482" s="39">
        <v>2008</v>
      </c>
      <c r="I482" s="38" t="s">
        <v>301</v>
      </c>
      <c r="J482" s="38"/>
      <c r="K482" s="39">
        <v>60</v>
      </c>
      <c r="L482" s="39">
        <f>K482-22</f>
        <v>38</v>
      </c>
      <c r="M482" s="39">
        <f>K482-49</f>
        <v>11</v>
      </c>
      <c r="N482" s="39">
        <f>K482-67</f>
        <v>-7</v>
      </c>
      <c r="O482" s="39">
        <f>K482-82</f>
        <v>-22</v>
      </c>
      <c r="P482" s="39">
        <v>2</v>
      </c>
      <c r="T482" s="39"/>
      <c r="U482" s="39"/>
      <c r="V482" s="39"/>
      <c r="W482" s="39">
        <v>3</v>
      </c>
      <c r="X482" s="39">
        <v>203</v>
      </c>
      <c r="Y482" s="39">
        <v>25</v>
      </c>
      <c r="Z482" s="39">
        <v>49</v>
      </c>
      <c r="AA482" s="40">
        <f t="shared" si="99"/>
        <v>1.9850000000000001</v>
      </c>
      <c r="AB482" s="39">
        <v>4</v>
      </c>
      <c r="AC482" s="39">
        <v>15</v>
      </c>
      <c r="AD482" s="40">
        <f t="shared" si="100"/>
        <v>0.625</v>
      </c>
      <c r="AE482" s="38">
        <f t="shared" si="101"/>
        <v>31.486146095717881</v>
      </c>
      <c r="AF482" s="39">
        <v>1</v>
      </c>
      <c r="AG482" s="39">
        <f t="shared" si="102"/>
        <v>4</v>
      </c>
      <c r="AH482" s="39">
        <v>0</v>
      </c>
      <c r="AI482" s="39">
        <f t="shared" si="103"/>
        <v>0</v>
      </c>
      <c r="AJ482" s="42" t="s">
        <v>81</v>
      </c>
      <c r="AK482" s="39"/>
      <c r="AL482" s="39"/>
      <c r="AM482" s="39">
        <v>7</v>
      </c>
      <c r="AN482" s="39">
        <v>3</v>
      </c>
      <c r="AO482" s="39">
        <v>1</v>
      </c>
      <c r="AP482" s="39">
        <v>2</v>
      </c>
      <c r="AQ482" s="39">
        <v>2</v>
      </c>
      <c r="AR482" s="39">
        <v>2</v>
      </c>
      <c r="AS482" s="39"/>
      <c r="AT482" s="39"/>
      <c r="AU482" s="39">
        <f>AR482-67</f>
        <v>-65</v>
      </c>
      <c r="AV482" s="39">
        <f>AR482-82</f>
        <v>-80</v>
      </c>
      <c r="BH482" t="str">
        <f>CONCATENATE(Tabla1[[#This Row],[MADRE]],"X",Tabla1[[#This Row],[PADRE]])</f>
        <v>S5133XPwebbi</v>
      </c>
    </row>
    <row r="483" spans="1:60" ht="15.75" hidden="1" x14ac:dyDescent="0.25">
      <c r="A483" s="11" t="str">
        <f t="shared" si="92"/>
        <v>D01_591_403i404</v>
      </c>
      <c r="B483" s="33" t="s">
        <v>181</v>
      </c>
      <c r="C483" s="37">
        <v>591</v>
      </c>
      <c r="D483" s="38" t="s">
        <v>302</v>
      </c>
      <c r="E483" s="39" t="s">
        <v>61</v>
      </c>
      <c r="F483" s="39" t="s">
        <v>303</v>
      </c>
      <c r="G483" s="39" t="s">
        <v>304</v>
      </c>
      <c r="H483" s="39">
        <v>2005</v>
      </c>
      <c r="I483" s="38" t="s">
        <v>306</v>
      </c>
      <c r="J483" s="38"/>
      <c r="K483" s="39">
        <v>78</v>
      </c>
      <c r="L483" s="39">
        <f>K483-30</f>
        <v>48</v>
      </c>
      <c r="M483" s="39">
        <f>K483-60</f>
        <v>18</v>
      </c>
      <c r="N483" s="39">
        <f>K483-82</f>
        <v>-4</v>
      </c>
      <c r="O483" s="39">
        <f>K483-91</f>
        <v>-13</v>
      </c>
      <c r="P483" s="39">
        <v>3</v>
      </c>
      <c r="T483" s="39"/>
      <c r="U483" s="39"/>
      <c r="V483" s="39"/>
      <c r="W483" s="39">
        <v>3</v>
      </c>
      <c r="X483" s="39">
        <v>190</v>
      </c>
      <c r="Y483" s="39">
        <v>25</v>
      </c>
      <c r="Z483" s="39">
        <v>48</v>
      </c>
      <c r="AA483" s="40">
        <f t="shared" si="99"/>
        <v>1.92</v>
      </c>
      <c r="AB483" s="39">
        <v>4</v>
      </c>
      <c r="AC483" s="39">
        <v>12</v>
      </c>
      <c r="AD483" s="40">
        <f t="shared" si="100"/>
        <v>0.48</v>
      </c>
      <c r="AE483" s="38">
        <f t="shared" si="101"/>
        <v>25</v>
      </c>
      <c r="AF483" s="39">
        <v>0</v>
      </c>
      <c r="AG483" s="39">
        <f t="shared" si="102"/>
        <v>0</v>
      </c>
      <c r="AH483" s="39">
        <v>0</v>
      </c>
      <c r="AI483" s="39">
        <f t="shared" si="103"/>
        <v>0</v>
      </c>
      <c r="AJ483" s="42" t="s">
        <v>307</v>
      </c>
      <c r="AK483" s="39"/>
      <c r="AL483" s="39"/>
      <c r="AM483" s="39">
        <v>4</v>
      </c>
      <c r="AN483" s="39">
        <v>3</v>
      </c>
      <c r="AO483" s="39">
        <v>2</v>
      </c>
      <c r="AP483" s="39">
        <v>3</v>
      </c>
      <c r="AQ483" s="39">
        <v>2</v>
      </c>
      <c r="AR483" s="39">
        <v>2</v>
      </c>
      <c r="AS483" s="39"/>
      <c r="AT483" s="43" t="s">
        <v>308</v>
      </c>
      <c r="AU483" s="39">
        <f>AR483-82</f>
        <v>-80</v>
      </c>
      <c r="AV483" s="39">
        <f>AR483-91</f>
        <v>-89</v>
      </c>
      <c r="BH483" t="str">
        <f>CONCATENATE(Tabla1[[#This Row],[MADRE]],"X",Tabla1[[#This Row],[PADRE]])</f>
        <v>S5133XPwebbi</v>
      </c>
    </row>
    <row r="484" spans="1:60" ht="15.75" hidden="1" x14ac:dyDescent="0.25">
      <c r="A484" s="11" t="str">
        <f t="shared" si="92"/>
        <v>D01_591_403i404</v>
      </c>
      <c r="B484" s="33" t="s">
        <v>181</v>
      </c>
      <c r="C484" s="37">
        <v>591</v>
      </c>
      <c r="D484" s="38" t="s">
        <v>302</v>
      </c>
      <c r="E484" s="39" t="s">
        <v>61</v>
      </c>
      <c r="F484" s="39" t="s">
        <v>303</v>
      </c>
      <c r="G484" s="39" t="s">
        <v>304</v>
      </c>
      <c r="H484" s="39">
        <v>2007</v>
      </c>
      <c r="I484" s="38" t="s">
        <v>306</v>
      </c>
      <c r="J484" s="38"/>
      <c r="K484" s="39"/>
      <c r="L484" s="39"/>
      <c r="M484" s="39"/>
      <c r="N484" s="39"/>
      <c r="O484" s="39"/>
      <c r="P484" s="39"/>
      <c r="T484" s="39"/>
      <c r="U484" s="39"/>
      <c r="V484" s="39"/>
      <c r="W484" s="39">
        <v>2</v>
      </c>
      <c r="X484" s="39">
        <v>177</v>
      </c>
      <c r="Y484" s="39">
        <v>25</v>
      </c>
      <c r="Z484" s="39">
        <v>70</v>
      </c>
      <c r="AA484" s="40">
        <f t="shared" si="99"/>
        <v>2.8</v>
      </c>
      <c r="AB484" s="39">
        <v>4</v>
      </c>
      <c r="AC484" s="39">
        <v>16</v>
      </c>
      <c r="AD484" s="40">
        <f t="shared" si="100"/>
        <v>0.64</v>
      </c>
      <c r="AE484" s="38">
        <f t="shared" si="101"/>
        <v>22.857142857142858</v>
      </c>
      <c r="AF484" s="39">
        <v>0</v>
      </c>
      <c r="AG484" s="39">
        <f t="shared" si="102"/>
        <v>0</v>
      </c>
      <c r="AH484" s="39">
        <v>1</v>
      </c>
      <c r="AI484" s="39">
        <f t="shared" si="103"/>
        <v>4</v>
      </c>
      <c r="AJ484" s="42">
        <v>0</v>
      </c>
      <c r="AK484" s="39">
        <f>AJ484*100/Y484</f>
        <v>0</v>
      </c>
      <c r="AL484" s="39"/>
      <c r="AM484" s="39">
        <v>4</v>
      </c>
      <c r="AN484" s="39">
        <v>2</v>
      </c>
      <c r="AO484" s="39">
        <v>3</v>
      </c>
      <c r="AP484" s="39">
        <v>3</v>
      </c>
      <c r="AQ484" s="39">
        <v>1</v>
      </c>
      <c r="AR484" s="39">
        <v>2</v>
      </c>
      <c r="AS484" s="39">
        <v>1</v>
      </c>
      <c r="AT484" s="43" t="s">
        <v>308</v>
      </c>
      <c r="AU484" s="39"/>
      <c r="AV484" s="39"/>
      <c r="BH484" t="str">
        <f>CONCATENATE(Tabla1[[#This Row],[MADRE]],"X",Tabla1[[#This Row],[PADRE]])</f>
        <v>S5133XPwebbi</v>
      </c>
    </row>
    <row r="485" spans="1:60" ht="15.75" hidden="1" x14ac:dyDescent="0.25">
      <c r="A485" s="11" t="str">
        <f t="shared" si="92"/>
        <v>D01_591_403i404</v>
      </c>
      <c r="B485" s="33" t="s">
        <v>181</v>
      </c>
      <c r="C485" s="37">
        <v>591</v>
      </c>
      <c r="D485" s="38" t="s">
        <v>302</v>
      </c>
      <c r="E485" s="39" t="s">
        <v>61</v>
      </c>
      <c r="F485" s="39" t="s">
        <v>303</v>
      </c>
      <c r="G485" s="39" t="s">
        <v>304</v>
      </c>
      <c r="H485" s="39">
        <v>2008</v>
      </c>
      <c r="I485" s="38" t="s">
        <v>306</v>
      </c>
      <c r="J485" s="38"/>
      <c r="K485" s="39">
        <v>64</v>
      </c>
      <c r="L485" s="39">
        <f>K485-22</f>
        <v>42</v>
      </c>
      <c r="M485" s="39">
        <f>K485-49</f>
        <v>15</v>
      </c>
      <c r="N485" s="39">
        <f>K485-67</f>
        <v>-3</v>
      </c>
      <c r="O485" s="39">
        <f>K485-82</f>
        <v>-18</v>
      </c>
      <c r="P485" s="39">
        <v>2</v>
      </c>
      <c r="T485" s="39"/>
      <c r="U485" s="39"/>
      <c r="V485" s="39"/>
      <c r="W485" s="39">
        <v>1</v>
      </c>
      <c r="X485" s="39">
        <v>198</v>
      </c>
      <c r="Y485" s="39">
        <v>25</v>
      </c>
      <c r="Z485" s="39">
        <v>60</v>
      </c>
      <c r="AA485" s="40">
        <f t="shared" si="99"/>
        <v>2.4</v>
      </c>
      <c r="AB485" s="39">
        <v>4</v>
      </c>
      <c r="AC485" s="39">
        <v>16</v>
      </c>
      <c r="AD485" s="40">
        <f t="shared" si="100"/>
        <v>0.64</v>
      </c>
      <c r="AE485" s="38">
        <f t="shared" si="101"/>
        <v>26.666666666666668</v>
      </c>
      <c r="AF485" s="39">
        <v>0</v>
      </c>
      <c r="AG485" s="39">
        <f t="shared" si="102"/>
        <v>0</v>
      </c>
      <c r="AH485" s="39">
        <v>0</v>
      </c>
      <c r="AI485" s="39">
        <f t="shared" si="103"/>
        <v>0</v>
      </c>
      <c r="AJ485" s="42" t="s">
        <v>309</v>
      </c>
      <c r="AK485" s="39"/>
      <c r="AL485" s="39"/>
      <c r="AM485" s="39">
        <v>4</v>
      </c>
      <c r="AN485" s="39">
        <v>2</v>
      </c>
      <c r="AO485" s="39">
        <v>2</v>
      </c>
      <c r="AP485" s="39">
        <v>2</v>
      </c>
      <c r="AQ485" s="39">
        <v>1</v>
      </c>
      <c r="AR485" s="39">
        <v>2</v>
      </c>
      <c r="AS485" s="39"/>
      <c r="AT485" s="43" t="s">
        <v>308</v>
      </c>
      <c r="AU485" s="39">
        <f>AR485-67</f>
        <v>-65</v>
      </c>
      <c r="AV485" s="39">
        <f>AR485-82</f>
        <v>-80</v>
      </c>
      <c r="BH485" t="str">
        <f>CONCATENATE(Tabla1[[#This Row],[MADRE]],"X",Tabla1[[#This Row],[PADRE]])</f>
        <v>S5133XPwebbi</v>
      </c>
    </row>
    <row r="486" spans="1:60" ht="15.75" hidden="1" x14ac:dyDescent="0.25">
      <c r="A486" s="11" t="str">
        <f t="shared" si="92"/>
        <v>D01_592_403i404</v>
      </c>
      <c r="B486" s="33" t="s">
        <v>181</v>
      </c>
      <c r="C486" s="37">
        <v>592</v>
      </c>
      <c r="D486" s="38" t="s">
        <v>302</v>
      </c>
      <c r="E486" s="39" t="s">
        <v>61</v>
      </c>
      <c r="F486" s="39" t="s">
        <v>303</v>
      </c>
      <c r="G486" s="39" t="s">
        <v>304</v>
      </c>
      <c r="H486" s="39">
        <v>2005</v>
      </c>
      <c r="I486" s="38" t="s">
        <v>306</v>
      </c>
      <c r="J486" s="38"/>
      <c r="K486" s="39"/>
      <c r="L486" s="39"/>
      <c r="M486" s="39"/>
      <c r="N486" s="39"/>
      <c r="O486" s="39"/>
      <c r="P486" s="39"/>
      <c r="T486" s="39"/>
      <c r="U486" s="39"/>
      <c r="V486" s="39"/>
      <c r="W486" s="39">
        <v>2</v>
      </c>
      <c r="X486" s="39">
        <v>195</v>
      </c>
      <c r="Y486" s="39">
        <v>25</v>
      </c>
      <c r="Z486" s="39">
        <v>74</v>
      </c>
      <c r="AA486" s="40">
        <f t="shared" si="99"/>
        <v>2.9833333333333329</v>
      </c>
      <c r="AB486" s="39">
        <v>5</v>
      </c>
      <c r="AC486" s="39">
        <v>14</v>
      </c>
      <c r="AD486" s="40">
        <f t="shared" si="100"/>
        <v>0.58333333333333337</v>
      </c>
      <c r="AE486" s="38">
        <f t="shared" si="101"/>
        <v>19.553072625698327</v>
      </c>
      <c r="AF486" s="39">
        <v>1</v>
      </c>
      <c r="AG486" s="39">
        <f t="shared" si="102"/>
        <v>4</v>
      </c>
      <c r="AH486" s="39">
        <v>0</v>
      </c>
      <c r="AI486" s="39">
        <f t="shared" si="103"/>
        <v>0</v>
      </c>
      <c r="AJ486" s="42" t="s">
        <v>310</v>
      </c>
      <c r="AK486" s="39"/>
      <c r="AL486" s="39"/>
      <c r="AM486" s="39">
        <v>4</v>
      </c>
      <c r="AN486" s="39">
        <v>3</v>
      </c>
      <c r="AO486" s="39">
        <v>2</v>
      </c>
      <c r="AP486" s="39">
        <v>3</v>
      </c>
      <c r="AQ486" s="39">
        <v>2</v>
      </c>
      <c r="AR486" s="39">
        <v>2</v>
      </c>
      <c r="AS486" s="39"/>
      <c r="AT486" s="43" t="s">
        <v>308</v>
      </c>
      <c r="AU486" s="39"/>
      <c r="AV486" s="39"/>
      <c r="BH486" t="str">
        <f>CONCATENATE(Tabla1[[#This Row],[MADRE]],"X",Tabla1[[#This Row],[PADRE]])</f>
        <v>S5133XPwebbi</v>
      </c>
    </row>
    <row r="487" spans="1:60" ht="15.75" hidden="1" x14ac:dyDescent="0.25">
      <c r="A487" s="11" t="str">
        <f t="shared" si="92"/>
        <v>D01_592_403i404</v>
      </c>
      <c r="B487" s="33" t="s">
        <v>181</v>
      </c>
      <c r="C487" s="37">
        <v>592</v>
      </c>
      <c r="D487" s="38" t="s">
        <v>302</v>
      </c>
      <c r="E487" s="39" t="s">
        <v>61</v>
      </c>
      <c r="F487" s="39" t="s">
        <v>303</v>
      </c>
      <c r="G487" s="39" t="s">
        <v>304</v>
      </c>
      <c r="H487" s="39">
        <v>2008</v>
      </c>
      <c r="I487" s="38" t="s">
        <v>306</v>
      </c>
      <c r="J487" s="38"/>
      <c r="K487" s="39">
        <v>60</v>
      </c>
      <c r="L487" s="39">
        <f>K487-22</f>
        <v>38</v>
      </c>
      <c r="M487" s="39">
        <f>K487-49</f>
        <v>11</v>
      </c>
      <c r="N487" s="39">
        <f>K487-67</f>
        <v>-7</v>
      </c>
      <c r="O487" s="39">
        <f>K487-82</f>
        <v>-22</v>
      </c>
      <c r="P487" s="39">
        <v>2</v>
      </c>
      <c r="T487" s="39"/>
      <c r="U487" s="39"/>
      <c r="V487" s="39"/>
      <c r="W487" s="39">
        <v>3</v>
      </c>
      <c r="X487" s="39">
        <v>202</v>
      </c>
      <c r="Y487" s="39">
        <v>25</v>
      </c>
      <c r="Z487" s="39">
        <v>79</v>
      </c>
      <c r="AA487" s="40">
        <f t="shared" si="99"/>
        <v>3.16</v>
      </c>
      <c r="AB487" s="39">
        <v>4</v>
      </c>
      <c r="AC487" s="39">
        <v>15</v>
      </c>
      <c r="AD487" s="40">
        <f t="shared" si="100"/>
        <v>0.6</v>
      </c>
      <c r="AE487" s="38">
        <f t="shared" si="101"/>
        <v>18.987341772151897</v>
      </c>
      <c r="AF487" s="39">
        <v>0</v>
      </c>
      <c r="AG487" s="39">
        <f t="shared" si="102"/>
        <v>0</v>
      </c>
      <c r="AH487" s="39">
        <v>0</v>
      </c>
      <c r="AI487" s="39">
        <f t="shared" si="103"/>
        <v>0</v>
      </c>
      <c r="AJ487" s="42" t="s">
        <v>311</v>
      </c>
      <c r="AK487" s="39"/>
      <c r="AL487" s="39"/>
      <c r="AM487" s="39">
        <v>7</v>
      </c>
      <c r="AN487" s="39">
        <v>2</v>
      </c>
      <c r="AO487" s="39">
        <v>2</v>
      </c>
      <c r="AP487" s="39">
        <v>3</v>
      </c>
      <c r="AQ487" s="39">
        <v>1</v>
      </c>
      <c r="AR487" s="39">
        <v>2</v>
      </c>
      <c r="AS487" s="39"/>
      <c r="AT487" s="43" t="s">
        <v>308</v>
      </c>
      <c r="AU487" s="39">
        <f>AR487-67</f>
        <v>-65</v>
      </c>
      <c r="AV487" s="39">
        <f>AR487-82</f>
        <v>-80</v>
      </c>
      <c r="BH487" t="str">
        <f>CONCATENATE(Tabla1[[#This Row],[MADRE]],"X",Tabla1[[#This Row],[PADRE]])</f>
        <v>S5133XPwebbi</v>
      </c>
    </row>
    <row r="488" spans="1:60" ht="15.75" hidden="1" x14ac:dyDescent="0.25">
      <c r="A488" s="11" t="str">
        <f t="shared" si="92"/>
        <v>D01_596_403i404</v>
      </c>
      <c r="B488" s="33" t="s">
        <v>181</v>
      </c>
      <c r="C488" s="37">
        <v>596</v>
      </c>
      <c r="D488" s="38" t="s">
        <v>302</v>
      </c>
      <c r="E488" s="39" t="s">
        <v>61</v>
      </c>
      <c r="F488" s="39" t="s">
        <v>303</v>
      </c>
      <c r="G488" s="39" t="s">
        <v>304</v>
      </c>
      <c r="H488" s="39">
        <v>2005</v>
      </c>
      <c r="I488" s="38" t="s">
        <v>301</v>
      </c>
      <c r="J488" s="38"/>
      <c r="K488" s="39"/>
      <c r="L488" s="39"/>
      <c r="M488" s="39"/>
      <c r="N488" s="39"/>
      <c r="O488" s="39"/>
      <c r="P488" s="39"/>
      <c r="T488" s="39"/>
      <c r="U488" s="39"/>
      <c r="V488" s="39"/>
      <c r="W488" s="39">
        <v>2</v>
      </c>
      <c r="X488" s="39">
        <v>190</v>
      </c>
      <c r="Y488" s="39">
        <v>25</v>
      </c>
      <c r="Z488" s="39">
        <v>52</v>
      </c>
      <c r="AA488" s="40">
        <f t="shared" si="99"/>
        <v>2.1033333333333335</v>
      </c>
      <c r="AB488" s="39">
        <v>5</v>
      </c>
      <c r="AC488" s="39">
        <v>14</v>
      </c>
      <c r="AD488" s="40">
        <f t="shared" si="100"/>
        <v>0.58333333333333337</v>
      </c>
      <c r="AE488" s="38">
        <f t="shared" si="101"/>
        <v>27.733755942947703</v>
      </c>
      <c r="AF488" s="39">
        <v>1</v>
      </c>
      <c r="AG488" s="39">
        <f t="shared" si="102"/>
        <v>4</v>
      </c>
      <c r="AH488" s="39">
        <v>0</v>
      </c>
      <c r="AI488" s="39">
        <f t="shared" si="103"/>
        <v>0</v>
      </c>
      <c r="AJ488" s="42">
        <v>3</v>
      </c>
      <c r="AK488" s="39">
        <f>AJ488*100/Y488</f>
        <v>12</v>
      </c>
      <c r="AL488" s="39">
        <v>1</v>
      </c>
      <c r="AM488" s="39">
        <v>4</v>
      </c>
      <c r="AN488" s="39">
        <v>3</v>
      </c>
      <c r="AO488" s="39">
        <v>1</v>
      </c>
      <c r="AP488" s="39">
        <v>3</v>
      </c>
      <c r="AQ488" s="39">
        <v>2</v>
      </c>
      <c r="AR488" s="39">
        <v>2</v>
      </c>
      <c r="AS488" s="39"/>
      <c r="AT488" s="39"/>
      <c r="AU488" s="39"/>
      <c r="AV488" s="39"/>
      <c r="BH488" t="str">
        <f>CONCATENATE(Tabla1[[#This Row],[MADRE]],"X",Tabla1[[#This Row],[PADRE]])</f>
        <v>S5133XPwebbi</v>
      </c>
    </row>
    <row r="489" spans="1:60" ht="15.75" hidden="1" x14ac:dyDescent="0.25">
      <c r="A489" s="11" t="str">
        <f t="shared" si="92"/>
        <v>D01_596_403i404</v>
      </c>
      <c r="B489" s="33" t="s">
        <v>181</v>
      </c>
      <c r="C489" s="37">
        <v>596</v>
      </c>
      <c r="D489" s="38" t="s">
        <v>302</v>
      </c>
      <c r="E489" s="39" t="s">
        <v>61</v>
      </c>
      <c r="F489" s="39" t="s">
        <v>303</v>
      </c>
      <c r="G489" s="39" t="s">
        <v>304</v>
      </c>
      <c r="H489" s="39">
        <v>2007</v>
      </c>
      <c r="I489" s="38" t="s">
        <v>301</v>
      </c>
      <c r="J489" s="38"/>
      <c r="K489" s="39"/>
      <c r="L489" s="39"/>
      <c r="M489" s="39"/>
      <c r="N489" s="39"/>
      <c r="O489" s="39"/>
      <c r="P489" s="39"/>
      <c r="T489" s="39"/>
      <c r="U489" s="39"/>
      <c r="V489" s="39"/>
      <c r="W489" s="39">
        <v>1</v>
      </c>
      <c r="X489" s="39">
        <v>188</v>
      </c>
      <c r="Y489" s="39">
        <v>25</v>
      </c>
      <c r="Z489" s="39">
        <v>63</v>
      </c>
      <c r="AA489" s="40">
        <f t="shared" si="99"/>
        <v>2.52</v>
      </c>
      <c r="AB489" s="39">
        <v>4</v>
      </c>
      <c r="AC489" s="39">
        <v>16</v>
      </c>
      <c r="AD489" s="40">
        <f t="shared" si="100"/>
        <v>0.64</v>
      </c>
      <c r="AE489" s="38">
        <f t="shared" si="101"/>
        <v>25.396825396825395</v>
      </c>
      <c r="AF489" s="39">
        <v>0</v>
      </c>
      <c r="AG489" s="39">
        <f t="shared" si="102"/>
        <v>0</v>
      </c>
      <c r="AH489" s="39">
        <v>0</v>
      </c>
      <c r="AI489" s="39">
        <f t="shared" si="103"/>
        <v>0</v>
      </c>
      <c r="AJ489" s="42">
        <v>0</v>
      </c>
      <c r="AK489" s="39">
        <f>AJ489*100/Y489</f>
        <v>0</v>
      </c>
      <c r="AL489" s="39"/>
      <c r="AM489" s="39">
        <v>4</v>
      </c>
      <c r="AN489" s="39">
        <v>2</v>
      </c>
      <c r="AO489" s="39">
        <v>3</v>
      </c>
      <c r="AP489" s="39">
        <v>4</v>
      </c>
      <c r="AQ489" s="39">
        <v>1</v>
      </c>
      <c r="AR489" s="39">
        <v>2</v>
      </c>
      <c r="AS489" s="39">
        <v>1</v>
      </c>
      <c r="AT489" s="39"/>
      <c r="AU489" s="39"/>
      <c r="AV489" s="39"/>
      <c r="BH489" t="str">
        <f>CONCATENATE(Tabla1[[#This Row],[MADRE]],"X",Tabla1[[#This Row],[PADRE]])</f>
        <v>S5133XPwebbi</v>
      </c>
    </row>
    <row r="490" spans="1:60" ht="15.75" hidden="1" x14ac:dyDescent="0.25">
      <c r="A490" s="11" t="str">
        <f t="shared" si="92"/>
        <v>D01_596_403i404</v>
      </c>
      <c r="B490" s="33" t="s">
        <v>181</v>
      </c>
      <c r="C490" s="37">
        <v>596</v>
      </c>
      <c r="D490" s="38" t="s">
        <v>302</v>
      </c>
      <c r="E490" s="39" t="s">
        <v>61</v>
      </c>
      <c r="F490" s="39" t="s">
        <v>303</v>
      </c>
      <c r="G490" s="39" t="s">
        <v>304</v>
      </c>
      <c r="H490" s="39">
        <v>2008</v>
      </c>
      <c r="I490" s="38" t="s">
        <v>301</v>
      </c>
      <c r="J490" s="38"/>
      <c r="K490" s="39">
        <v>66</v>
      </c>
      <c r="L490" s="39">
        <f>K490-22</f>
        <v>44</v>
      </c>
      <c r="M490" s="39">
        <f>K490-49</f>
        <v>17</v>
      </c>
      <c r="N490" s="39">
        <f>K490-67</f>
        <v>-1</v>
      </c>
      <c r="O490" s="39">
        <f>K490-82</f>
        <v>-16</v>
      </c>
      <c r="P490" s="39">
        <v>3</v>
      </c>
      <c r="T490" s="39"/>
      <c r="U490" s="39"/>
      <c r="V490" s="39"/>
      <c r="W490" s="39">
        <v>2</v>
      </c>
      <c r="X490" s="39">
        <v>198</v>
      </c>
      <c r="Y490" s="39">
        <v>25</v>
      </c>
      <c r="Z490" s="39">
        <v>60</v>
      </c>
      <c r="AA490" s="40">
        <f t="shared" si="99"/>
        <v>2.4249999999999998</v>
      </c>
      <c r="AB490" s="39">
        <v>4</v>
      </c>
      <c r="AC490" s="39">
        <v>15</v>
      </c>
      <c r="AD490" s="40">
        <f t="shared" si="100"/>
        <v>0.625</v>
      </c>
      <c r="AE490" s="38">
        <f t="shared" si="101"/>
        <v>25.773195876288661</v>
      </c>
      <c r="AF490" s="39">
        <v>1</v>
      </c>
      <c r="AG490" s="39">
        <f t="shared" si="102"/>
        <v>4</v>
      </c>
      <c r="AH490" s="39">
        <v>0</v>
      </c>
      <c r="AI490" s="39">
        <f t="shared" si="103"/>
        <v>0</v>
      </c>
      <c r="AJ490" s="42" t="s">
        <v>259</v>
      </c>
      <c r="AK490" s="39"/>
      <c r="AL490" s="39"/>
      <c r="AM490" s="39">
        <v>4</v>
      </c>
      <c r="AN490" s="39">
        <v>2</v>
      </c>
      <c r="AO490" s="39">
        <v>1</v>
      </c>
      <c r="AP490" s="39">
        <v>3</v>
      </c>
      <c r="AQ490" s="39">
        <v>1</v>
      </c>
      <c r="AR490" s="39">
        <v>2</v>
      </c>
      <c r="AS490" s="39"/>
      <c r="AT490" s="39"/>
      <c r="AU490" s="39">
        <f>AR490-67</f>
        <v>-65</v>
      </c>
      <c r="AV490" s="39">
        <f>AR490-82</f>
        <v>-80</v>
      </c>
      <c r="BH490" t="str">
        <f>CONCATENATE(Tabla1[[#This Row],[MADRE]],"X",Tabla1[[#This Row],[PADRE]])</f>
        <v>S5133XPwebbi</v>
      </c>
    </row>
    <row r="491" spans="1:60" ht="15.75" hidden="1" x14ac:dyDescent="0.25">
      <c r="A491" s="11" t="str">
        <f t="shared" si="92"/>
        <v>D01_600_403i404</v>
      </c>
      <c r="B491" s="33" t="s">
        <v>181</v>
      </c>
      <c r="C491" s="37">
        <v>600</v>
      </c>
      <c r="D491" s="38" t="s">
        <v>302</v>
      </c>
      <c r="E491" s="39" t="s">
        <v>61</v>
      </c>
      <c r="F491" s="39" t="s">
        <v>303</v>
      </c>
      <c r="G491" s="39" t="s">
        <v>304</v>
      </c>
      <c r="H491" s="39">
        <v>2005</v>
      </c>
      <c r="I491" s="38" t="s">
        <v>301</v>
      </c>
      <c r="J491" s="38"/>
      <c r="K491" s="39"/>
      <c r="L491" s="39"/>
      <c r="M491" s="39"/>
      <c r="N491" s="39"/>
      <c r="O491" s="39"/>
      <c r="P491" s="39"/>
      <c r="T491" s="39"/>
      <c r="U491" s="39"/>
      <c r="V491" s="39"/>
      <c r="W491" s="39">
        <v>3</v>
      </c>
      <c r="X491" s="39">
        <v>190</v>
      </c>
      <c r="Y491" s="39">
        <v>25</v>
      </c>
      <c r="Z491" s="39">
        <v>70</v>
      </c>
      <c r="AA491" s="40">
        <f t="shared" si="99"/>
        <v>2.8</v>
      </c>
      <c r="AB491" s="39">
        <v>5</v>
      </c>
      <c r="AC491" s="39">
        <v>14</v>
      </c>
      <c r="AD491" s="40">
        <f t="shared" si="100"/>
        <v>0.56000000000000005</v>
      </c>
      <c r="AE491" s="38">
        <f t="shared" si="101"/>
        <v>20.000000000000004</v>
      </c>
      <c r="AF491" s="39">
        <v>0</v>
      </c>
      <c r="AG491" s="39">
        <f t="shared" si="102"/>
        <v>0</v>
      </c>
      <c r="AH491" s="39">
        <v>0</v>
      </c>
      <c r="AI491" s="39">
        <f t="shared" si="103"/>
        <v>0</v>
      </c>
      <c r="AJ491" s="42" t="s">
        <v>312</v>
      </c>
      <c r="AK491" s="39"/>
      <c r="AL491" s="39"/>
      <c r="AM491" s="39">
        <v>4</v>
      </c>
      <c r="AN491" s="39">
        <v>3</v>
      </c>
      <c r="AO491" s="39">
        <v>2</v>
      </c>
      <c r="AP491" s="39">
        <v>2</v>
      </c>
      <c r="AQ491" s="39">
        <v>2</v>
      </c>
      <c r="AR491" s="39">
        <v>2</v>
      </c>
      <c r="AS491" s="39"/>
      <c r="AT491" s="39"/>
      <c r="AU491" s="39"/>
      <c r="AV491" s="39"/>
      <c r="BH491" t="str">
        <f>CONCATENATE(Tabla1[[#This Row],[MADRE]],"X",Tabla1[[#This Row],[PADRE]])</f>
        <v>S5133XPwebbi</v>
      </c>
    </row>
    <row r="492" spans="1:60" ht="15.75" hidden="1" x14ac:dyDescent="0.25">
      <c r="A492" s="11" t="str">
        <f t="shared" si="92"/>
        <v>D01_600_403i404</v>
      </c>
      <c r="B492" s="33" t="s">
        <v>181</v>
      </c>
      <c r="C492" s="37">
        <v>600</v>
      </c>
      <c r="D492" s="38" t="s">
        <v>302</v>
      </c>
      <c r="E492" s="39" t="s">
        <v>61</v>
      </c>
      <c r="F492" s="39" t="s">
        <v>303</v>
      </c>
      <c r="G492" s="39" t="s">
        <v>304</v>
      </c>
      <c r="H492" s="39">
        <v>2007</v>
      </c>
      <c r="I492" s="38" t="s">
        <v>301</v>
      </c>
      <c r="J492" s="38"/>
      <c r="K492" s="39"/>
      <c r="L492" s="39"/>
      <c r="M492" s="39"/>
      <c r="N492" s="39"/>
      <c r="O492" s="39"/>
      <c r="P492" s="39"/>
      <c r="T492" s="39"/>
      <c r="U492" s="39"/>
      <c r="V492" s="39"/>
      <c r="W492" s="39">
        <v>1</v>
      </c>
      <c r="X492" s="39">
        <v>193</v>
      </c>
      <c r="Y492" s="39">
        <v>25</v>
      </c>
      <c r="Z492" s="39">
        <v>83</v>
      </c>
      <c r="AA492" s="40">
        <f t="shared" si="99"/>
        <v>3.3466666666666667</v>
      </c>
      <c r="AB492" s="39">
        <v>4</v>
      </c>
      <c r="AC492" s="39">
        <v>16</v>
      </c>
      <c r="AD492" s="40">
        <f t="shared" si="100"/>
        <v>0.66666666666666663</v>
      </c>
      <c r="AE492" s="38">
        <f t="shared" si="101"/>
        <v>19.920318725099598</v>
      </c>
      <c r="AF492" s="39">
        <v>1</v>
      </c>
      <c r="AG492" s="39">
        <f t="shared" si="102"/>
        <v>4</v>
      </c>
      <c r="AH492" s="39">
        <v>0</v>
      </c>
      <c r="AI492" s="39">
        <f t="shared" si="103"/>
        <v>0</v>
      </c>
      <c r="AJ492" s="42">
        <v>1</v>
      </c>
      <c r="AK492" s="39">
        <f>AJ492*100/Y492</f>
        <v>4</v>
      </c>
      <c r="AL492" s="39">
        <v>2</v>
      </c>
      <c r="AM492" s="39">
        <v>7</v>
      </c>
      <c r="AN492" s="39">
        <v>3</v>
      </c>
      <c r="AO492" s="39">
        <v>3</v>
      </c>
      <c r="AP492" s="39">
        <v>4</v>
      </c>
      <c r="AQ492" s="39">
        <v>1</v>
      </c>
      <c r="AR492" s="39">
        <v>2</v>
      </c>
      <c r="AS492" s="39">
        <v>1</v>
      </c>
      <c r="AT492" s="39"/>
      <c r="AU492" s="39"/>
      <c r="AV492" s="39"/>
      <c r="BH492" t="str">
        <f>CONCATENATE(Tabla1[[#This Row],[MADRE]],"X",Tabla1[[#This Row],[PADRE]])</f>
        <v>S5133XPwebbi</v>
      </c>
    </row>
    <row r="493" spans="1:60" ht="15.75" hidden="1" x14ac:dyDescent="0.25">
      <c r="A493" s="11" t="str">
        <f t="shared" si="92"/>
        <v>D01_600_403i404</v>
      </c>
      <c r="B493" s="33" t="s">
        <v>181</v>
      </c>
      <c r="C493" s="37">
        <v>600</v>
      </c>
      <c r="D493" s="38" t="s">
        <v>302</v>
      </c>
      <c r="E493" s="39" t="s">
        <v>61</v>
      </c>
      <c r="F493" s="39" t="s">
        <v>303</v>
      </c>
      <c r="G493" s="39" t="s">
        <v>304</v>
      </c>
      <c r="H493" s="39">
        <v>2008</v>
      </c>
      <c r="I493" s="38" t="s">
        <v>301</v>
      </c>
      <c r="J493" s="38"/>
      <c r="K493" s="39">
        <v>62</v>
      </c>
      <c r="L493" s="39">
        <f>K493-22</f>
        <v>40</v>
      </c>
      <c r="M493" s="39">
        <f>K493-49</f>
        <v>13</v>
      </c>
      <c r="N493" s="39">
        <f>K493-67</f>
        <v>-5</v>
      </c>
      <c r="O493" s="39">
        <f>K493-82</f>
        <v>-20</v>
      </c>
      <c r="P493" s="39">
        <v>1</v>
      </c>
      <c r="T493" s="39"/>
      <c r="U493" s="39"/>
      <c r="V493" s="39"/>
      <c r="W493" s="39">
        <v>2</v>
      </c>
      <c r="X493" s="39">
        <v>197</v>
      </c>
      <c r="Y493" s="39">
        <v>25</v>
      </c>
      <c r="Z493" s="39">
        <v>101</v>
      </c>
      <c r="AA493" s="40">
        <f t="shared" si="99"/>
        <v>4.04</v>
      </c>
      <c r="AB493" s="39">
        <v>4</v>
      </c>
      <c r="AC493" s="39">
        <v>18</v>
      </c>
      <c r="AD493" s="40">
        <f t="shared" si="100"/>
        <v>0.72</v>
      </c>
      <c r="AE493" s="38">
        <f t="shared" si="101"/>
        <v>17.821782178217823</v>
      </c>
      <c r="AF493" s="39">
        <v>0</v>
      </c>
      <c r="AG493" s="39">
        <f t="shared" si="102"/>
        <v>0</v>
      </c>
      <c r="AH493" s="39">
        <v>1</v>
      </c>
      <c r="AI493" s="39">
        <f t="shared" si="103"/>
        <v>4</v>
      </c>
      <c r="AJ493" s="42" t="s">
        <v>313</v>
      </c>
      <c r="AK493" s="39"/>
      <c r="AL493" s="39"/>
      <c r="AM493" s="39">
        <v>7</v>
      </c>
      <c r="AN493" s="39">
        <v>2</v>
      </c>
      <c r="AO493" s="39">
        <v>1</v>
      </c>
      <c r="AP493" s="39">
        <v>3</v>
      </c>
      <c r="AQ493" s="39">
        <v>1</v>
      </c>
      <c r="AR493" s="39">
        <v>1</v>
      </c>
      <c r="AS493" s="39"/>
      <c r="AT493" s="39"/>
      <c r="AU493" s="39">
        <f>AR493-67</f>
        <v>-66</v>
      </c>
      <c r="AV493" s="39">
        <f>AR493-82</f>
        <v>-81</v>
      </c>
      <c r="BH493" t="str">
        <f>CONCATENATE(Tabla1[[#This Row],[MADRE]],"X",Tabla1[[#This Row],[PADRE]])</f>
        <v>S5133XPwebbi</v>
      </c>
    </row>
    <row r="494" spans="1:60" ht="15.75" hidden="1" x14ac:dyDescent="0.25">
      <c r="A494" s="11" t="str">
        <f t="shared" si="92"/>
        <v>D01_602_403i404</v>
      </c>
      <c r="B494" s="33" t="s">
        <v>181</v>
      </c>
      <c r="C494" s="37">
        <v>602</v>
      </c>
      <c r="D494" s="38" t="s">
        <v>302</v>
      </c>
      <c r="E494" s="39" t="s">
        <v>61</v>
      </c>
      <c r="F494" s="39" t="s">
        <v>303</v>
      </c>
      <c r="G494" s="39" t="s">
        <v>304</v>
      </c>
      <c r="H494" s="39">
        <v>2005</v>
      </c>
      <c r="I494" s="38" t="s">
        <v>301</v>
      </c>
      <c r="J494" s="38"/>
      <c r="K494" s="39">
        <v>76</v>
      </c>
      <c r="L494" s="39">
        <f>K494-30</f>
        <v>46</v>
      </c>
      <c r="M494" s="39">
        <f>K494-60</f>
        <v>16</v>
      </c>
      <c r="N494" s="39">
        <f>K494-82</f>
        <v>-6</v>
      </c>
      <c r="O494" s="39">
        <f>K494-91</f>
        <v>-15</v>
      </c>
      <c r="P494" s="39">
        <v>1</v>
      </c>
      <c r="T494" s="39"/>
      <c r="U494" s="39"/>
      <c r="V494" s="39"/>
      <c r="W494" s="39">
        <v>3</v>
      </c>
      <c r="X494" s="39">
        <v>190</v>
      </c>
      <c r="Y494" s="39">
        <v>25</v>
      </c>
      <c r="Z494" s="39">
        <v>67</v>
      </c>
      <c r="AA494" s="40">
        <f t="shared" si="99"/>
        <v>2.7356521739130439</v>
      </c>
      <c r="AB494" s="39">
        <v>4</v>
      </c>
      <c r="AC494" s="39">
        <v>16</v>
      </c>
      <c r="AD494" s="40">
        <f t="shared" si="100"/>
        <v>0.69565217391304346</v>
      </c>
      <c r="AE494" s="38">
        <f t="shared" si="101"/>
        <v>25.42911633820724</v>
      </c>
      <c r="AF494" s="39">
        <v>2</v>
      </c>
      <c r="AG494" s="39">
        <f t="shared" si="102"/>
        <v>8</v>
      </c>
      <c r="AH494" s="39">
        <v>0</v>
      </c>
      <c r="AI494" s="39">
        <f t="shared" si="103"/>
        <v>0</v>
      </c>
      <c r="AJ494" s="42" t="s">
        <v>314</v>
      </c>
      <c r="AK494" s="39"/>
      <c r="AL494" s="39"/>
      <c r="AM494" s="39">
        <v>7</v>
      </c>
      <c r="AN494" s="39">
        <v>3</v>
      </c>
      <c r="AO494" s="39">
        <v>2</v>
      </c>
      <c r="AP494" s="39">
        <v>2</v>
      </c>
      <c r="AQ494" s="39">
        <v>2</v>
      </c>
      <c r="AR494" s="39">
        <v>2</v>
      </c>
      <c r="AS494" s="39"/>
      <c r="AT494" s="39"/>
      <c r="AU494" s="39">
        <f>AR494-82</f>
        <v>-80</v>
      </c>
      <c r="AV494" s="39">
        <f>AR494-91</f>
        <v>-89</v>
      </c>
      <c r="BH494" t="str">
        <f>CONCATENATE(Tabla1[[#This Row],[MADRE]],"X",Tabla1[[#This Row],[PADRE]])</f>
        <v>S5133XPwebbi</v>
      </c>
    </row>
    <row r="495" spans="1:60" ht="15.75" hidden="1" x14ac:dyDescent="0.25">
      <c r="A495" s="11" t="str">
        <f t="shared" si="92"/>
        <v>D01_602_403i404</v>
      </c>
      <c r="B495" s="33" t="s">
        <v>181</v>
      </c>
      <c r="C495" s="37">
        <v>602</v>
      </c>
      <c r="D495" s="38" t="s">
        <v>302</v>
      </c>
      <c r="E495" s="39" t="s">
        <v>61</v>
      </c>
      <c r="F495" s="39" t="s">
        <v>303</v>
      </c>
      <c r="G495" s="39" t="s">
        <v>304</v>
      </c>
      <c r="H495" s="39">
        <v>2007</v>
      </c>
      <c r="I495" s="38" t="s">
        <v>301</v>
      </c>
      <c r="J495" s="38"/>
      <c r="K495" s="39"/>
      <c r="L495" s="39"/>
      <c r="M495" s="39"/>
      <c r="N495" s="39"/>
      <c r="O495" s="39"/>
      <c r="P495" s="39"/>
      <c r="T495" s="39"/>
      <c r="U495" s="39"/>
      <c r="V495" s="39"/>
      <c r="W495" s="39">
        <v>3</v>
      </c>
      <c r="X495" s="39">
        <v>188</v>
      </c>
      <c r="Y495" s="39">
        <v>25</v>
      </c>
      <c r="Z495" s="39">
        <v>67</v>
      </c>
      <c r="AA495" s="40">
        <f t="shared" si="99"/>
        <v>2.68</v>
      </c>
      <c r="AB495" s="39">
        <v>4</v>
      </c>
      <c r="AC495" s="39">
        <v>16</v>
      </c>
      <c r="AD495" s="40">
        <f t="shared" si="100"/>
        <v>0.64</v>
      </c>
      <c r="AE495" s="38">
        <f t="shared" si="101"/>
        <v>23.880597014925371</v>
      </c>
      <c r="AF495" s="39">
        <v>0</v>
      </c>
      <c r="AG495" s="39">
        <f t="shared" si="102"/>
        <v>0</v>
      </c>
      <c r="AH495" s="39">
        <v>0</v>
      </c>
      <c r="AI495" s="39">
        <f t="shared" si="103"/>
        <v>0</v>
      </c>
      <c r="AJ495" s="42" t="s">
        <v>315</v>
      </c>
      <c r="AK495" s="39"/>
      <c r="AL495" s="39"/>
      <c r="AM495" s="39">
        <v>7</v>
      </c>
      <c r="AN495" s="39">
        <v>3</v>
      </c>
      <c r="AO495" s="39">
        <v>1</v>
      </c>
      <c r="AP495" s="39">
        <v>2</v>
      </c>
      <c r="AQ495" s="39">
        <v>1</v>
      </c>
      <c r="AR495" s="39">
        <v>2</v>
      </c>
      <c r="AS495" s="39">
        <v>0</v>
      </c>
      <c r="AT495" s="39"/>
      <c r="AU495" s="39"/>
      <c r="AV495" s="39"/>
      <c r="BH495" t="str">
        <f>CONCATENATE(Tabla1[[#This Row],[MADRE]],"X",Tabla1[[#This Row],[PADRE]])</f>
        <v>S5133XPwebbi</v>
      </c>
    </row>
    <row r="496" spans="1:60" ht="15.75" hidden="1" x14ac:dyDescent="0.25">
      <c r="A496" s="11" t="str">
        <f t="shared" si="92"/>
        <v>D01_602_403i404</v>
      </c>
      <c r="B496" s="33" t="s">
        <v>181</v>
      </c>
      <c r="C496" s="37">
        <v>602</v>
      </c>
      <c r="D496" s="38" t="s">
        <v>302</v>
      </c>
      <c r="E496" s="39" t="s">
        <v>61</v>
      </c>
      <c r="F496" s="39" t="s">
        <v>303</v>
      </c>
      <c r="G496" s="39" t="s">
        <v>304</v>
      </c>
      <c r="H496" s="39">
        <v>2008</v>
      </c>
      <c r="I496" s="38" t="s">
        <v>301</v>
      </c>
      <c r="J496" s="38"/>
      <c r="K496" s="39">
        <v>65</v>
      </c>
      <c r="L496" s="39">
        <f>K496-22</f>
        <v>43</v>
      </c>
      <c r="M496" s="39">
        <f>K496-49</f>
        <v>16</v>
      </c>
      <c r="N496" s="39">
        <f>K496-67</f>
        <v>-2</v>
      </c>
      <c r="O496" s="39">
        <f>K496-82</f>
        <v>-17</v>
      </c>
      <c r="P496" s="39">
        <v>3</v>
      </c>
      <c r="T496" s="39"/>
      <c r="U496" s="39"/>
      <c r="V496" s="39"/>
      <c r="W496" s="39">
        <v>3</v>
      </c>
      <c r="X496" s="39">
        <v>197</v>
      </c>
      <c r="Y496" s="39">
        <v>25</v>
      </c>
      <c r="Z496" s="39">
        <v>63</v>
      </c>
      <c r="AA496" s="40">
        <f t="shared" si="99"/>
        <v>2.52</v>
      </c>
      <c r="AB496" s="39">
        <v>4</v>
      </c>
      <c r="AC496" s="39">
        <v>17</v>
      </c>
      <c r="AD496" s="40">
        <f t="shared" si="100"/>
        <v>0.68</v>
      </c>
      <c r="AE496" s="38">
        <f t="shared" si="101"/>
        <v>26.984126984126984</v>
      </c>
      <c r="AF496" s="39">
        <v>0</v>
      </c>
      <c r="AG496" s="39">
        <f t="shared" si="102"/>
        <v>0</v>
      </c>
      <c r="AH496" s="39">
        <v>1</v>
      </c>
      <c r="AI496" s="39">
        <f t="shared" si="103"/>
        <v>4</v>
      </c>
      <c r="AJ496" s="42" t="s">
        <v>316</v>
      </c>
      <c r="AK496" s="39"/>
      <c r="AL496" s="39"/>
      <c r="AM496" s="39">
        <v>7</v>
      </c>
      <c r="AN496" s="39">
        <v>3</v>
      </c>
      <c r="AO496" s="39">
        <v>2</v>
      </c>
      <c r="AP496" s="39">
        <v>2</v>
      </c>
      <c r="AQ496" s="39">
        <v>2</v>
      </c>
      <c r="AR496" s="39">
        <v>3</v>
      </c>
      <c r="AS496" s="39"/>
      <c r="AT496" s="39"/>
      <c r="AU496" s="39">
        <f>AR496-67</f>
        <v>-64</v>
      </c>
      <c r="AV496" s="39">
        <f>AR496-82</f>
        <v>-79</v>
      </c>
      <c r="BH496" t="str">
        <f>CONCATENATE(Tabla1[[#This Row],[MADRE]],"X",Tabla1[[#This Row],[PADRE]])</f>
        <v>S5133XPwebbi</v>
      </c>
    </row>
    <row r="497" spans="1:60" ht="15.75" hidden="1" x14ac:dyDescent="0.25">
      <c r="A497" s="11" t="str">
        <f t="shared" si="92"/>
        <v>D01_603_403i404</v>
      </c>
      <c r="B497" s="33" t="s">
        <v>181</v>
      </c>
      <c r="C497" s="37">
        <v>603</v>
      </c>
      <c r="D497" s="38" t="s">
        <v>302</v>
      </c>
      <c r="E497" s="39" t="s">
        <v>61</v>
      </c>
      <c r="F497" s="39" t="s">
        <v>303</v>
      </c>
      <c r="G497" s="39" t="s">
        <v>304</v>
      </c>
      <c r="H497" s="39">
        <v>2005</v>
      </c>
      <c r="I497" s="38" t="s">
        <v>301</v>
      </c>
      <c r="J497" s="38"/>
      <c r="K497" s="39"/>
      <c r="L497" s="39"/>
      <c r="M497" s="39"/>
      <c r="N497" s="39"/>
      <c r="O497" s="39"/>
      <c r="P497" s="39"/>
      <c r="T497" s="39"/>
      <c r="U497" s="39"/>
      <c r="V497" s="39"/>
      <c r="W497" s="39">
        <v>3</v>
      </c>
      <c r="X497" s="39">
        <v>190</v>
      </c>
      <c r="Y497" s="39">
        <v>25</v>
      </c>
      <c r="Z497" s="39">
        <v>79</v>
      </c>
      <c r="AA497" s="40">
        <f t="shared" si="99"/>
        <v>3.2260869565217392</v>
      </c>
      <c r="AB497" s="39">
        <v>5</v>
      </c>
      <c r="AC497" s="39">
        <v>19</v>
      </c>
      <c r="AD497" s="40">
        <f t="shared" si="100"/>
        <v>0.82608695652173914</v>
      </c>
      <c r="AE497" s="38">
        <f t="shared" si="101"/>
        <v>25.606469002695416</v>
      </c>
      <c r="AF497" s="39">
        <v>2</v>
      </c>
      <c r="AG497" s="39">
        <f t="shared" si="102"/>
        <v>8</v>
      </c>
      <c r="AH497" s="39">
        <v>1</v>
      </c>
      <c r="AI497" s="39">
        <f t="shared" si="103"/>
        <v>4</v>
      </c>
      <c r="AJ497" s="42" t="s">
        <v>317</v>
      </c>
      <c r="AK497" s="39"/>
      <c r="AL497" s="39"/>
      <c r="AM497" s="39">
        <v>7</v>
      </c>
      <c r="AN497" s="39">
        <v>3</v>
      </c>
      <c r="AO497" s="39">
        <v>2</v>
      </c>
      <c r="AP497" s="39">
        <v>3</v>
      </c>
      <c r="AQ497" s="39">
        <v>1</v>
      </c>
      <c r="AR497" s="39">
        <v>2</v>
      </c>
      <c r="AS497" s="39"/>
      <c r="AT497" s="39"/>
      <c r="AU497" s="39"/>
      <c r="AV497" s="39"/>
      <c r="BH497" t="str">
        <f>CONCATENATE(Tabla1[[#This Row],[MADRE]],"X",Tabla1[[#This Row],[PADRE]])</f>
        <v>S5133XPwebbi</v>
      </c>
    </row>
    <row r="498" spans="1:60" ht="15.75" hidden="1" x14ac:dyDescent="0.25">
      <c r="A498" s="11" t="str">
        <f t="shared" si="92"/>
        <v>D01_603_403i404</v>
      </c>
      <c r="B498" s="33" t="s">
        <v>181</v>
      </c>
      <c r="C498" s="37">
        <v>603</v>
      </c>
      <c r="D498" s="38" t="s">
        <v>302</v>
      </c>
      <c r="E498" s="39" t="s">
        <v>61</v>
      </c>
      <c r="F498" s="39" t="s">
        <v>303</v>
      </c>
      <c r="G498" s="39" t="s">
        <v>304</v>
      </c>
      <c r="H498" s="39">
        <v>2007</v>
      </c>
      <c r="I498" s="38" t="s">
        <v>301</v>
      </c>
      <c r="J498" s="38"/>
      <c r="K498" s="39"/>
      <c r="L498" s="39"/>
      <c r="M498" s="39"/>
      <c r="N498" s="39"/>
      <c r="O498" s="39"/>
      <c r="P498" s="39"/>
      <c r="T498" s="39"/>
      <c r="U498" s="39"/>
      <c r="V498" s="39"/>
      <c r="W498" s="39">
        <v>2</v>
      </c>
      <c r="X498" s="39">
        <v>188</v>
      </c>
      <c r="Y498" s="39">
        <v>25</v>
      </c>
      <c r="Z498" s="39">
        <v>113</v>
      </c>
      <c r="AA498" s="40">
        <f t="shared" si="99"/>
        <v>4.5616666666666665</v>
      </c>
      <c r="AB498" s="39">
        <v>4</v>
      </c>
      <c r="AC498" s="39">
        <v>25</v>
      </c>
      <c r="AD498" s="40">
        <f t="shared" si="100"/>
        <v>1.0416666666666667</v>
      </c>
      <c r="AE498" s="38">
        <f t="shared" si="101"/>
        <v>22.835221044939718</v>
      </c>
      <c r="AF498" s="39">
        <v>1</v>
      </c>
      <c r="AG498" s="39">
        <f t="shared" si="102"/>
        <v>4</v>
      </c>
      <c r="AH498" s="39">
        <v>0</v>
      </c>
      <c r="AI498" s="39">
        <f t="shared" si="103"/>
        <v>0</v>
      </c>
      <c r="AJ498" s="42" t="s">
        <v>318</v>
      </c>
      <c r="AK498" s="39"/>
      <c r="AL498" s="39"/>
      <c r="AM498" s="39">
        <v>7</v>
      </c>
      <c r="AN498" s="39">
        <v>3</v>
      </c>
      <c r="AO498" s="39">
        <v>3</v>
      </c>
      <c r="AP498" s="39">
        <v>4</v>
      </c>
      <c r="AQ498" s="39">
        <v>1</v>
      </c>
      <c r="AR498" s="39">
        <v>1</v>
      </c>
      <c r="AS498" s="39">
        <v>1</v>
      </c>
      <c r="AT498" s="39"/>
      <c r="AU498" s="39"/>
      <c r="AV498" s="39"/>
      <c r="BH498" t="str">
        <f>CONCATENATE(Tabla1[[#This Row],[MADRE]],"X",Tabla1[[#This Row],[PADRE]])</f>
        <v>S5133XPwebbi</v>
      </c>
    </row>
    <row r="499" spans="1:60" ht="15.75" hidden="1" x14ac:dyDescent="0.25">
      <c r="A499" s="11" t="str">
        <f t="shared" si="92"/>
        <v>D01_603_403i404</v>
      </c>
      <c r="B499" s="33" t="s">
        <v>181</v>
      </c>
      <c r="C499" s="37">
        <v>603</v>
      </c>
      <c r="D499" s="38" t="s">
        <v>302</v>
      </c>
      <c r="E499" s="39" t="s">
        <v>61</v>
      </c>
      <c r="F499" s="39" t="s">
        <v>303</v>
      </c>
      <c r="G499" s="39" t="s">
        <v>304</v>
      </c>
      <c r="H499" s="39">
        <v>2008</v>
      </c>
      <c r="I499" s="38" t="s">
        <v>301</v>
      </c>
      <c r="J499" s="38"/>
      <c r="K499" s="39">
        <v>67</v>
      </c>
      <c r="L499" s="39">
        <f>K499-22</f>
        <v>45</v>
      </c>
      <c r="M499" s="39">
        <f>K499-49</f>
        <v>18</v>
      </c>
      <c r="N499" s="39">
        <f>K499-67</f>
        <v>0</v>
      </c>
      <c r="O499" s="39">
        <f>K499-82</f>
        <v>-15</v>
      </c>
      <c r="P499" s="39">
        <v>2</v>
      </c>
      <c r="T499" s="39"/>
      <c r="U499" s="39"/>
      <c r="V499" s="39"/>
      <c r="W499" s="39">
        <v>2</v>
      </c>
      <c r="X499" s="39">
        <v>198</v>
      </c>
      <c r="Y499" s="39">
        <v>25</v>
      </c>
      <c r="Z499" s="39">
        <v>98</v>
      </c>
      <c r="AA499" s="40">
        <f t="shared" si="99"/>
        <v>4.0723809523809527</v>
      </c>
      <c r="AB499" s="39">
        <v>4</v>
      </c>
      <c r="AC499" s="39">
        <v>20</v>
      </c>
      <c r="AD499" s="40">
        <f t="shared" si="100"/>
        <v>0.95238095238095233</v>
      </c>
      <c r="AE499" s="38">
        <f t="shared" si="101"/>
        <v>23.386342376052379</v>
      </c>
      <c r="AF499" s="39">
        <v>4</v>
      </c>
      <c r="AG499" s="39">
        <f t="shared" si="102"/>
        <v>16</v>
      </c>
      <c r="AH499" s="39">
        <v>0</v>
      </c>
      <c r="AI499" s="39">
        <f t="shared" si="103"/>
        <v>0</v>
      </c>
      <c r="AJ499" s="42" t="s">
        <v>319</v>
      </c>
      <c r="AK499" s="39"/>
      <c r="AL499" s="39"/>
      <c r="AM499" s="39">
        <v>7</v>
      </c>
      <c r="AN499" s="39">
        <v>3</v>
      </c>
      <c r="AO499" s="39">
        <v>3</v>
      </c>
      <c r="AP499" s="39">
        <v>3</v>
      </c>
      <c r="AQ499" s="39">
        <v>1</v>
      </c>
      <c r="AR499" s="39">
        <v>1</v>
      </c>
      <c r="AS499" s="39"/>
      <c r="AT499" s="39"/>
      <c r="AU499" s="39">
        <f>AR499-67</f>
        <v>-66</v>
      </c>
      <c r="AV499" s="39">
        <f>AR499-82</f>
        <v>-81</v>
      </c>
      <c r="BH499" t="str">
        <f>CONCATENATE(Tabla1[[#This Row],[MADRE]],"X",Tabla1[[#This Row],[PADRE]])</f>
        <v>S5133XPwebbi</v>
      </c>
    </row>
    <row r="500" spans="1:60" ht="15.75" hidden="1" x14ac:dyDescent="0.25">
      <c r="A500" s="11" t="str">
        <f t="shared" si="92"/>
        <v>D01_605_403i404</v>
      </c>
      <c r="B500" s="33" t="s">
        <v>181</v>
      </c>
      <c r="C500" s="5">
        <v>605</v>
      </c>
      <c r="D500" s="38" t="s">
        <v>302</v>
      </c>
      <c r="E500" s="35" t="s">
        <v>61</v>
      </c>
      <c r="F500" s="39" t="s">
        <v>303</v>
      </c>
      <c r="G500" s="35" t="s">
        <v>304</v>
      </c>
      <c r="H500" s="35">
        <v>2004</v>
      </c>
      <c r="I500" s="34" t="s">
        <v>301</v>
      </c>
      <c r="J500" s="34"/>
      <c r="K500" s="35">
        <v>65</v>
      </c>
      <c r="L500" s="35">
        <f>K500-22</f>
        <v>43</v>
      </c>
      <c r="M500" s="35">
        <f>K500-46</f>
        <v>19</v>
      </c>
      <c r="N500" s="35">
        <f>K500-71</f>
        <v>-6</v>
      </c>
      <c r="O500" s="35">
        <f>K500-87</f>
        <v>-22</v>
      </c>
      <c r="P500" s="35">
        <v>3</v>
      </c>
      <c r="T500" s="35"/>
      <c r="U500" s="35"/>
      <c r="V500" s="35"/>
      <c r="W500" s="35">
        <v>1</v>
      </c>
      <c r="X500" s="35">
        <v>195</v>
      </c>
      <c r="Y500" s="35">
        <v>25</v>
      </c>
      <c r="Z500" s="35">
        <v>78</v>
      </c>
      <c r="AA500" s="36">
        <f t="shared" si="99"/>
        <v>3.12</v>
      </c>
      <c r="AB500" s="35">
        <v>4</v>
      </c>
      <c r="AC500" s="35">
        <v>18</v>
      </c>
      <c r="AD500" s="36">
        <f t="shared" si="100"/>
        <v>0.72</v>
      </c>
      <c r="AE500" s="34">
        <f t="shared" si="101"/>
        <v>23.076923076923077</v>
      </c>
      <c r="AF500" s="35">
        <v>0</v>
      </c>
      <c r="AG500" s="35">
        <f t="shared" si="102"/>
        <v>0</v>
      </c>
      <c r="AH500" s="35">
        <v>0</v>
      </c>
      <c r="AI500" s="35">
        <f t="shared" si="103"/>
        <v>0</v>
      </c>
      <c r="AJ500" s="41">
        <v>16</v>
      </c>
      <c r="AK500" s="35">
        <f>AJ500*100/Y500</f>
        <v>64</v>
      </c>
      <c r="AL500" s="35">
        <v>1</v>
      </c>
      <c r="AM500" s="35">
        <v>4</v>
      </c>
      <c r="AN500" s="35">
        <v>1</v>
      </c>
      <c r="AO500" s="35">
        <v>2</v>
      </c>
      <c r="AP500" s="35">
        <v>3</v>
      </c>
      <c r="AQ500" s="35">
        <v>2</v>
      </c>
      <c r="AR500" s="35">
        <v>2</v>
      </c>
      <c r="AS500" s="35"/>
      <c r="AT500" s="35"/>
      <c r="AU500" s="35">
        <f>AR500-71</f>
        <v>-69</v>
      </c>
      <c r="AV500" s="35">
        <f>AR500-87</f>
        <v>-85</v>
      </c>
      <c r="BH500" t="str">
        <f>CONCATENATE(Tabla1[[#This Row],[MADRE]],"X",Tabla1[[#This Row],[PADRE]])</f>
        <v>S5133XPwebbi</v>
      </c>
    </row>
    <row r="501" spans="1:60" ht="15.75" hidden="1" x14ac:dyDescent="0.25">
      <c r="A501" s="11" t="str">
        <f t="shared" si="92"/>
        <v>D01_605_403i404</v>
      </c>
      <c r="B501" s="33" t="s">
        <v>181</v>
      </c>
      <c r="C501" s="37">
        <v>605</v>
      </c>
      <c r="D501" s="38" t="s">
        <v>302</v>
      </c>
      <c r="E501" s="39" t="s">
        <v>61</v>
      </c>
      <c r="F501" s="39" t="s">
        <v>303</v>
      </c>
      <c r="G501" s="39" t="s">
        <v>304</v>
      </c>
      <c r="H501" s="39">
        <v>2005</v>
      </c>
      <c r="I501" s="38" t="s">
        <v>301</v>
      </c>
      <c r="J501" s="38"/>
      <c r="K501" s="39">
        <v>78</v>
      </c>
      <c r="L501" s="39">
        <f>K501-30</f>
        <v>48</v>
      </c>
      <c r="M501" s="39">
        <f>K501-60</f>
        <v>18</v>
      </c>
      <c r="N501" s="39">
        <f>K501-82</f>
        <v>-4</v>
      </c>
      <c r="O501" s="39">
        <f>K501-91</f>
        <v>-13</v>
      </c>
      <c r="P501" s="39">
        <v>3</v>
      </c>
      <c r="T501" s="39"/>
      <c r="U501" s="39"/>
      <c r="V501" s="39"/>
      <c r="W501" s="39">
        <v>4</v>
      </c>
      <c r="X501" s="39">
        <v>195</v>
      </c>
      <c r="Y501" s="39">
        <v>25</v>
      </c>
      <c r="Z501" s="39">
        <v>71</v>
      </c>
      <c r="AA501" s="40">
        <f t="shared" si="99"/>
        <v>2.84</v>
      </c>
      <c r="AB501" s="39">
        <v>5</v>
      </c>
      <c r="AC501" s="39">
        <v>18</v>
      </c>
      <c r="AD501" s="40">
        <f t="shared" si="100"/>
        <v>0.72</v>
      </c>
      <c r="AE501" s="38">
        <f t="shared" si="101"/>
        <v>25.35211267605634</v>
      </c>
      <c r="AF501" s="39">
        <v>0</v>
      </c>
      <c r="AG501" s="39">
        <f t="shared" si="102"/>
        <v>0</v>
      </c>
      <c r="AH501" s="39">
        <v>0</v>
      </c>
      <c r="AI501" s="39">
        <f t="shared" si="103"/>
        <v>0</v>
      </c>
      <c r="AJ501" s="42">
        <v>10</v>
      </c>
      <c r="AK501" s="39">
        <f>AJ501*100/Y501</f>
        <v>40</v>
      </c>
      <c r="AL501" s="39">
        <v>1</v>
      </c>
      <c r="AM501" s="39">
        <v>4</v>
      </c>
      <c r="AN501" s="39">
        <v>3</v>
      </c>
      <c r="AO501" s="39">
        <v>1</v>
      </c>
      <c r="AP501" s="39">
        <v>2</v>
      </c>
      <c r="AQ501" s="39">
        <v>3</v>
      </c>
      <c r="AR501" s="39">
        <v>2</v>
      </c>
      <c r="AS501" s="39"/>
      <c r="AT501" s="39"/>
      <c r="AU501" s="39">
        <f>AR501-82</f>
        <v>-80</v>
      </c>
      <c r="AV501" s="39">
        <f>AR501-91</f>
        <v>-89</v>
      </c>
      <c r="BH501" t="str">
        <f>CONCATENATE(Tabla1[[#This Row],[MADRE]],"X",Tabla1[[#This Row],[PADRE]])</f>
        <v>S5133XPwebbi</v>
      </c>
    </row>
    <row r="502" spans="1:60" ht="15.75" hidden="1" x14ac:dyDescent="0.25">
      <c r="A502" s="11" t="str">
        <f t="shared" si="92"/>
        <v>D01_605_403i404</v>
      </c>
      <c r="B502" s="33" t="s">
        <v>181</v>
      </c>
      <c r="C502" s="37">
        <v>605</v>
      </c>
      <c r="D502" s="38" t="s">
        <v>302</v>
      </c>
      <c r="E502" s="39" t="s">
        <v>61</v>
      </c>
      <c r="F502" s="39" t="s">
        <v>303</v>
      </c>
      <c r="G502" s="39" t="s">
        <v>304</v>
      </c>
      <c r="H502" s="39">
        <v>2007</v>
      </c>
      <c r="I502" s="38" t="s">
        <v>301</v>
      </c>
      <c r="J502" s="38"/>
      <c r="K502" s="39"/>
      <c r="L502" s="39"/>
      <c r="M502" s="39"/>
      <c r="N502" s="39"/>
      <c r="O502" s="39"/>
      <c r="P502" s="39"/>
      <c r="T502" s="39"/>
      <c r="U502" s="39"/>
      <c r="V502" s="39"/>
      <c r="W502" s="39">
        <v>2</v>
      </c>
      <c r="X502" s="39">
        <v>193</v>
      </c>
      <c r="Y502" s="39">
        <v>25</v>
      </c>
      <c r="Z502" s="39">
        <v>94</v>
      </c>
      <c r="AA502" s="40">
        <f t="shared" si="99"/>
        <v>3.7949999999999999</v>
      </c>
      <c r="AB502" s="39">
        <v>5</v>
      </c>
      <c r="AC502" s="39">
        <v>21</v>
      </c>
      <c r="AD502" s="40">
        <f t="shared" si="100"/>
        <v>0.875</v>
      </c>
      <c r="AE502" s="38">
        <f t="shared" si="101"/>
        <v>23.056653491436101</v>
      </c>
      <c r="AF502" s="39">
        <v>1</v>
      </c>
      <c r="AG502" s="39">
        <f t="shared" si="102"/>
        <v>4</v>
      </c>
      <c r="AH502" s="39">
        <v>0</v>
      </c>
      <c r="AI502" s="39">
        <f t="shared" si="103"/>
        <v>0</v>
      </c>
      <c r="AJ502" s="42" t="s">
        <v>320</v>
      </c>
      <c r="AK502" s="39">
        <f>AJ502*100/Y502</f>
        <v>40</v>
      </c>
      <c r="AL502" s="39">
        <v>1</v>
      </c>
      <c r="AM502" s="39">
        <v>4</v>
      </c>
      <c r="AN502" s="39">
        <v>2</v>
      </c>
      <c r="AO502" s="39">
        <v>3</v>
      </c>
      <c r="AP502" s="39">
        <v>4</v>
      </c>
      <c r="AQ502" s="39">
        <v>1</v>
      </c>
      <c r="AR502" s="39">
        <v>1</v>
      </c>
      <c r="AS502" s="39">
        <v>2</v>
      </c>
      <c r="AT502" s="39"/>
      <c r="AU502" s="39"/>
      <c r="AV502" s="39"/>
      <c r="BH502" t="str">
        <f>CONCATENATE(Tabla1[[#This Row],[MADRE]],"X",Tabla1[[#This Row],[PADRE]])</f>
        <v>S5133XPwebbi</v>
      </c>
    </row>
    <row r="503" spans="1:60" ht="15.75" hidden="1" x14ac:dyDescent="0.25">
      <c r="A503" s="11" t="str">
        <f t="shared" si="92"/>
        <v>D01_605_403i404</v>
      </c>
      <c r="B503" s="33" t="s">
        <v>181</v>
      </c>
      <c r="C503" s="37">
        <v>605</v>
      </c>
      <c r="D503" s="38" t="s">
        <v>302</v>
      </c>
      <c r="E503" s="39" t="s">
        <v>61</v>
      </c>
      <c r="F503" s="39" t="s">
        <v>303</v>
      </c>
      <c r="G503" s="39" t="s">
        <v>304</v>
      </c>
      <c r="H503" s="39">
        <v>2008</v>
      </c>
      <c r="I503" s="38" t="s">
        <v>301</v>
      </c>
      <c r="J503" s="38"/>
      <c r="K503" s="39">
        <v>62</v>
      </c>
      <c r="L503" s="39">
        <f>K503-22</f>
        <v>40</v>
      </c>
      <c r="M503" s="39">
        <f>K503-49</f>
        <v>13</v>
      </c>
      <c r="N503" s="39">
        <f>K503-67</f>
        <v>-5</v>
      </c>
      <c r="O503" s="39">
        <f>K503-82</f>
        <v>-20</v>
      </c>
      <c r="P503" s="39">
        <v>4</v>
      </c>
      <c r="T503" s="39"/>
      <c r="U503" s="39"/>
      <c r="V503" s="39"/>
      <c r="W503" s="39">
        <v>3</v>
      </c>
      <c r="X503" s="39">
        <v>199</v>
      </c>
      <c r="Y503" s="39">
        <v>25</v>
      </c>
      <c r="Z503" s="39">
        <v>83</v>
      </c>
      <c r="AA503" s="40">
        <f t="shared" si="99"/>
        <v>3.32</v>
      </c>
      <c r="AB503" s="39">
        <v>4</v>
      </c>
      <c r="AC503" s="39">
        <v>21</v>
      </c>
      <c r="AD503" s="40">
        <f t="shared" si="100"/>
        <v>0.84</v>
      </c>
      <c r="AE503" s="38">
        <f t="shared" si="101"/>
        <v>25.30120481927711</v>
      </c>
      <c r="AF503" s="39">
        <v>0</v>
      </c>
      <c r="AG503" s="39">
        <f t="shared" si="102"/>
        <v>0</v>
      </c>
      <c r="AH503" s="39">
        <v>0</v>
      </c>
      <c r="AI503" s="39">
        <f t="shared" si="103"/>
        <v>0</v>
      </c>
      <c r="AJ503" s="42" t="s">
        <v>321</v>
      </c>
      <c r="AK503" s="39"/>
      <c r="AL503" s="39"/>
      <c r="AM503" s="39">
        <v>4</v>
      </c>
      <c r="AN503" s="39">
        <v>2</v>
      </c>
      <c r="AO503" s="39">
        <v>1</v>
      </c>
      <c r="AP503" s="39">
        <v>3</v>
      </c>
      <c r="AQ503" s="39">
        <v>1</v>
      </c>
      <c r="AR503" s="39">
        <v>1</v>
      </c>
      <c r="AS503" s="39"/>
      <c r="AT503" s="39"/>
      <c r="AU503" s="39">
        <f>AR503-67</f>
        <v>-66</v>
      </c>
      <c r="AV503" s="39">
        <f>AR503-82</f>
        <v>-81</v>
      </c>
      <c r="BH503" t="str">
        <f>CONCATENATE(Tabla1[[#This Row],[MADRE]],"X",Tabla1[[#This Row],[PADRE]])</f>
        <v>S5133XPwebbi</v>
      </c>
    </row>
    <row r="504" spans="1:60" ht="15.75" hidden="1" x14ac:dyDescent="0.25">
      <c r="A504" s="11" t="str">
        <f t="shared" si="92"/>
        <v>D01_606_403i404</v>
      </c>
      <c r="B504" s="33" t="s">
        <v>181</v>
      </c>
      <c r="C504" s="5">
        <v>606</v>
      </c>
      <c r="D504" s="38" t="s">
        <v>302</v>
      </c>
      <c r="E504" s="35" t="s">
        <v>61</v>
      </c>
      <c r="F504" s="39" t="s">
        <v>303</v>
      </c>
      <c r="G504" s="35" t="s">
        <v>304</v>
      </c>
      <c r="H504" s="35">
        <v>2004</v>
      </c>
      <c r="I504" s="34" t="s">
        <v>301</v>
      </c>
      <c r="J504" s="34"/>
      <c r="K504" s="35">
        <v>65</v>
      </c>
      <c r="L504" s="35">
        <f>K504-22</f>
        <v>43</v>
      </c>
      <c r="M504" s="35">
        <f>K504-46</f>
        <v>19</v>
      </c>
      <c r="N504" s="35">
        <f>K504-71</f>
        <v>-6</v>
      </c>
      <c r="O504" s="35">
        <f>K504-87</f>
        <v>-22</v>
      </c>
      <c r="P504" s="35">
        <v>2</v>
      </c>
      <c r="T504" s="35"/>
      <c r="U504" s="35"/>
      <c r="V504" s="35"/>
      <c r="W504" s="35">
        <v>1</v>
      </c>
      <c r="X504" s="35">
        <v>230</v>
      </c>
      <c r="Y504" s="35">
        <v>25</v>
      </c>
      <c r="Z504" s="35">
        <v>81</v>
      </c>
      <c r="AA504" s="36">
        <f t="shared" si="99"/>
        <v>3.27</v>
      </c>
      <c r="AB504" s="35">
        <v>4</v>
      </c>
      <c r="AC504" s="35">
        <v>18</v>
      </c>
      <c r="AD504" s="36">
        <f t="shared" si="100"/>
        <v>0.75</v>
      </c>
      <c r="AE504" s="34">
        <f t="shared" si="101"/>
        <v>22.935779816513762</v>
      </c>
      <c r="AF504" s="35">
        <v>1</v>
      </c>
      <c r="AG504" s="35">
        <f t="shared" si="102"/>
        <v>4</v>
      </c>
      <c r="AH504" s="35">
        <v>0</v>
      </c>
      <c r="AI504" s="35">
        <f t="shared" si="103"/>
        <v>0</v>
      </c>
      <c r="AJ504" s="41">
        <v>22</v>
      </c>
      <c r="AK504" s="35">
        <f>AJ504*100/Y504</f>
        <v>88</v>
      </c>
      <c r="AL504" s="35">
        <v>1</v>
      </c>
      <c r="AM504" s="35">
        <v>4</v>
      </c>
      <c r="AN504" s="35">
        <v>2</v>
      </c>
      <c r="AO504" s="35">
        <v>1</v>
      </c>
      <c r="AP504" s="35">
        <v>2</v>
      </c>
      <c r="AQ504" s="35">
        <v>1</v>
      </c>
      <c r="AR504" s="35">
        <v>2</v>
      </c>
      <c r="AS504" s="35"/>
      <c r="AT504" s="35"/>
      <c r="AU504" s="35">
        <f>AR504-71</f>
        <v>-69</v>
      </c>
      <c r="AV504" s="35">
        <f>AR504-87</f>
        <v>-85</v>
      </c>
      <c r="BH504" t="str">
        <f>CONCATENATE(Tabla1[[#This Row],[MADRE]],"X",Tabla1[[#This Row],[PADRE]])</f>
        <v>S5133XPwebbi</v>
      </c>
    </row>
    <row r="505" spans="1:60" ht="15.75" hidden="1" x14ac:dyDescent="0.25">
      <c r="A505" s="11" t="str">
        <f t="shared" si="92"/>
        <v>D01_606_403i404</v>
      </c>
      <c r="B505" s="33" t="s">
        <v>181</v>
      </c>
      <c r="C505" s="37">
        <v>606</v>
      </c>
      <c r="D505" s="38" t="s">
        <v>302</v>
      </c>
      <c r="E505" s="39" t="s">
        <v>61</v>
      </c>
      <c r="F505" s="39" t="s">
        <v>303</v>
      </c>
      <c r="G505" s="39" t="s">
        <v>304</v>
      </c>
      <c r="H505" s="39">
        <v>2005</v>
      </c>
      <c r="I505" s="38" t="s">
        <v>301</v>
      </c>
      <c r="J505" s="38"/>
      <c r="K505" s="39">
        <v>79</v>
      </c>
      <c r="L505" s="39">
        <f>K505-30</f>
        <v>49</v>
      </c>
      <c r="M505" s="39">
        <f>K505-60</f>
        <v>19</v>
      </c>
      <c r="N505" s="39">
        <f>K505-82</f>
        <v>-3</v>
      </c>
      <c r="O505" s="39">
        <f>K505-91</f>
        <v>-12</v>
      </c>
      <c r="P505" s="39">
        <v>2</v>
      </c>
      <c r="T505" s="39"/>
      <c r="U505" s="39"/>
      <c r="V505" s="39"/>
      <c r="W505" s="39">
        <v>4</v>
      </c>
      <c r="X505" s="39">
        <v>194</v>
      </c>
      <c r="Y505" s="39">
        <v>25</v>
      </c>
      <c r="Z505" s="39">
        <v>69</v>
      </c>
      <c r="AA505" s="40">
        <f t="shared" si="99"/>
        <v>2.76</v>
      </c>
      <c r="AB505" s="39">
        <v>5</v>
      </c>
      <c r="AC505" s="39">
        <v>17</v>
      </c>
      <c r="AD505" s="40">
        <f t="shared" si="100"/>
        <v>0.68</v>
      </c>
      <c r="AE505" s="38">
        <f t="shared" si="101"/>
        <v>24.637681159420293</v>
      </c>
      <c r="AF505" s="39">
        <v>0</v>
      </c>
      <c r="AG505" s="39">
        <f t="shared" si="102"/>
        <v>0</v>
      </c>
      <c r="AH505" s="39">
        <v>0</v>
      </c>
      <c r="AI505" s="39">
        <f t="shared" si="103"/>
        <v>0</v>
      </c>
      <c r="AJ505" s="42" t="s">
        <v>322</v>
      </c>
      <c r="AK505" s="39"/>
      <c r="AL505" s="39"/>
      <c r="AM505" s="39">
        <v>4</v>
      </c>
      <c r="AN505" s="39">
        <v>3</v>
      </c>
      <c r="AO505" s="39">
        <v>2</v>
      </c>
      <c r="AP505" s="39">
        <v>3</v>
      </c>
      <c r="AQ505" s="39">
        <v>2</v>
      </c>
      <c r="AR505" s="39">
        <v>2</v>
      </c>
      <c r="AS505" s="39"/>
      <c r="AT505" s="39"/>
      <c r="AU505" s="39">
        <f>AR505-82</f>
        <v>-80</v>
      </c>
      <c r="AV505" s="39">
        <f>AR505-91</f>
        <v>-89</v>
      </c>
      <c r="BH505" t="str">
        <f>CONCATENATE(Tabla1[[#This Row],[MADRE]],"X",Tabla1[[#This Row],[PADRE]])</f>
        <v>S5133XPwebbi</v>
      </c>
    </row>
    <row r="506" spans="1:60" ht="15.75" hidden="1" x14ac:dyDescent="0.25">
      <c r="A506" s="11" t="str">
        <f t="shared" si="92"/>
        <v>D01_606_403i404</v>
      </c>
      <c r="B506" s="33" t="s">
        <v>181</v>
      </c>
      <c r="C506" s="37">
        <v>606</v>
      </c>
      <c r="D506" s="38" t="s">
        <v>302</v>
      </c>
      <c r="E506" s="39" t="s">
        <v>61</v>
      </c>
      <c r="F506" s="39" t="s">
        <v>303</v>
      </c>
      <c r="G506" s="39" t="s">
        <v>304</v>
      </c>
      <c r="H506" s="39">
        <v>2008</v>
      </c>
      <c r="I506" s="38" t="s">
        <v>301</v>
      </c>
      <c r="J506" s="38"/>
      <c r="K506" s="39">
        <v>64</v>
      </c>
      <c r="L506" s="39">
        <f>K506-22</f>
        <v>42</v>
      </c>
      <c r="M506" s="39">
        <f>K506-49</f>
        <v>15</v>
      </c>
      <c r="N506" s="39">
        <f>K506-67</f>
        <v>-3</v>
      </c>
      <c r="O506" s="39">
        <f>K506-82</f>
        <v>-18</v>
      </c>
      <c r="P506" s="39">
        <v>2</v>
      </c>
      <c r="T506" s="39"/>
      <c r="U506" s="39"/>
      <c r="V506" s="39"/>
      <c r="W506" s="39">
        <v>3</v>
      </c>
      <c r="X506" s="39">
        <v>197</v>
      </c>
      <c r="Y506" s="39">
        <v>25</v>
      </c>
      <c r="Z506" s="39">
        <v>81</v>
      </c>
      <c r="AA506" s="40">
        <f t="shared" si="99"/>
        <v>3.24</v>
      </c>
      <c r="AB506" s="39">
        <v>4</v>
      </c>
      <c r="AC506" s="39">
        <v>18</v>
      </c>
      <c r="AD506" s="40">
        <f t="shared" si="100"/>
        <v>0.72</v>
      </c>
      <c r="AE506" s="38">
        <f t="shared" si="101"/>
        <v>22.222222222222221</v>
      </c>
      <c r="AF506" s="39">
        <v>0</v>
      </c>
      <c r="AG506" s="39">
        <f t="shared" si="102"/>
        <v>0</v>
      </c>
      <c r="AH506" s="39">
        <v>0</v>
      </c>
      <c r="AI506" s="39">
        <f t="shared" si="103"/>
        <v>0</v>
      </c>
      <c r="AJ506" s="42" t="s">
        <v>323</v>
      </c>
      <c r="AK506" s="39"/>
      <c r="AL506" s="39"/>
      <c r="AM506" s="39">
        <v>4</v>
      </c>
      <c r="AN506" s="39">
        <v>2</v>
      </c>
      <c r="AO506" s="39">
        <v>2</v>
      </c>
      <c r="AP506" s="39">
        <v>3</v>
      </c>
      <c r="AQ506" s="39">
        <v>2</v>
      </c>
      <c r="AR506" s="39">
        <v>1</v>
      </c>
      <c r="AS506" s="39"/>
      <c r="AT506" s="39"/>
      <c r="AU506" s="39">
        <f>AR506-67</f>
        <v>-66</v>
      </c>
      <c r="AV506" s="39">
        <f>AR506-82</f>
        <v>-81</v>
      </c>
      <c r="BH506" t="str">
        <f>CONCATENATE(Tabla1[[#This Row],[MADRE]],"X",Tabla1[[#This Row],[PADRE]])</f>
        <v>S5133XPwebbi</v>
      </c>
    </row>
    <row r="507" spans="1:60" ht="15.75" hidden="1" x14ac:dyDescent="0.25">
      <c r="A507" s="11" t="str">
        <f t="shared" si="92"/>
        <v>D01_607_403i404</v>
      </c>
      <c r="B507" s="33" t="s">
        <v>181</v>
      </c>
      <c r="C507" s="5">
        <v>607</v>
      </c>
      <c r="D507" s="38" t="s">
        <v>302</v>
      </c>
      <c r="E507" s="35" t="s">
        <v>61</v>
      </c>
      <c r="F507" s="39" t="s">
        <v>303</v>
      </c>
      <c r="G507" s="35" t="s">
        <v>304</v>
      </c>
      <c r="H507" s="35">
        <v>2004</v>
      </c>
      <c r="I507" s="34" t="s">
        <v>301</v>
      </c>
      <c r="J507" s="34"/>
      <c r="K507" s="35">
        <v>67</v>
      </c>
      <c r="L507" s="35">
        <f>K507-22</f>
        <v>45</v>
      </c>
      <c r="M507" s="35">
        <f>K507-46</f>
        <v>21</v>
      </c>
      <c r="N507" s="35">
        <f>K507-71</f>
        <v>-4</v>
      </c>
      <c r="O507" s="35">
        <f>K507-87</f>
        <v>-20</v>
      </c>
      <c r="P507" s="35">
        <v>1</v>
      </c>
      <c r="T507" s="35"/>
      <c r="U507" s="35"/>
      <c r="V507" s="35"/>
      <c r="W507" s="35">
        <v>1</v>
      </c>
      <c r="X507" s="35">
        <v>210</v>
      </c>
      <c r="Y507" s="35">
        <v>25</v>
      </c>
      <c r="Z507" s="35">
        <v>91</v>
      </c>
      <c r="AA507" s="36">
        <f t="shared" si="99"/>
        <v>3.6716666666666669</v>
      </c>
      <c r="AB507" s="35">
        <v>5</v>
      </c>
      <c r="AC507" s="35">
        <v>19</v>
      </c>
      <c r="AD507" s="36">
        <f t="shared" si="100"/>
        <v>0.79166666666666663</v>
      </c>
      <c r="AE507" s="34">
        <f t="shared" si="101"/>
        <v>21.561507035860188</v>
      </c>
      <c r="AF507" s="35">
        <v>1</v>
      </c>
      <c r="AG507" s="35">
        <f t="shared" si="102"/>
        <v>4</v>
      </c>
      <c r="AH507" s="35">
        <v>0</v>
      </c>
      <c r="AI507" s="35">
        <f t="shared" si="103"/>
        <v>0</v>
      </c>
      <c r="AJ507" s="41">
        <v>17</v>
      </c>
      <c r="AK507" s="35">
        <f>AJ507*100/Y507</f>
        <v>68</v>
      </c>
      <c r="AL507" s="35">
        <v>1</v>
      </c>
      <c r="AM507" s="35">
        <v>4</v>
      </c>
      <c r="AN507" s="35">
        <v>2</v>
      </c>
      <c r="AO507" s="35">
        <v>2</v>
      </c>
      <c r="AP507" s="35">
        <v>1</v>
      </c>
      <c r="AQ507" s="35">
        <v>2</v>
      </c>
      <c r="AR507" s="35">
        <v>2</v>
      </c>
      <c r="AS507" s="35"/>
      <c r="AT507" s="35"/>
      <c r="AU507" s="35">
        <f>AR507-71</f>
        <v>-69</v>
      </c>
      <c r="AV507" s="35">
        <f>AR507-87</f>
        <v>-85</v>
      </c>
      <c r="BH507" t="str">
        <f>CONCATENATE(Tabla1[[#This Row],[MADRE]],"X",Tabla1[[#This Row],[PADRE]])</f>
        <v>S5133XPwebbi</v>
      </c>
    </row>
    <row r="508" spans="1:60" ht="15.75" hidden="1" x14ac:dyDescent="0.25">
      <c r="A508" s="11" t="str">
        <f t="shared" si="92"/>
        <v>D01_607_403i404</v>
      </c>
      <c r="B508" s="33" t="s">
        <v>181</v>
      </c>
      <c r="C508" s="37">
        <v>607</v>
      </c>
      <c r="D508" s="38" t="s">
        <v>302</v>
      </c>
      <c r="E508" s="39" t="s">
        <v>61</v>
      </c>
      <c r="F508" s="39" t="s">
        <v>303</v>
      </c>
      <c r="G508" s="39" t="s">
        <v>304</v>
      </c>
      <c r="H508" s="39">
        <v>2005</v>
      </c>
      <c r="I508" s="38" t="s">
        <v>301</v>
      </c>
      <c r="J508" s="38"/>
      <c r="K508" s="39"/>
      <c r="L508" s="39"/>
      <c r="M508" s="39"/>
      <c r="N508" s="39"/>
      <c r="O508" s="39"/>
      <c r="P508" s="39"/>
      <c r="T508" s="39"/>
      <c r="U508" s="39"/>
      <c r="V508" s="39"/>
      <c r="W508" s="39">
        <v>4</v>
      </c>
      <c r="X508" s="39">
        <v>201</v>
      </c>
      <c r="Y508" s="39">
        <v>25</v>
      </c>
      <c r="Z508" s="39">
        <v>68</v>
      </c>
      <c r="AA508" s="40">
        <f t="shared" si="99"/>
        <v>2.72</v>
      </c>
      <c r="AB508" s="39">
        <v>5</v>
      </c>
      <c r="AC508" s="39">
        <v>15</v>
      </c>
      <c r="AD508" s="40">
        <f t="shared" si="100"/>
        <v>0.6</v>
      </c>
      <c r="AE508" s="38">
        <f t="shared" si="101"/>
        <v>22.058823529411764</v>
      </c>
      <c r="AF508" s="39">
        <v>0</v>
      </c>
      <c r="AG508" s="39">
        <f t="shared" si="102"/>
        <v>0</v>
      </c>
      <c r="AH508" s="39">
        <v>0</v>
      </c>
      <c r="AI508" s="39">
        <f t="shared" si="103"/>
        <v>0</v>
      </c>
      <c r="AJ508" s="42" t="s">
        <v>324</v>
      </c>
      <c r="AK508" s="39"/>
      <c r="AL508" s="39"/>
      <c r="AM508" s="39">
        <v>4</v>
      </c>
      <c r="AN508" s="39">
        <v>3</v>
      </c>
      <c r="AO508" s="39">
        <v>2</v>
      </c>
      <c r="AP508" s="39">
        <v>3</v>
      </c>
      <c r="AQ508" s="39">
        <v>2</v>
      </c>
      <c r="AR508" s="39">
        <v>2</v>
      </c>
      <c r="AS508" s="39"/>
      <c r="AT508" s="39"/>
      <c r="AU508" s="39"/>
      <c r="AV508" s="39"/>
      <c r="BH508" t="str">
        <f>CONCATENATE(Tabla1[[#This Row],[MADRE]],"X",Tabla1[[#This Row],[PADRE]])</f>
        <v>S5133XPwebbi</v>
      </c>
    </row>
    <row r="509" spans="1:60" ht="15.75" hidden="1" x14ac:dyDescent="0.25">
      <c r="A509" s="11" t="str">
        <f t="shared" si="92"/>
        <v>D01_607_403i404</v>
      </c>
      <c r="B509" s="33" t="s">
        <v>181</v>
      </c>
      <c r="C509" s="37">
        <v>607</v>
      </c>
      <c r="D509" s="38" t="s">
        <v>302</v>
      </c>
      <c r="E509" s="39" t="s">
        <v>61</v>
      </c>
      <c r="F509" s="39" t="s">
        <v>303</v>
      </c>
      <c r="G509" s="39" t="s">
        <v>304</v>
      </c>
      <c r="H509" s="39">
        <v>2008</v>
      </c>
      <c r="I509" s="38" t="s">
        <v>301</v>
      </c>
      <c r="J509" s="38"/>
      <c r="K509" s="39">
        <v>64</v>
      </c>
      <c r="L509" s="39">
        <f>K509-22</f>
        <v>42</v>
      </c>
      <c r="M509" s="39">
        <f>K509-49</f>
        <v>15</v>
      </c>
      <c r="N509" s="39">
        <f>K509-67</f>
        <v>-3</v>
      </c>
      <c r="O509" s="39">
        <f>K509-82</f>
        <v>-18</v>
      </c>
      <c r="P509" s="39">
        <v>2</v>
      </c>
      <c r="T509" s="39"/>
      <c r="U509" s="39"/>
      <c r="V509" s="39"/>
      <c r="W509" s="39">
        <v>3</v>
      </c>
      <c r="X509" s="39">
        <v>199</v>
      </c>
      <c r="Y509" s="39">
        <v>25</v>
      </c>
      <c r="Z509" s="39">
        <v>76</v>
      </c>
      <c r="AA509" s="40">
        <f t="shared" si="99"/>
        <v>3.04</v>
      </c>
      <c r="AB509" s="39">
        <v>4</v>
      </c>
      <c r="AC509" s="39">
        <v>18</v>
      </c>
      <c r="AD509" s="40">
        <f t="shared" si="100"/>
        <v>0.72</v>
      </c>
      <c r="AE509" s="38">
        <f t="shared" si="101"/>
        <v>23.684210526315788</v>
      </c>
      <c r="AF509" s="39">
        <v>0</v>
      </c>
      <c r="AG509" s="39">
        <f t="shared" si="102"/>
        <v>0</v>
      </c>
      <c r="AH509" s="39">
        <v>2</v>
      </c>
      <c r="AI509" s="39">
        <f t="shared" si="103"/>
        <v>8</v>
      </c>
      <c r="AJ509" s="42" t="s">
        <v>270</v>
      </c>
      <c r="AK509" s="39"/>
      <c r="AL509" s="39"/>
      <c r="AM509" s="39">
        <v>7</v>
      </c>
      <c r="AN509" s="39">
        <v>2</v>
      </c>
      <c r="AO509" s="39">
        <v>1</v>
      </c>
      <c r="AP509" s="39">
        <v>2</v>
      </c>
      <c r="AQ509" s="39">
        <v>2</v>
      </c>
      <c r="AR509" s="39">
        <v>1</v>
      </c>
      <c r="AS509" s="39"/>
      <c r="AT509" s="39"/>
      <c r="AU509" s="39">
        <f>AR509-67</f>
        <v>-66</v>
      </c>
      <c r="AV509" s="39">
        <f>AR509-82</f>
        <v>-81</v>
      </c>
      <c r="BH509" t="str">
        <f>CONCATENATE(Tabla1[[#This Row],[MADRE]],"X",Tabla1[[#This Row],[PADRE]])</f>
        <v>S5133XPwebbi</v>
      </c>
    </row>
    <row r="510" spans="1:60" ht="15.75" hidden="1" x14ac:dyDescent="0.25">
      <c r="A510" s="11" t="str">
        <f t="shared" si="92"/>
        <v>D01_609_403i404</v>
      </c>
      <c r="B510" s="33" t="s">
        <v>181</v>
      </c>
      <c r="C510" s="5">
        <v>609</v>
      </c>
      <c r="D510" s="38" t="s">
        <v>302</v>
      </c>
      <c r="E510" s="35" t="s">
        <v>61</v>
      </c>
      <c r="F510" s="39" t="s">
        <v>303</v>
      </c>
      <c r="G510" s="35" t="s">
        <v>304</v>
      </c>
      <c r="H510" s="35">
        <v>2004</v>
      </c>
      <c r="I510" s="34" t="s">
        <v>301</v>
      </c>
      <c r="J510" s="34"/>
      <c r="K510" s="35">
        <v>56</v>
      </c>
      <c r="L510" s="35">
        <f>K510-22</f>
        <v>34</v>
      </c>
      <c r="M510" s="35">
        <f>K510-46</f>
        <v>10</v>
      </c>
      <c r="N510" s="35">
        <f>K510-71</f>
        <v>-15</v>
      </c>
      <c r="O510" s="35">
        <f>K510-87</f>
        <v>-31</v>
      </c>
      <c r="P510" s="35">
        <v>2</v>
      </c>
      <c r="T510" s="35"/>
      <c r="U510" s="35"/>
      <c r="V510" s="35"/>
      <c r="W510" s="35">
        <v>2</v>
      </c>
      <c r="X510" s="35">
        <v>195</v>
      </c>
      <c r="Y510" s="35">
        <v>25</v>
      </c>
      <c r="Z510" s="35">
        <v>63</v>
      </c>
      <c r="AA510" s="36">
        <f t="shared" ref="AA510:AA530" si="104">(Z510+(AD510*AF510))/Y510</f>
        <v>2.52</v>
      </c>
      <c r="AB510" s="35">
        <v>4</v>
      </c>
      <c r="AC510" s="35">
        <v>17</v>
      </c>
      <c r="AD510" s="36">
        <f t="shared" ref="AD510:AD530" si="105">AC510/(Y510-AF510)</f>
        <v>0.68</v>
      </c>
      <c r="AE510" s="34">
        <f t="shared" ref="AE510:AE530" si="106">AD510*100/AA510</f>
        <v>26.984126984126984</v>
      </c>
      <c r="AF510" s="35">
        <v>0</v>
      </c>
      <c r="AG510" s="35">
        <f t="shared" ref="AG510:AG530" si="107">AF510*100/Y510</f>
        <v>0</v>
      </c>
      <c r="AH510" s="35">
        <v>0</v>
      </c>
      <c r="AI510" s="35">
        <f t="shared" ref="AI510:AI530" si="108">AH510*100/Y510</f>
        <v>0</v>
      </c>
      <c r="AJ510" s="41">
        <v>0</v>
      </c>
      <c r="AK510" s="35">
        <f>AJ510*100/Y510</f>
        <v>0</v>
      </c>
      <c r="AL510" s="35">
        <v>0</v>
      </c>
      <c r="AM510" s="35">
        <v>4</v>
      </c>
      <c r="AN510" s="35">
        <v>3</v>
      </c>
      <c r="AO510" s="35">
        <v>3</v>
      </c>
      <c r="AP510" s="35">
        <v>1</v>
      </c>
      <c r="AQ510" s="35">
        <v>1</v>
      </c>
      <c r="AR510" s="35">
        <v>2</v>
      </c>
      <c r="AS510" s="35"/>
      <c r="AT510" s="35"/>
      <c r="AU510" s="35">
        <f>AR510-71</f>
        <v>-69</v>
      </c>
      <c r="AV510" s="35">
        <f>AR510-87</f>
        <v>-85</v>
      </c>
      <c r="BH510" t="str">
        <f>CONCATENATE(Tabla1[[#This Row],[MADRE]],"X",Tabla1[[#This Row],[PADRE]])</f>
        <v>S5133XPwebbi</v>
      </c>
    </row>
    <row r="511" spans="1:60" ht="15.75" hidden="1" x14ac:dyDescent="0.25">
      <c r="A511" s="11" t="str">
        <f t="shared" si="92"/>
        <v>D01_609_403i404</v>
      </c>
      <c r="B511" s="33" t="s">
        <v>181</v>
      </c>
      <c r="C511" s="37">
        <v>609</v>
      </c>
      <c r="D511" s="38" t="s">
        <v>302</v>
      </c>
      <c r="E511" s="39" t="s">
        <v>61</v>
      </c>
      <c r="F511" s="39" t="s">
        <v>303</v>
      </c>
      <c r="G511" s="39" t="s">
        <v>304</v>
      </c>
      <c r="H511" s="39">
        <v>2005</v>
      </c>
      <c r="I511" s="38" t="s">
        <v>301</v>
      </c>
      <c r="J511" s="38"/>
      <c r="K511" s="39">
        <v>78</v>
      </c>
      <c r="L511" s="39">
        <f>K511-30</f>
        <v>48</v>
      </c>
      <c r="M511" s="39">
        <f>K511-60</f>
        <v>18</v>
      </c>
      <c r="N511" s="39">
        <f>K511-82</f>
        <v>-4</v>
      </c>
      <c r="O511" s="39">
        <f>K511-91</f>
        <v>-13</v>
      </c>
      <c r="P511" s="39">
        <v>3</v>
      </c>
      <c r="T511" s="39"/>
      <c r="U511" s="39"/>
      <c r="V511" s="39"/>
      <c r="W511" s="39">
        <v>4</v>
      </c>
      <c r="X511" s="39">
        <v>190</v>
      </c>
      <c r="Y511" s="39">
        <v>25</v>
      </c>
      <c r="Z511" s="39">
        <v>58</v>
      </c>
      <c r="AA511" s="40">
        <f t="shared" si="104"/>
        <v>2.3199999999999998</v>
      </c>
      <c r="AB511" s="39">
        <v>5</v>
      </c>
      <c r="AC511" s="39">
        <v>17</v>
      </c>
      <c r="AD511" s="40">
        <f t="shared" si="105"/>
        <v>0.68</v>
      </c>
      <c r="AE511" s="38">
        <f t="shared" si="106"/>
        <v>29.31034482758621</v>
      </c>
      <c r="AF511" s="39">
        <v>0</v>
      </c>
      <c r="AG511" s="39">
        <f t="shared" si="107"/>
        <v>0</v>
      </c>
      <c r="AH511" s="39">
        <v>0</v>
      </c>
      <c r="AI511" s="39">
        <f t="shared" si="108"/>
        <v>0</v>
      </c>
      <c r="AJ511" s="42">
        <v>6</v>
      </c>
      <c r="AK511" s="39">
        <f>AJ511*100/Y511</f>
        <v>24</v>
      </c>
      <c r="AL511" s="39">
        <v>1</v>
      </c>
      <c r="AM511" s="39">
        <v>4</v>
      </c>
      <c r="AN511" s="39">
        <v>3</v>
      </c>
      <c r="AO511" s="39">
        <v>2</v>
      </c>
      <c r="AP511" s="39">
        <v>2</v>
      </c>
      <c r="AQ511" s="39">
        <v>3</v>
      </c>
      <c r="AR511" s="39">
        <v>2</v>
      </c>
      <c r="AS511" s="39"/>
      <c r="AT511" s="39"/>
      <c r="AU511" s="39">
        <f>AR511-82</f>
        <v>-80</v>
      </c>
      <c r="AV511" s="39">
        <f>AR511-91</f>
        <v>-89</v>
      </c>
      <c r="BH511" t="str">
        <f>CONCATENATE(Tabla1[[#This Row],[MADRE]],"X",Tabla1[[#This Row],[PADRE]])</f>
        <v>S5133XPwebbi</v>
      </c>
    </row>
    <row r="512" spans="1:60" ht="15.75" hidden="1" x14ac:dyDescent="0.25">
      <c r="A512" s="11" t="str">
        <f t="shared" si="92"/>
        <v>D01_609_403i404</v>
      </c>
      <c r="B512" s="33" t="s">
        <v>181</v>
      </c>
      <c r="C512" s="37">
        <v>609</v>
      </c>
      <c r="D512" s="38" t="s">
        <v>302</v>
      </c>
      <c r="E512" s="39" t="s">
        <v>61</v>
      </c>
      <c r="F512" s="39" t="s">
        <v>303</v>
      </c>
      <c r="G512" s="39" t="s">
        <v>304</v>
      </c>
      <c r="H512" s="39">
        <v>2007</v>
      </c>
      <c r="I512" s="38" t="s">
        <v>301</v>
      </c>
      <c r="J512" s="38"/>
      <c r="K512" s="39"/>
      <c r="L512" s="39"/>
      <c r="M512" s="39"/>
      <c r="N512" s="39"/>
      <c r="O512" s="39"/>
      <c r="P512" s="39"/>
      <c r="T512" s="39"/>
      <c r="U512" s="39"/>
      <c r="V512" s="39"/>
      <c r="W512" s="39">
        <v>3</v>
      </c>
      <c r="X512" s="39">
        <v>188</v>
      </c>
      <c r="Y512" s="39">
        <v>25</v>
      </c>
      <c r="Z512" s="39">
        <v>66</v>
      </c>
      <c r="AA512" s="40">
        <f t="shared" si="104"/>
        <v>2.64</v>
      </c>
      <c r="AB512" s="39">
        <v>4</v>
      </c>
      <c r="AC512" s="39">
        <v>17</v>
      </c>
      <c r="AD512" s="40">
        <f t="shared" si="105"/>
        <v>0.68</v>
      </c>
      <c r="AE512" s="38">
        <f t="shared" si="106"/>
        <v>25.757575757575758</v>
      </c>
      <c r="AF512" s="39">
        <v>0</v>
      </c>
      <c r="AG512" s="39">
        <f t="shared" si="107"/>
        <v>0</v>
      </c>
      <c r="AH512" s="39">
        <v>0</v>
      </c>
      <c r="AI512" s="39">
        <f t="shared" si="108"/>
        <v>0</v>
      </c>
      <c r="AJ512" s="42" t="s">
        <v>325</v>
      </c>
      <c r="AK512" s="39"/>
      <c r="AL512" s="39"/>
      <c r="AM512" s="39">
        <v>7</v>
      </c>
      <c r="AN512" s="39">
        <v>3</v>
      </c>
      <c r="AO512" s="39">
        <v>2</v>
      </c>
      <c r="AP512" s="39">
        <v>3</v>
      </c>
      <c r="AQ512" s="39">
        <v>1</v>
      </c>
      <c r="AR512" s="39">
        <v>1</v>
      </c>
      <c r="AS512" s="39">
        <v>1</v>
      </c>
      <c r="AT512" s="39"/>
      <c r="AU512" s="39"/>
      <c r="AV512" s="39"/>
      <c r="BH512" t="str">
        <f>CONCATENATE(Tabla1[[#This Row],[MADRE]],"X",Tabla1[[#This Row],[PADRE]])</f>
        <v>S5133XPwebbi</v>
      </c>
    </row>
    <row r="513" spans="1:60" ht="15.75" hidden="1" x14ac:dyDescent="0.25">
      <c r="A513" s="11" t="str">
        <f t="shared" si="92"/>
        <v>D01_609_403i404</v>
      </c>
      <c r="B513" s="33" t="s">
        <v>181</v>
      </c>
      <c r="C513" s="37">
        <v>609</v>
      </c>
      <c r="D513" s="38" t="s">
        <v>302</v>
      </c>
      <c r="E513" s="39" t="s">
        <v>61</v>
      </c>
      <c r="F513" s="39" t="s">
        <v>303</v>
      </c>
      <c r="G513" s="39" t="s">
        <v>304</v>
      </c>
      <c r="H513" s="39">
        <v>2008</v>
      </c>
      <c r="I513" s="38" t="s">
        <v>301</v>
      </c>
      <c r="J513" s="38"/>
      <c r="K513" s="39">
        <v>60</v>
      </c>
      <c r="L513" s="39">
        <f>K513-22</f>
        <v>38</v>
      </c>
      <c r="M513" s="39">
        <f>K513-49</f>
        <v>11</v>
      </c>
      <c r="N513" s="39">
        <f>K513-67</f>
        <v>-7</v>
      </c>
      <c r="O513" s="39">
        <f>K513-82</f>
        <v>-22</v>
      </c>
      <c r="P513" s="39">
        <v>3</v>
      </c>
      <c r="T513" s="39"/>
      <c r="U513" s="39"/>
      <c r="V513" s="39"/>
      <c r="W513" s="39">
        <v>3</v>
      </c>
      <c r="X513" s="39">
        <v>197</v>
      </c>
      <c r="Y513" s="39">
        <v>25</v>
      </c>
      <c r="Z513" s="39">
        <v>72</v>
      </c>
      <c r="AA513" s="40">
        <f t="shared" si="104"/>
        <v>2.9116666666666671</v>
      </c>
      <c r="AB513" s="39">
        <v>4</v>
      </c>
      <c r="AC513" s="39">
        <v>19</v>
      </c>
      <c r="AD513" s="40">
        <f t="shared" si="105"/>
        <v>0.79166666666666663</v>
      </c>
      <c r="AE513" s="38">
        <f t="shared" si="106"/>
        <v>27.189467658843725</v>
      </c>
      <c r="AF513" s="39">
        <v>1</v>
      </c>
      <c r="AG513" s="39">
        <f t="shared" si="107"/>
        <v>4</v>
      </c>
      <c r="AH513" s="39">
        <v>0</v>
      </c>
      <c r="AI513" s="39">
        <f t="shared" si="108"/>
        <v>0</v>
      </c>
      <c r="AJ513" s="42" t="s">
        <v>270</v>
      </c>
      <c r="AK513" s="39"/>
      <c r="AL513" s="39"/>
      <c r="AM513" s="39">
        <v>7</v>
      </c>
      <c r="AN513" s="39">
        <v>2</v>
      </c>
      <c r="AO513" s="39">
        <v>1</v>
      </c>
      <c r="AP513" s="39">
        <v>2</v>
      </c>
      <c r="AQ513" s="39">
        <v>2</v>
      </c>
      <c r="AR513" s="39">
        <v>1</v>
      </c>
      <c r="AS513" s="39"/>
      <c r="AT513" s="39"/>
      <c r="AU513" s="39">
        <f>AR513-67</f>
        <v>-66</v>
      </c>
      <c r="AV513" s="39">
        <f>AR513-82</f>
        <v>-81</v>
      </c>
      <c r="BH513" t="str">
        <f>CONCATENATE(Tabla1[[#This Row],[MADRE]],"X",Tabla1[[#This Row],[PADRE]])</f>
        <v>S5133XPwebbi</v>
      </c>
    </row>
    <row r="514" spans="1:60" ht="15.75" hidden="1" x14ac:dyDescent="0.25">
      <c r="A514" s="11" t="str">
        <f t="shared" ref="A514:A577" si="109">CONCATENATE(B514, "_",C514,"_",D514)</f>
        <v>D01_613_403i404</v>
      </c>
      <c r="B514" s="33" t="s">
        <v>181</v>
      </c>
      <c r="C514" s="5">
        <v>613</v>
      </c>
      <c r="D514" s="38" t="s">
        <v>302</v>
      </c>
      <c r="E514" s="35" t="s">
        <v>61</v>
      </c>
      <c r="F514" s="39" t="s">
        <v>303</v>
      </c>
      <c r="G514" s="35" t="s">
        <v>304</v>
      </c>
      <c r="H514" s="35">
        <v>2004</v>
      </c>
      <c r="I514" s="34" t="s">
        <v>301</v>
      </c>
      <c r="J514" s="34"/>
      <c r="K514" s="35">
        <v>62</v>
      </c>
      <c r="L514" s="35">
        <f>K514-22</f>
        <v>40</v>
      </c>
      <c r="M514" s="35">
        <f>K514-46</f>
        <v>16</v>
      </c>
      <c r="N514" s="35">
        <f>K514-71</f>
        <v>-9</v>
      </c>
      <c r="O514" s="35">
        <f>K514-87</f>
        <v>-25</v>
      </c>
      <c r="P514" s="35">
        <v>1</v>
      </c>
      <c r="T514" s="35"/>
      <c r="U514" s="35"/>
      <c r="V514" s="35"/>
      <c r="W514" s="35">
        <v>1</v>
      </c>
      <c r="X514" s="35">
        <v>194</v>
      </c>
      <c r="Y514" s="35">
        <v>25</v>
      </c>
      <c r="Z514" s="35">
        <v>63</v>
      </c>
      <c r="AA514" s="36">
        <f t="shared" si="104"/>
        <v>2.6072727272727274</v>
      </c>
      <c r="AB514" s="35">
        <v>4</v>
      </c>
      <c r="AC514" s="35">
        <v>16</v>
      </c>
      <c r="AD514" s="36">
        <f t="shared" si="105"/>
        <v>0.72727272727272729</v>
      </c>
      <c r="AE514" s="34">
        <f t="shared" si="106"/>
        <v>27.894002789400279</v>
      </c>
      <c r="AF514" s="35">
        <v>3</v>
      </c>
      <c r="AG514" s="35">
        <f t="shared" si="107"/>
        <v>12</v>
      </c>
      <c r="AH514" s="35">
        <v>2</v>
      </c>
      <c r="AI514" s="35">
        <f t="shared" si="108"/>
        <v>8</v>
      </c>
      <c r="AJ514" s="41">
        <v>0</v>
      </c>
      <c r="AK514" s="35">
        <f>AJ514*100/Y514</f>
        <v>0</v>
      </c>
      <c r="AL514" s="35">
        <v>0</v>
      </c>
      <c r="AM514" s="35">
        <v>4</v>
      </c>
      <c r="AN514" s="35">
        <v>2</v>
      </c>
      <c r="AO514" s="35">
        <v>2</v>
      </c>
      <c r="AP514" s="35">
        <v>2</v>
      </c>
      <c r="AQ514" s="35">
        <v>1</v>
      </c>
      <c r="AR514" s="35">
        <v>2</v>
      </c>
      <c r="AS514" s="35"/>
      <c r="AT514" s="35"/>
      <c r="AU514" s="35">
        <f>AR514-71</f>
        <v>-69</v>
      </c>
      <c r="AV514" s="35">
        <f>AR514-87</f>
        <v>-85</v>
      </c>
      <c r="BH514" t="str">
        <f>CONCATENATE(Tabla1[[#This Row],[MADRE]],"X",Tabla1[[#This Row],[PADRE]])</f>
        <v>S5133XPwebbi</v>
      </c>
    </row>
    <row r="515" spans="1:60" ht="15.75" hidden="1" x14ac:dyDescent="0.25">
      <c r="A515" s="11" t="str">
        <f t="shared" si="109"/>
        <v>D01_613_403i404</v>
      </c>
      <c r="B515" s="33" t="s">
        <v>181</v>
      </c>
      <c r="C515" s="37">
        <v>613</v>
      </c>
      <c r="D515" s="38" t="s">
        <v>302</v>
      </c>
      <c r="E515" s="39" t="s">
        <v>61</v>
      </c>
      <c r="F515" s="39" t="s">
        <v>303</v>
      </c>
      <c r="G515" s="39" t="s">
        <v>304</v>
      </c>
      <c r="H515" s="39">
        <v>2005</v>
      </c>
      <c r="I515" s="38" t="s">
        <v>301</v>
      </c>
      <c r="J515" s="38"/>
      <c r="K515" s="39">
        <v>73</v>
      </c>
      <c r="L515" s="39">
        <f>K515-30</f>
        <v>43</v>
      </c>
      <c r="M515" s="39">
        <f>K515-60</f>
        <v>13</v>
      </c>
      <c r="N515" s="39">
        <f>K515-82</f>
        <v>-9</v>
      </c>
      <c r="O515" s="39">
        <f>K515-91</f>
        <v>-18</v>
      </c>
      <c r="P515" s="39">
        <v>4</v>
      </c>
      <c r="T515" s="39"/>
      <c r="U515" s="39"/>
      <c r="V515" s="39"/>
      <c r="W515" s="39">
        <v>4</v>
      </c>
      <c r="X515" s="39">
        <v>190</v>
      </c>
      <c r="Y515" s="39">
        <v>25</v>
      </c>
      <c r="Z515" s="39">
        <v>55</v>
      </c>
      <c r="AA515" s="40">
        <f t="shared" si="104"/>
        <v>2.2000000000000002</v>
      </c>
      <c r="AB515" s="39">
        <v>4</v>
      </c>
      <c r="AC515" s="39">
        <v>16</v>
      </c>
      <c r="AD515" s="40">
        <f t="shared" si="105"/>
        <v>0.64</v>
      </c>
      <c r="AE515" s="38">
        <f t="shared" si="106"/>
        <v>29.09090909090909</v>
      </c>
      <c r="AF515" s="39">
        <v>0</v>
      </c>
      <c r="AG515" s="39">
        <f t="shared" si="107"/>
        <v>0</v>
      </c>
      <c r="AH515" s="39">
        <v>0</v>
      </c>
      <c r="AI515" s="39">
        <f t="shared" si="108"/>
        <v>0</v>
      </c>
      <c r="AJ515" s="42" t="s">
        <v>326</v>
      </c>
      <c r="AK515" s="39"/>
      <c r="AL515" s="39"/>
      <c r="AM515" s="39">
        <v>4</v>
      </c>
      <c r="AN515" s="39">
        <v>2</v>
      </c>
      <c r="AO515" s="39">
        <v>2</v>
      </c>
      <c r="AP515" s="39">
        <v>2</v>
      </c>
      <c r="AQ515" s="39">
        <v>1</v>
      </c>
      <c r="AR515" s="39">
        <v>2</v>
      </c>
      <c r="AS515" s="39"/>
      <c r="AT515" s="39"/>
      <c r="AU515" s="39">
        <f>AR515-82</f>
        <v>-80</v>
      </c>
      <c r="AV515" s="39">
        <f>AR515-91</f>
        <v>-89</v>
      </c>
      <c r="BH515" t="str">
        <f>CONCATENATE(Tabla1[[#This Row],[MADRE]],"X",Tabla1[[#This Row],[PADRE]])</f>
        <v>S5133XPwebbi</v>
      </c>
    </row>
    <row r="516" spans="1:60" ht="15.75" hidden="1" x14ac:dyDescent="0.25">
      <c r="A516" s="11" t="str">
        <f t="shared" si="109"/>
        <v>D01_613_403i404</v>
      </c>
      <c r="B516" s="33" t="s">
        <v>181</v>
      </c>
      <c r="C516" s="37">
        <v>613</v>
      </c>
      <c r="D516" s="38" t="s">
        <v>302</v>
      </c>
      <c r="E516" s="39" t="s">
        <v>61</v>
      </c>
      <c r="F516" s="39" t="s">
        <v>303</v>
      </c>
      <c r="G516" s="39" t="s">
        <v>304</v>
      </c>
      <c r="H516" s="39">
        <v>2007</v>
      </c>
      <c r="I516" s="38" t="s">
        <v>301</v>
      </c>
      <c r="J516" s="38"/>
      <c r="K516" s="39"/>
      <c r="L516" s="39"/>
      <c r="M516" s="39"/>
      <c r="N516" s="39"/>
      <c r="O516" s="39"/>
      <c r="P516" s="39"/>
      <c r="T516" s="39"/>
      <c r="U516" s="39"/>
      <c r="V516" s="39"/>
      <c r="W516" s="39">
        <v>3</v>
      </c>
      <c r="X516" s="39">
        <v>188</v>
      </c>
      <c r="Y516" s="39">
        <v>25</v>
      </c>
      <c r="Z516" s="39">
        <v>76</v>
      </c>
      <c r="AA516" s="40">
        <f t="shared" si="104"/>
        <v>3.04</v>
      </c>
      <c r="AB516" s="39">
        <v>4</v>
      </c>
      <c r="AC516" s="39">
        <v>17</v>
      </c>
      <c r="AD516" s="40">
        <f t="shared" si="105"/>
        <v>0.68</v>
      </c>
      <c r="AE516" s="38">
        <f t="shared" si="106"/>
        <v>22.368421052631579</v>
      </c>
      <c r="AF516" s="39">
        <v>0</v>
      </c>
      <c r="AG516" s="39">
        <f t="shared" si="107"/>
        <v>0</v>
      </c>
      <c r="AH516" s="39">
        <v>0</v>
      </c>
      <c r="AI516" s="39">
        <f t="shared" si="108"/>
        <v>0</v>
      </c>
      <c r="AJ516" s="42" t="s">
        <v>327</v>
      </c>
      <c r="AK516" s="39">
        <f>AJ516*100/Y516</f>
        <v>16</v>
      </c>
      <c r="AL516" s="39">
        <v>7</v>
      </c>
      <c r="AM516" s="39">
        <v>3</v>
      </c>
      <c r="AN516" s="39">
        <v>3</v>
      </c>
      <c r="AO516" s="39">
        <v>3</v>
      </c>
      <c r="AP516" s="39">
        <v>2</v>
      </c>
      <c r="AQ516" s="39">
        <v>1</v>
      </c>
      <c r="AR516" s="39">
        <v>2</v>
      </c>
      <c r="AS516" s="39">
        <v>1</v>
      </c>
      <c r="AT516" s="39"/>
      <c r="AU516" s="39"/>
      <c r="AV516" s="39"/>
      <c r="BH516" t="str">
        <f>CONCATENATE(Tabla1[[#This Row],[MADRE]],"X",Tabla1[[#This Row],[PADRE]])</f>
        <v>S5133XPwebbi</v>
      </c>
    </row>
    <row r="517" spans="1:60" ht="15.75" hidden="1" x14ac:dyDescent="0.25">
      <c r="A517" s="11" t="str">
        <f t="shared" si="109"/>
        <v>D01_613_403i404</v>
      </c>
      <c r="B517" s="33" t="s">
        <v>181</v>
      </c>
      <c r="C517" s="37">
        <v>613</v>
      </c>
      <c r="D517" s="38" t="s">
        <v>302</v>
      </c>
      <c r="E517" s="39" t="s">
        <v>61</v>
      </c>
      <c r="F517" s="39" t="s">
        <v>303</v>
      </c>
      <c r="G517" s="39" t="s">
        <v>304</v>
      </c>
      <c r="H517" s="39">
        <v>2008</v>
      </c>
      <c r="I517" s="38" t="s">
        <v>301</v>
      </c>
      <c r="J517" s="38"/>
      <c r="K517" s="39">
        <v>59</v>
      </c>
      <c r="L517" s="39">
        <f>K517-22</f>
        <v>37</v>
      </c>
      <c r="M517" s="39">
        <f>K517-49</f>
        <v>10</v>
      </c>
      <c r="N517" s="39">
        <f>K517-67</f>
        <v>-8</v>
      </c>
      <c r="O517" s="39">
        <f>K517-82</f>
        <v>-23</v>
      </c>
      <c r="P517" s="39">
        <v>3</v>
      </c>
      <c r="T517" s="39"/>
      <c r="U517" s="39"/>
      <c r="V517" s="39"/>
      <c r="W517" s="39">
        <v>3</v>
      </c>
      <c r="X517" s="39">
        <v>197</v>
      </c>
      <c r="Y517" s="39">
        <v>25</v>
      </c>
      <c r="Z517" s="39">
        <v>79</v>
      </c>
      <c r="AA517" s="40">
        <f t="shared" si="104"/>
        <v>3.1916666666666669</v>
      </c>
      <c r="AB517" s="39">
        <v>4</v>
      </c>
      <c r="AC517" s="39">
        <v>19</v>
      </c>
      <c r="AD517" s="40">
        <f t="shared" si="105"/>
        <v>0.79166666666666663</v>
      </c>
      <c r="AE517" s="38">
        <f t="shared" si="106"/>
        <v>24.8041775456919</v>
      </c>
      <c r="AF517" s="39">
        <v>1</v>
      </c>
      <c r="AG517" s="39">
        <f t="shared" si="107"/>
        <v>4</v>
      </c>
      <c r="AH517" s="39">
        <v>0</v>
      </c>
      <c r="AI517" s="39">
        <f t="shared" si="108"/>
        <v>0</v>
      </c>
      <c r="AJ517" s="39">
        <v>0</v>
      </c>
      <c r="AK517" s="39">
        <v>4</v>
      </c>
      <c r="AL517" s="39">
        <v>2</v>
      </c>
      <c r="AM517" s="39">
        <v>4</v>
      </c>
      <c r="AN517" s="39">
        <v>2</v>
      </c>
      <c r="AO517" s="39">
        <v>2</v>
      </c>
      <c r="AP517" s="39">
        <v>2</v>
      </c>
      <c r="AQ517" s="39">
        <v>2</v>
      </c>
      <c r="AR517" s="39">
        <v>2</v>
      </c>
      <c r="AS517" s="39"/>
      <c r="AT517" s="39"/>
      <c r="AU517" s="39">
        <f>AR517-67</f>
        <v>-65</v>
      </c>
      <c r="AV517" s="39">
        <f>AR517-82</f>
        <v>-80</v>
      </c>
      <c r="BH517" t="str">
        <f>CONCATENATE(Tabla1[[#This Row],[MADRE]],"X",Tabla1[[#This Row],[PADRE]])</f>
        <v>S5133XPwebbi</v>
      </c>
    </row>
    <row r="518" spans="1:60" ht="15.75" hidden="1" x14ac:dyDescent="0.25">
      <c r="A518" s="11" t="str">
        <f t="shared" si="109"/>
        <v>D01_616_403i404</v>
      </c>
      <c r="B518" s="33" t="s">
        <v>181</v>
      </c>
      <c r="C518" s="37">
        <v>616</v>
      </c>
      <c r="D518" s="38" t="s">
        <v>302</v>
      </c>
      <c r="E518" s="39" t="s">
        <v>61</v>
      </c>
      <c r="F518" s="39" t="s">
        <v>303</v>
      </c>
      <c r="G518" s="39" t="s">
        <v>304</v>
      </c>
      <c r="H518" s="39">
        <v>2005</v>
      </c>
      <c r="I518" s="38" t="s">
        <v>301</v>
      </c>
      <c r="J518" s="38"/>
      <c r="K518" s="39"/>
      <c r="L518" s="39"/>
      <c r="M518" s="39"/>
      <c r="N518" s="39"/>
      <c r="O518" s="39"/>
      <c r="P518" s="39"/>
      <c r="T518" s="39"/>
      <c r="U518" s="39"/>
      <c r="V518" s="39"/>
      <c r="W518" s="39">
        <v>3</v>
      </c>
      <c r="X518" s="39">
        <v>195</v>
      </c>
      <c r="Y518" s="39">
        <v>25</v>
      </c>
      <c r="Z518" s="39">
        <v>65</v>
      </c>
      <c r="AA518" s="40">
        <f t="shared" si="104"/>
        <v>2.6</v>
      </c>
      <c r="AB518" s="39">
        <v>5</v>
      </c>
      <c r="AC518" s="39">
        <v>15</v>
      </c>
      <c r="AD518" s="40">
        <f t="shared" si="105"/>
        <v>0.6</v>
      </c>
      <c r="AE518" s="38">
        <f t="shared" si="106"/>
        <v>23.076923076923077</v>
      </c>
      <c r="AF518" s="39">
        <v>0</v>
      </c>
      <c r="AG518" s="39">
        <f t="shared" si="107"/>
        <v>0</v>
      </c>
      <c r="AH518" s="39">
        <v>0</v>
      </c>
      <c r="AI518" s="39">
        <f t="shared" si="108"/>
        <v>0</v>
      </c>
      <c r="AJ518" s="42" t="s">
        <v>328</v>
      </c>
      <c r="AK518" s="39"/>
      <c r="AL518" s="39"/>
      <c r="AM518" s="39">
        <v>4</v>
      </c>
      <c r="AN518" s="39">
        <v>3</v>
      </c>
      <c r="AO518" s="39">
        <v>1</v>
      </c>
      <c r="AP518" s="39">
        <v>1</v>
      </c>
      <c r="AQ518" s="39">
        <v>3</v>
      </c>
      <c r="AR518" s="39">
        <v>2</v>
      </c>
      <c r="AS518" s="39"/>
      <c r="AT518" s="39"/>
      <c r="AU518" s="39"/>
      <c r="AV518" s="39"/>
      <c r="BH518" t="str">
        <f>CONCATENATE(Tabla1[[#This Row],[MADRE]],"X",Tabla1[[#This Row],[PADRE]])</f>
        <v>S5133XPwebbi</v>
      </c>
    </row>
    <row r="519" spans="1:60" ht="15.75" hidden="1" x14ac:dyDescent="0.25">
      <c r="A519" s="11" t="str">
        <f t="shared" si="109"/>
        <v>D01_616_403i404</v>
      </c>
      <c r="B519" s="33" t="s">
        <v>181</v>
      </c>
      <c r="C519" s="37">
        <v>616</v>
      </c>
      <c r="D519" s="38" t="s">
        <v>302</v>
      </c>
      <c r="E519" s="39" t="s">
        <v>61</v>
      </c>
      <c r="F519" s="39" t="s">
        <v>303</v>
      </c>
      <c r="G519" s="39" t="s">
        <v>304</v>
      </c>
      <c r="H519" s="39">
        <v>2008</v>
      </c>
      <c r="I519" s="38" t="s">
        <v>301</v>
      </c>
      <c r="J519" s="38"/>
      <c r="K519" s="39">
        <v>64</v>
      </c>
      <c r="L519" s="39">
        <f>K519-22</f>
        <v>42</v>
      </c>
      <c r="M519" s="39">
        <f>K519-49</f>
        <v>15</v>
      </c>
      <c r="N519" s="39">
        <f>K519-67</f>
        <v>-3</v>
      </c>
      <c r="O519" s="39">
        <f>K519-82</f>
        <v>-18</v>
      </c>
      <c r="P519" s="39">
        <v>1</v>
      </c>
      <c r="T519" s="39"/>
      <c r="U519" s="39"/>
      <c r="V519" s="39"/>
      <c r="W519" s="39">
        <v>2</v>
      </c>
      <c r="X519" s="39">
        <v>201</v>
      </c>
      <c r="Y519" s="39">
        <v>25</v>
      </c>
      <c r="Z519" s="39">
        <v>82</v>
      </c>
      <c r="AA519" s="40">
        <f t="shared" si="104"/>
        <v>3.28</v>
      </c>
      <c r="AB519" s="39">
        <v>4</v>
      </c>
      <c r="AC519" s="39">
        <v>19</v>
      </c>
      <c r="AD519" s="40">
        <f t="shared" si="105"/>
        <v>0.76</v>
      </c>
      <c r="AE519" s="38">
        <f t="shared" si="106"/>
        <v>23.170731707317074</v>
      </c>
      <c r="AF519" s="39">
        <v>0</v>
      </c>
      <c r="AG519" s="39">
        <f t="shared" si="107"/>
        <v>0</v>
      </c>
      <c r="AH519" s="39">
        <v>0</v>
      </c>
      <c r="AI519" s="39">
        <f t="shared" si="108"/>
        <v>0</v>
      </c>
      <c r="AJ519" s="42" t="s">
        <v>329</v>
      </c>
      <c r="AK519" s="39"/>
      <c r="AL519" s="39"/>
      <c r="AM519" s="39">
        <v>7</v>
      </c>
      <c r="AN519" s="39">
        <v>2</v>
      </c>
      <c r="AO519" s="39">
        <v>1</v>
      </c>
      <c r="AP519" s="39">
        <v>2</v>
      </c>
      <c r="AQ519" s="39">
        <v>2</v>
      </c>
      <c r="AR519" s="39">
        <v>1</v>
      </c>
      <c r="AS519" s="39"/>
      <c r="AT519" s="39"/>
      <c r="AU519" s="39">
        <f>AR519-67</f>
        <v>-66</v>
      </c>
      <c r="AV519" s="39">
        <f>AR519-82</f>
        <v>-81</v>
      </c>
      <c r="BH519" t="str">
        <f>CONCATENATE(Tabla1[[#This Row],[MADRE]],"X",Tabla1[[#This Row],[PADRE]])</f>
        <v>S5133XPwebbi</v>
      </c>
    </row>
    <row r="520" spans="1:60" ht="15.75" hidden="1" x14ac:dyDescent="0.25">
      <c r="A520" s="11" t="str">
        <f t="shared" si="109"/>
        <v>D01_617_403i404</v>
      </c>
      <c r="B520" s="33" t="s">
        <v>181</v>
      </c>
      <c r="C520" s="5">
        <v>617</v>
      </c>
      <c r="D520" s="38" t="s">
        <v>302</v>
      </c>
      <c r="E520" s="35" t="s">
        <v>61</v>
      </c>
      <c r="F520" s="39" t="s">
        <v>303</v>
      </c>
      <c r="G520" s="35" t="s">
        <v>304</v>
      </c>
      <c r="H520" s="35">
        <v>2004</v>
      </c>
      <c r="I520" s="34" t="s">
        <v>301</v>
      </c>
      <c r="J520" s="34"/>
      <c r="K520" s="35">
        <v>69</v>
      </c>
      <c r="L520" s="35">
        <f>K520-22</f>
        <v>47</v>
      </c>
      <c r="M520" s="35">
        <f>K520-46</f>
        <v>23</v>
      </c>
      <c r="N520" s="35">
        <f>K520-71</f>
        <v>-2</v>
      </c>
      <c r="O520" s="35">
        <f>K520-87</f>
        <v>-18</v>
      </c>
      <c r="P520" s="35">
        <v>2</v>
      </c>
      <c r="T520" s="35"/>
      <c r="U520" s="35"/>
      <c r="V520" s="35"/>
      <c r="W520" s="35">
        <v>1</v>
      </c>
      <c r="X520" s="35">
        <v>210</v>
      </c>
      <c r="Y520" s="35">
        <v>20</v>
      </c>
      <c r="Z520" s="35">
        <v>55</v>
      </c>
      <c r="AA520" s="36">
        <f t="shared" si="104"/>
        <v>2.75</v>
      </c>
      <c r="AB520" s="35">
        <v>4</v>
      </c>
      <c r="AC520" s="35">
        <v>15</v>
      </c>
      <c r="AD520" s="36">
        <f t="shared" si="105"/>
        <v>0.75</v>
      </c>
      <c r="AE520" s="34">
        <f t="shared" si="106"/>
        <v>27.272727272727273</v>
      </c>
      <c r="AF520" s="35">
        <v>0</v>
      </c>
      <c r="AG520" s="35">
        <f t="shared" si="107"/>
        <v>0</v>
      </c>
      <c r="AH520" s="35">
        <v>0</v>
      </c>
      <c r="AI520" s="35">
        <f t="shared" si="108"/>
        <v>0</v>
      </c>
      <c r="AJ520" s="41">
        <v>9</v>
      </c>
      <c r="AK520" s="35">
        <f>AJ520*100/Y520</f>
        <v>45</v>
      </c>
      <c r="AL520" s="35" t="s">
        <v>134</v>
      </c>
      <c r="AM520" s="35">
        <v>4</v>
      </c>
      <c r="AN520" s="35">
        <v>1</v>
      </c>
      <c r="AO520" s="35">
        <v>2</v>
      </c>
      <c r="AP520" s="35">
        <v>3</v>
      </c>
      <c r="AQ520" s="35">
        <v>1</v>
      </c>
      <c r="AR520" s="35">
        <v>2</v>
      </c>
      <c r="AS520" s="35"/>
      <c r="AT520" s="35"/>
      <c r="AU520" s="35">
        <f>AR520-71</f>
        <v>-69</v>
      </c>
      <c r="AV520" s="35">
        <f>AR520-87</f>
        <v>-85</v>
      </c>
      <c r="BH520" t="str">
        <f>CONCATENATE(Tabla1[[#This Row],[MADRE]],"X",Tabla1[[#This Row],[PADRE]])</f>
        <v>S5133XPwebbi</v>
      </c>
    </row>
    <row r="521" spans="1:60" ht="15.75" hidden="1" x14ac:dyDescent="0.25">
      <c r="A521" s="11" t="str">
        <f t="shared" si="109"/>
        <v>D01_617_403i404</v>
      </c>
      <c r="B521" s="33" t="s">
        <v>181</v>
      </c>
      <c r="C521" s="37">
        <v>617</v>
      </c>
      <c r="D521" s="38" t="s">
        <v>302</v>
      </c>
      <c r="E521" s="39" t="s">
        <v>61</v>
      </c>
      <c r="F521" s="39" t="s">
        <v>303</v>
      </c>
      <c r="G521" s="39" t="s">
        <v>304</v>
      </c>
      <c r="H521" s="39">
        <v>2005</v>
      </c>
      <c r="I521" s="38" t="s">
        <v>301</v>
      </c>
      <c r="J521" s="38"/>
      <c r="K521" s="39">
        <v>78</v>
      </c>
      <c r="L521" s="39">
        <f>K521-30</f>
        <v>48</v>
      </c>
      <c r="M521" s="39">
        <f>K521-60</f>
        <v>18</v>
      </c>
      <c r="N521" s="39">
        <f>K521-82</f>
        <v>-4</v>
      </c>
      <c r="O521" s="39">
        <f>K521-91</f>
        <v>-13</v>
      </c>
      <c r="P521" s="39">
        <v>3</v>
      </c>
      <c r="T521" s="39"/>
      <c r="U521" s="39"/>
      <c r="V521" s="39"/>
      <c r="W521" s="39">
        <v>4</v>
      </c>
      <c r="X521" s="39">
        <v>201</v>
      </c>
      <c r="Y521" s="39">
        <v>25</v>
      </c>
      <c r="Z521" s="39">
        <v>54</v>
      </c>
      <c r="AA521" s="40">
        <f t="shared" si="104"/>
        <v>2.16</v>
      </c>
      <c r="AB521" s="39">
        <v>4</v>
      </c>
      <c r="AC521" s="39">
        <v>16</v>
      </c>
      <c r="AD521" s="40">
        <f t="shared" si="105"/>
        <v>0.64</v>
      </c>
      <c r="AE521" s="38">
        <f t="shared" si="106"/>
        <v>29.629629629629626</v>
      </c>
      <c r="AF521" s="39">
        <v>0</v>
      </c>
      <c r="AG521" s="39">
        <f t="shared" si="107"/>
        <v>0</v>
      </c>
      <c r="AH521" s="39">
        <v>0</v>
      </c>
      <c r="AI521" s="39">
        <f t="shared" si="108"/>
        <v>0</v>
      </c>
      <c r="AJ521" s="42">
        <v>25</v>
      </c>
      <c r="AK521" s="39">
        <f>AJ521*100/Y521</f>
        <v>100</v>
      </c>
      <c r="AL521" s="39">
        <v>1</v>
      </c>
      <c r="AM521" s="39">
        <v>1</v>
      </c>
      <c r="AN521" s="39">
        <v>3</v>
      </c>
      <c r="AO521" s="39">
        <v>2</v>
      </c>
      <c r="AP521" s="39">
        <v>3</v>
      </c>
      <c r="AQ521" s="39">
        <v>1</v>
      </c>
      <c r="AR521" s="39">
        <v>3</v>
      </c>
      <c r="AS521" s="39"/>
      <c r="AT521" s="39"/>
      <c r="AU521" s="39">
        <f>AR521-82</f>
        <v>-79</v>
      </c>
      <c r="AV521" s="39">
        <f>AR521-91</f>
        <v>-88</v>
      </c>
      <c r="BH521" t="str">
        <f>CONCATENATE(Tabla1[[#This Row],[MADRE]],"X",Tabla1[[#This Row],[PADRE]])</f>
        <v>S5133XPwebbi</v>
      </c>
    </row>
    <row r="522" spans="1:60" ht="15.75" hidden="1" x14ac:dyDescent="0.25">
      <c r="A522" s="11" t="str">
        <f t="shared" si="109"/>
        <v>D01_617_403i404</v>
      </c>
      <c r="B522" s="33" t="s">
        <v>181</v>
      </c>
      <c r="C522" s="37">
        <v>617</v>
      </c>
      <c r="D522" s="38" t="s">
        <v>302</v>
      </c>
      <c r="E522" s="39" t="s">
        <v>61</v>
      </c>
      <c r="F522" s="39" t="s">
        <v>303</v>
      </c>
      <c r="G522" s="39" t="s">
        <v>304</v>
      </c>
      <c r="H522" s="39">
        <v>2008</v>
      </c>
      <c r="I522" s="38" t="s">
        <v>301</v>
      </c>
      <c r="J522" s="38"/>
      <c r="K522" s="39">
        <v>63</v>
      </c>
      <c r="L522" s="39">
        <f>K522-22</f>
        <v>41</v>
      </c>
      <c r="M522" s="39">
        <f>K522-49</f>
        <v>14</v>
      </c>
      <c r="N522" s="39">
        <f>K522-67</f>
        <v>-4</v>
      </c>
      <c r="O522" s="39">
        <f>K522-82</f>
        <v>-19</v>
      </c>
      <c r="P522" s="39">
        <v>3</v>
      </c>
      <c r="T522" s="39"/>
      <c r="U522" s="39"/>
      <c r="V522" s="39"/>
      <c r="W522" s="39">
        <v>2</v>
      </c>
      <c r="X522" s="39">
        <v>199</v>
      </c>
      <c r="Y522" s="39">
        <v>25</v>
      </c>
      <c r="Z522" s="39">
        <v>82</v>
      </c>
      <c r="AA522" s="40">
        <f t="shared" si="104"/>
        <v>3.3149999999999999</v>
      </c>
      <c r="AB522" s="39">
        <v>4</v>
      </c>
      <c r="AC522" s="39">
        <v>21</v>
      </c>
      <c r="AD522" s="40">
        <f t="shared" si="105"/>
        <v>0.875</v>
      </c>
      <c r="AE522" s="38">
        <f t="shared" si="106"/>
        <v>26.395173453996986</v>
      </c>
      <c r="AF522" s="39">
        <v>1</v>
      </c>
      <c r="AG522" s="39">
        <f t="shared" si="107"/>
        <v>4</v>
      </c>
      <c r="AH522" s="39">
        <v>0</v>
      </c>
      <c r="AI522" s="39">
        <f t="shared" si="108"/>
        <v>0</v>
      </c>
      <c r="AJ522" s="42" t="s">
        <v>321</v>
      </c>
      <c r="AK522" s="39"/>
      <c r="AL522" s="39"/>
      <c r="AM522" s="39">
        <v>4</v>
      </c>
      <c r="AN522" s="39">
        <v>2</v>
      </c>
      <c r="AO522" s="39">
        <v>2</v>
      </c>
      <c r="AP522" s="39">
        <v>3</v>
      </c>
      <c r="AQ522" s="39">
        <v>2</v>
      </c>
      <c r="AR522" s="39">
        <v>1</v>
      </c>
      <c r="AS522" s="39"/>
      <c r="AT522" s="39"/>
      <c r="AU522" s="39">
        <f>AR522-67</f>
        <v>-66</v>
      </c>
      <c r="AV522" s="39">
        <f>AR522-82</f>
        <v>-81</v>
      </c>
      <c r="BH522" t="str">
        <f>CONCATENATE(Tabla1[[#This Row],[MADRE]],"X",Tabla1[[#This Row],[PADRE]])</f>
        <v>S5133XPwebbi</v>
      </c>
    </row>
    <row r="523" spans="1:60" ht="15.75" hidden="1" x14ac:dyDescent="0.25">
      <c r="A523" s="11" t="str">
        <f t="shared" si="109"/>
        <v>D01_619_403i404</v>
      </c>
      <c r="B523" s="33" t="s">
        <v>181</v>
      </c>
      <c r="C523" s="37">
        <v>619</v>
      </c>
      <c r="D523" s="38" t="s">
        <v>302</v>
      </c>
      <c r="E523" s="39" t="s">
        <v>61</v>
      </c>
      <c r="F523" s="39" t="s">
        <v>303</v>
      </c>
      <c r="G523" s="39" t="s">
        <v>304</v>
      </c>
      <c r="H523" s="39">
        <v>2005</v>
      </c>
      <c r="I523" s="38" t="s">
        <v>301</v>
      </c>
      <c r="J523" s="38"/>
      <c r="K523" s="39">
        <v>77</v>
      </c>
      <c r="L523" s="39">
        <f>K523-30</f>
        <v>47</v>
      </c>
      <c r="M523" s="39">
        <f>K523-60</f>
        <v>17</v>
      </c>
      <c r="N523" s="39">
        <f>K523-82</f>
        <v>-5</v>
      </c>
      <c r="O523" s="39">
        <f>K523-91</f>
        <v>-14</v>
      </c>
      <c r="P523" s="39">
        <v>2</v>
      </c>
      <c r="T523" s="39"/>
      <c r="U523" s="39"/>
      <c r="V523" s="39"/>
      <c r="W523" s="39">
        <v>3</v>
      </c>
      <c r="X523" s="39">
        <v>201</v>
      </c>
      <c r="Y523" s="39">
        <v>25</v>
      </c>
      <c r="Z523" s="39">
        <v>63</v>
      </c>
      <c r="AA523" s="40">
        <f t="shared" si="104"/>
        <v>2.52</v>
      </c>
      <c r="AB523" s="39">
        <v>5</v>
      </c>
      <c r="AC523" s="39">
        <v>20</v>
      </c>
      <c r="AD523" s="40">
        <f t="shared" si="105"/>
        <v>0.8</v>
      </c>
      <c r="AE523" s="38">
        <f t="shared" si="106"/>
        <v>31.746031746031747</v>
      </c>
      <c r="AF523" s="39">
        <v>0</v>
      </c>
      <c r="AG523" s="39">
        <f t="shared" si="107"/>
        <v>0</v>
      </c>
      <c r="AH523" s="39">
        <v>1</v>
      </c>
      <c r="AI523" s="39">
        <f t="shared" si="108"/>
        <v>4</v>
      </c>
      <c r="AJ523" s="42" t="s">
        <v>330</v>
      </c>
      <c r="AK523" s="39"/>
      <c r="AL523" s="39"/>
      <c r="AM523" s="39">
        <v>4</v>
      </c>
      <c r="AN523" s="39">
        <v>3</v>
      </c>
      <c r="AO523" s="39">
        <v>2</v>
      </c>
      <c r="AP523" s="39">
        <v>3</v>
      </c>
      <c r="AQ523" s="39">
        <v>3</v>
      </c>
      <c r="AR523" s="39">
        <v>2</v>
      </c>
      <c r="AS523" s="39"/>
      <c r="AT523" s="39"/>
      <c r="AU523" s="39">
        <f>AR523-82</f>
        <v>-80</v>
      </c>
      <c r="AV523" s="39">
        <f>AR523-91</f>
        <v>-89</v>
      </c>
      <c r="BH523" t="str">
        <f>CONCATENATE(Tabla1[[#This Row],[MADRE]],"X",Tabla1[[#This Row],[PADRE]])</f>
        <v>S5133XPwebbi</v>
      </c>
    </row>
    <row r="524" spans="1:60" ht="15.75" hidden="1" x14ac:dyDescent="0.25">
      <c r="A524" s="11" t="str">
        <f t="shared" si="109"/>
        <v>D01_619_403i404</v>
      </c>
      <c r="B524" s="33" t="s">
        <v>181</v>
      </c>
      <c r="C524" s="37">
        <v>619</v>
      </c>
      <c r="D524" s="38" t="s">
        <v>302</v>
      </c>
      <c r="E524" s="39" t="s">
        <v>61</v>
      </c>
      <c r="F524" s="39" t="s">
        <v>303</v>
      </c>
      <c r="G524" s="39" t="s">
        <v>304</v>
      </c>
      <c r="H524" s="39">
        <v>2007</v>
      </c>
      <c r="I524" s="38" t="s">
        <v>301</v>
      </c>
      <c r="J524" s="38"/>
      <c r="K524" s="39"/>
      <c r="L524" s="39"/>
      <c r="M524" s="39"/>
      <c r="N524" s="39"/>
      <c r="O524" s="39"/>
      <c r="P524" s="39"/>
      <c r="T524" s="39"/>
      <c r="U524" s="39"/>
      <c r="V524" s="39"/>
      <c r="W524" s="39">
        <v>2</v>
      </c>
      <c r="X524" s="39">
        <v>190</v>
      </c>
      <c r="Y524" s="39">
        <v>25</v>
      </c>
      <c r="Z524" s="39">
        <v>61</v>
      </c>
      <c r="AA524" s="40">
        <f t="shared" si="104"/>
        <v>2.44</v>
      </c>
      <c r="AB524" s="39">
        <v>4</v>
      </c>
      <c r="AC524" s="39">
        <v>18</v>
      </c>
      <c r="AD524" s="40">
        <f t="shared" si="105"/>
        <v>0.72</v>
      </c>
      <c r="AE524" s="38">
        <f t="shared" si="106"/>
        <v>29.508196721311474</v>
      </c>
      <c r="AF524" s="39">
        <v>0</v>
      </c>
      <c r="AG524" s="39">
        <f t="shared" si="107"/>
        <v>0</v>
      </c>
      <c r="AH524" s="39">
        <v>0</v>
      </c>
      <c r="AI524" s="39">
        <f t="shared" si="108"/>
        <v>0</v>
      </c>
      <c r="AJ524" s="42" t="s">
        <v>331</v>
      </c>
      <c r="AK524" s="39">
        <f>AJ524*100/Y524</f>
        <v>100</v>
      </c>
      <c r="AL524" s="39">
        <v>1</v>
      </c>
      <c r="AM524" s="39">
        <v>7</v>
      </c>
      <c r="AN524" s="39">
        <v>3</v>
      </c>
      <c r="AO524" s="39">
        <v>2</v>
      </c>
      <c r="AP524" s="39">
        <v>2</v>
      </c>
      <c r="AQ524" s="39">
        <v>1</v>
      </c>
      <c r="AR524" s="39">
        <v>1</v>
      </c>
      <c r="AS524" s="39">
        <v>2</v>
      </c>
      <c r="AT524" s="39"/>
      <c r="AU524" s="39"/>
      <c r="AV524" s="39"/>
      <c r="BH524" t="str">
        <f>CONCATENATE(Tabla1[[#This Row],[MADRE]],"X",Tabla1[[#This Row],[PADRE]])</f>
        <v>S5133XPwebbi</v>
      </c>
    </row>
    <row r="525" spans="1:60" ht="15.75" hidden="1" x14ac:dyDescent="0.25">
      <c r="A525" s="11" t="str">
        <f t="shared" si="109"/>
        <v>D01_619_403i404</v>
      </c>
      <c r="B525" s="33" t="s">
        <v>181</v>
      </c>
      <c r="C525" s="37">
        <v>619</v>
      </c>
      <c r="D525" s="38" t="s">
        <v>302</v>
      </c>
      <c r="E525" s="39" t="s">
        <v>61</v>
      </c>
      <c r="F525" s="39" t="s">
        <v>303</v>
      </c>
      <c r="G525" s="39" t="s">
        <v>304</v>
      </c>
      <c r="H525" s="39">
        <v>2008</v>
      </c>
      <c r="I525" s="38" t="s">
        <v>301</v>
      </c>
      <c r="J525" s="38"/>
      <c r="K525" s="39">
        <v>57</v>
      </c>
      <c r="L525" s="39">
        <f>K525-22</f>
        <v>35</v>
      </c>
      <c r="M525" s="39">
        <f>K525-49</f>
        <v>8</v>
      </c>
      <c r="N525" s="39">
        <f>K525-67</f>
        <v>-10</v>
      </c>
      <c r="O525" s="39">
        <f>K525-82</f>
        <v>-25</v>
      </c>
      <c r="P525" s="39">
        <v>3</v>
      </c>
      <c r="T525" s="39"/>
      <c r="U525" s="39"/>
      <c r="V525" s="39"/>
      <c r="W525" s="39">
        <v>2</v>
      </c>
      <c r="X525" s="39">
        <v>199</v>
      </c>
      <c r="Y525" s="39">
        <v>25</v>
      </c>
      <c r="Z525" s="39">
        <v>59</v>
      </c>
      <c r="AA525" s="40">
        <f t="shared" si="104"/>
        <v>2.36</v>
      </c>
      <c r="AB525" s="39">
        <v>4</v>
      </c>
      <c r="AC525" s="39">
        <v>19</v>
      </c>
      <c r="AD525" s="40">
        <f t="shared" si="105"/>
        <v>0.76</v>
      </c>
      <c r="AE525" s="38">
        <f t="shared" si="106"/>
        <v>32.203389830508478</v>
      </c>
      <c r="AF525" s="39">
        <v>0</v>
      </c>
      <c r="AG525" s="39">
        <f t="shared" si="107"/>
        <v>0</v>
      </c>
      <c r="AH525" s="39">
        <v>0</v>
      </c>
      <c r="AI525" s="39">
        <f t="shared" si="108"/>
        <v>0</v>
      </c>
      <c r="AJ525" s="42" t="s">
        <v>321</v>
      </c>
      <c r="AK525" s="39"/>
      <c r="AL525" s="39"/>
      <c r="AM525" s="39">
        <v>7</v>
      </c>
      <c r="AN525" s="39">
        <v>2</v>
      </c>
      <c r="AO525" s="39">
        <v>2</v>
      </c>
      <c r="AP525" s="39">
        <v>3</v>
      </c>
      <c r="AQ525" s="39">
        <v>2</v>
      </c>
      <c r="AR525" s="39">
        <v>1</v>
      </c>
      <c r="AS525" s="39"/>
      <c r="AT525" s="39"/>
      <c r="AU525" s="39">
        <f>AR525-67</f>
        <v>-66</v>
      </c>
      <c r="AV525" s="39">
        <f>AR525-82</f>
        <v>-81</v>
      </c>
      <c r="BH525" t="str">
        <f>CONCATENATE(Tabla1[[#This Row],[MADRE]],"X",Tabla1[[#This Row],[PADRE]])</f>
        <v>S5133XPwebbi</v>
      </c>
    </row>
    <row r="526" spans="1:60" ht="15.75" hidden="1" x14ac:dyDescent="0.25">
      <c r="A526" s="11" t="str">
        <f t="shared" si="109"/>
        <v>D01_627_24mas25</v>
      </c>
      <c r="B526" s="33" t="s">
        <v>181</v>
      </c>
      <c r="C526" s="5">
        <v>627</v>
      </c>
      <c r="D526" s="34" t="s">
        <v>332</v>
      </c>
      <c r="E526" s="35" t="s">
        <v>61</v>
      </c>
      <c r="F526" s="35" t="s">
        <v>333</v>
      </c>
      <c r="G526" s="35" t="s">
        <v>304</v>
      </c>
      <c r="H526" s="35">
        <v>2004</v>
      </c>
      <c r="I526" s="34" t="s">
        <v>301</v>
      </c>
      <c r="J526" s="34"/>
      <c r="K526" s="35">
        <v>40</v>
      </c>
      <c r="L526" s="35">
        <f>K526-22</f>
        <v>18</v>
      </c>
      <c r="M526" s="35">
        <f>K526-46</f>
        <v>-6</v>
      </c>
      <c r="N526" s="35">
        <f>K526-71</f>
        <v>-31</v>
      </c>
      <c r="O526" s="35">
        <f>K526-87</f>
        <v>-47</v>
      </c>
      <c r="P526" s="35">
        <v>2</v>
      </c>
      <c r="T526" s="35"/>
      <c r="U526" s="35"/>
      <c r="V526" s="35"/>
      <c r="W526" s="35">
        <v>1</v>
      </c>
      <c r="X526" s="35">
        <v>192</v>
      </c>
      <c r="Y526" s="35">
        <v>20</v>
      </c>
      <c r="Z526" s="35">
        <v>41</v>
      </c>
      <c r="AA526" s="36">
        <f t="shared" si="104"/>
        <v>2.0868421052631581</v>
      </c>
      <c r="AB526" s="35">
        <v>4</v>
      </c>
      <c r="AC526" s="35">
        <v>14</v>
      </c>
      <c r="AD526" s="36">
        <f t="shared" si="105"/>
        <v>0.73684210526315785</v>
      </c>
      <c r="AE526" s="34">
        <f t="shared" si="106"/>
        <v>35.308953341740221</v>
      </c>
      <c r="AF526" s="35">
        <v>1</v>
      </c>
      <c r="AG526" s="35">
        <f t="shared" si="107"/>
        <v>5</v>
      </c>
      <c r="AH526" s="35">
        <v>0</v>
      </c>
      <c r="AI526" s="35">
        <f t="shared" si="108"/>
        <v>0</v>
      </c>
      <c r="AJ526" s="41">
        <v>1</v>
      </c>
      <c r="AK526" s="35">
        <f>AJ526*100/Y526</f>
        <v>5</v>
      </c>
      <c r="AL526" s="35">
        <v>8</v>
      </c>
      <c r="AM526" s="35">
        <v>4</v>
      </c>
      <c r="AN526" s="35">
        <v>3</v>
      </c>
      <c r="AO526" s="35">
        <v>2</v>
      </c>
      <c r="AP526" s="35">
        <v>3</v>
      </c>
      <c r="AQ526" s="35">
        <v>3</v>
      </c>
      <c r="AR526" s="35">
        <v>2</v>
      </c>
      <c r="AS526" s="35"/>
      <c r="AT526" s="35"/>
      <c r="AU526" s="35">
        <f>AR526-71</f>
        <v>-69</v>
      </c>
      <c r="AV526" s="35">
        <f>AR526-87</f>
        <v>-85</v>
      </c>
      <c r="BH526" t="str">
        <f>CONCATENATE(Tabla1[[#This Row],[MADRE]],"X",Tabla1[[#This Row],[PADRE]])</f>
        <v>S5133XPscoparia</v>
      </c>
    </row>
    <row r="527" spans="1:60" ht="15.75" hidden="1" x14ac:dyDescent="0.25">
      <c r="A527" s="11" t="str">
        <f t="shared" si="109"/>
        <v>D01_627_24mas25</v>
      </c>
      <c r="B527" s="33" t="s">
        <v>181</v>
      </c>
      <c r="C527" s="37">
        <v>627</v>
      </c>
      <c r="D527" s="34" t="s">
        <v>332</v>
      </c>
      <c r="E527" s="39" t="s">
        <v>61</v>
      </c>
      <c r="F527" s="35" t="s">
        <v>333</v>
      </c>
      <c r="G527" s="39" t="s">
        <v>304</v>
      </c>
      <c r="H527" s="39">
        <v>2005</v>
      </c>
      <c r="I527" s="38" t="s">
        <v>301</v>
      </c>
      <c r="J527" s="38"/>
      <c r="K527" s="39"/>
      <c r="L527" s="39"/>
      <c r="M527" s="39"/>
      <c r="N527" s="39"/>
      <c r="O527" s="39"/>
      <c r="P527" s="39"/>
      <c r="T527" s="39"/>
      <c r="U527" s="39"/>
      <c r="V527" s="39"/>
      <c r="W527" s="39">
        <v>2</v>
      </c>
      <c r="X527" s="39">
        <v>185</v>
      </c>
      <c r="Y527" s="39">
        <v>25</v>
      </c>
      <c r="Z527" s="39">
        <v>50</v>
      </c>
      <c r="AA527" s="40">
        <f t="shared" si="104"/>
        <v>2.052173913043478</v>
      </c>
      <c r="AB527" s="39">
        <v>5</v>
      </c>
      <c r="AC527" s="39">
        <v>15</v>
      </c>
      <c r="AD527" s="40">
        <f t="shared" si="105"/>
        <v>0.65217391304347827</v>
      </c>
      <c r="AE527" s="38">
        <f t="shared" si="106"/>
        <v>31.779661016949159</v>
      </c>
      <c r="AF527" s="39">
        <v>2</v>
      </c>
      <c r="AG527" s="39">
        <f t="shared" si="107"/>
        <v>8</v>
      </c>
      <c r="AH527" s="39">
        <v>0</v>
      </c>
      <c r="AI527" s="39">
        <f t="shared" si="108"/>
        <v>0</v>
      </c>
      <c r="AJ527" s="42">
        <v>1</v>
      </c>
      <c r="AK527" s="39">
        <f>AJ527*100/Y527</f>
        <v>4</v>
      </c>
      <c r="AL527" s="39">
        <v>2</v>
      </c>
      <c r="AM527" s="39">
        <v>4</v>
      </c>
      <c r="AN527" s="39">
        <v>3</v>
      </c>
      <c r="AO527" s="39">
        <v>1</v>
      </c>
      <c r="AP527" s="39">
        <v>2</v>
      </c>
      <c r="AQ527" s="39">
        <v>1</v>
      </c>
      <c r="AR527" s="39">
        <v>2</v>
      </c>
      <c r="AS527" s="39"/>
      <c r="AT527" s="39"/>
      <c r="AU527" s="39"/>
      <c r="AV527" s="39"/>
      <c r="BH527" t="str">
        <f>CONCATENATE(Tabla1[[#This Row],[MADRE]],"X",Tabla1[[#This Row],[PADRE]])</f>
        <v>S5133XPscoparia</v>
      </c>
    </row>
    <row r="528" spans="1:60" ht="15.75" hidden="1" x14ac:dyDescent="0.25">
      <c r="A528" s="11" t="str">
        <f t="shared" si="109"/>
        <v>D01_627_24mas25</v>
      </c>
      <c r="B528" s="33" t="s">
        <v>181</v>
      </c>
      <c r="C528" s="37">
        <v>627</v>
      </c>
      <c r="D528" s="34" t="s">
        <v>332</v>
      </c>
      <c r="E528" s="39" t="s">
        <v>61</v>
      </c>
      <c r="F528" s="35" t="s">
        <v>333</v>
      </c>
      <c r="G528" s="39" t="s">
        <v>304</v>
      </c>
      <c r="H528" s="39">
        <v>2007</v>
      </c>
      <c r="I528" s="38" t="s">
        <v>301</v>
      </c>
      <c r="J528" s="38"/>
      <c r="K528" s="39"/>
      <c r="L528" s="39"/>
      <c r="M528" s="39"/>
      <c r="N528" s="39"/>
      <c r="O528" s="39"/>
      <c r="P528" s="39"/>
      <c r="T528" s="39"/>
      <c r="U528" s="39"/>
      <c r="V528" s="39"/>
      <c r="W528" s="39">
        <v>2</v>
      </c>
      <c r="X528" s="39">
        <v>177</v>
      </c>
      <c r="Y528" s="39">
        <v>25</v>
      </c>
      <c r="Z528" s="39">
        <v>61</v>
      </c>
      <c r="AA528" s="40">
        <f t="shared" si="104"/>
        <v>2.44</v>
      </c>
      <c r="AB528" s="39">
        <v>4</v>
      </c>
      <c r="AC528" s="39">
        <v>19</v>
      </c>
      <c r="AD528" s="40">
        <f t="shared" si="105"/>
        <v>0.76</v>
      </c>
      <c r="AE528" s="38">
        <f t="shared" si="106"/>
        <v>31.147540983606557</v>
      </c>
      <c r="AF528" s="39">
        <v>0</v>
      </c>
      <c r="AG528" s="39">
        <f t="shared" si="107"/>
        <v>0</v>
      </c>
      <c r="AH528" s="39">
        <v>0</v>
      </c>
      <c r="AI528" s="39">
        <f t="shared" si="108"/>
        <v>0</v>
      </c>
      <c r="AJ528" s="42" t="s">
        <v>334</v>
      </c>
      <c r="AK528" s="39">
        <f>AJ528*100/Y528</f>
        <v>4</v>
      </c>
      <c r="AL528" s="39">
        <v>7</v>
      </c>
      <c r="AM528" s="39">
        <v>7</v>
      </c>
      <c r="AN528" s="39">
        <v>3</v>
      </c>
      <c r="AO528" s="39">
        <v>1</v>
      </c>
      <c r="AP528" s="39">
        <v>1</v>
      </c>
      <c r="AQ528" s="39">
        <v>1</v>
      </c>
      <c r="AR528" s="39">
        <v>2</v>
      </c>
      <c r="AS528" s="39">
        <v>0</v>
      </c>
      <c r="AT528" s="39"/>
      <c r="AU528" s="39"/>
      <c r="AV528" s="39"/>
      <c r="BH528" t="str">
        <f>CONCATENATE(Tabla1[[#This Row],[MADRE]],"X",Tabla1[[#This Row],[PADRE]])</f>
        <v>S5133XPscoparia</v>
      </c>
    </row>
    <row r="529" spans="1:60" ht="15.75" hidden="1" x14ac:dyDescent="0.25">
      <c r="A529" s="11" t="str">
        <f t="shared" si="109"/>
        <v>D01_628_24mas25</v>
      </c>
      <c r="B529" s="33" t="s">
        <v>181</v>
      </c>
      <c r="C529" s="37">
        <v>628</v>
      </c>
      <c r="D529" s="34" t="s">
        <v>332</v>
      </c>
      <c r="E529" s="39" t="s">
        <v>61</v>
      </c>
      <c r="F529" s="35" t="s">
        <v>333</v>
      </c>
      <c r="G529" s="39" t="s">
        <v>304</v>
      </c>
      <c r="H529" s="39">
        <v>2005</v>
      </c>
      <c r="I529" s="38" t="s">
        <v>301</v>
      </c>
      <c r="J529" s="38"/>
      <c r="K529" s="39"/>
      <c r="L529" s="39"/>
      <c r="M529" s="39"/>
      <c r="N529" s="39"/>
      <c r="O529" s="39"/>
      <c r="P529" s="39"/>
      <c r="T529" s="39"/>
      <c r="U529" s="39"/>
      <c r="V529" s="39"/>
      <c r="W529" s="39">
        <v>1</v>
      </c>
      <c r="X529" s="39">
        <v>185</v>
      </c>
      <c r="Y529" s="39">
        <v>20</v>
      </c>
      <c r="Z529" s="39">
        <v>49</v>
      </c>
      <c r="AA529" s="40">
        <f t="shared" si="104"/>
        <v>2.4500000000000002</v>
      </c>
      <c r="AB529" s="39">
        <v>5</v>
      </c>
      <c r="AC529" s="39">
        <v>14</v>
      </c>
      <c r="AD529" s="40">
        <f t="shared" si="105"/>
        <v>0.7</v>
      </c>
      <c r="AE529" s="38">
        <f t="shared" si="106"/>
        <v>28.571428571428569</v>
      </c>
      <c r="AF529" s="39">
        <v>0</v>
      </c>
      <c r="AG529" s="39">
        <f t="shared" si="107"/>
        <v>0</v>
      </c>
      <c r="AH529" s="39">
        <v>0</v>
      </c>
      <c r="AI529" s="39">
        <f t="shared" si="108"/>
        <v>0</v>
      </c>
      <c r="AJ529" s="42" t="s">
        <v>335</v>
      </c>
      <c r="AK529" s="39"/>
      <c r="AL529" s="39"/>
      <c r="AM529" s="39">
        <v>6</v>
      </c>
      <c r="AN529" s="39">
        <v>3</v>
      </c>
      <c r="AO529" s="39">
        <v>1</v>
      </c>
      <c r="AP529" s="39">
        <v>2</v>
      </c>
      <c r="AQ529" s="39">
        <v>1</v>
      </c>
      <c r="AR529" s="39">
        <v>2</v>
      </c>
      <c r="AS529" s="39"/>
      <c r="AT529" s="39"/>
      <c r="AU529" s="39"/>
      <c r="AV529" s="39"/>
      <c r="BH529" t="str">
        <f>CONCATENATE(Tabla1[[#This Row],[MADRE]],"X",Tabla1[[#This Row],[PADRE]])</f>
        <v>S5133XPscoparia</v>
      </c>
    </row>
    <row r="530" spans="1:60" ht="15.75" hidden="1" x14ac:dyDescent="0.25">
      <c r="A530" s="11" t="str">
        <f t="shared" si="109"/>
        <v>D01_628_24mas25</v>
      </c>
      <c r="B530" s="33" t="s">
        <v>181</v>
      </c>
      <c r="C530" s="37">
        <v>628</v>
      </c>
      <c r="D530" s="34" t="s">
        <v>332</v>
      </c>
      <c r="E530" s="39" t="s">
        <v>61</v>
      </c>
      <c r="F530" s="35" t="s">
        <v>333</v>
      </c>
      <c r="G530" s="39" t="s">
        <v>304</v>
      </c>
      <c r="H530" s="39">
        <v>2007</v>
      </c>
      <c r="I530" s="38" t="s">
        <v>301</v>
      </c>
      <c r="J530" s="38"/>
      <c r="K530" s="39"/>
      <c r="L530" s="39"/>
      <c r="M530" s="39"/>
      <c r="N530" s="39"/>
      <c r="O530" s="39"/>
      <c r="P530" s="39"/>
      <c r="T530" s="39"/>
      <c r="U530" s="39"/>
      <c r="V530" s="39"/>
      <c r="W530" s="39">
        <v>1</v>
      </c>
      <c r="X530" s="39">
        <v>177</v>
      </c>
      <c r="Y530" s="39">
        <v>25</v>
      </c>
      <c r="Z530" s="39">
        <v>56</v>
      </c>
      <c r="AA530" s="40">
        <f t="shared" si="104"/>
        <v>2.2400000000000002</v>
      </c>
      <c r="AB530" s="39">
        <v>4</v>
      </c>
      <c r="AC530" s="39">
        <v>19</v>
      </c>
      <c r="AD530" s="40">
        <f t="shared" si="105"/>
        <v>0.76</v>
      </c>
      <c r="AE530" s="38">
        <f t="shared" si="106"/>
        <v>33.928571428571423</v>
      </c>
      <c r="AF530" s="39">
        <v>0</v>
      </c>
      <c r="AG530" s="39">
        <f t="shared" si="107"/>
        <v>0</v>
      </c>
      <c r="AH530" s="39">
        <v>0</v>
      </c>
      <c r="AI530" s="39">
        <f t="shared" si="108"/>
        <v>0</v>
      </c>
      <c r="AJ530" s="42" t="s">
        <v>336</v>
      </c>
      <c r="AK530" s="39"/>
      <c r="AL530" s="39"/>
      <c r="AM530" s="39">
        <v>7</v>
      </c>
      <c r="AN530" s="39">
        <v>3</v>
      </c>
      <c r="AO530" s="39">
        <v>2</v>
      </c>
      <c r="AP530" s="39">
        <v>3</v>
      </c>
      <c r="AQ530" s="39">
        <v>1</v>
      </c>
      <c r="AR530" s="39">
        <v>2</v>
      </c>
      <c r="AS530" s="39">
        <v>0</v>
      </c>
      <c r="AT530" s="39"/>
      <c r="AU530" s="39"/>
      <c r="AV530" s="39"/>
      <c r="BH530" t="str">
        <f>CONCATENATE(Tabla1[[#This Row],[MADRE]],"X",Tabla1[[#This Row],[PADRE]])</f>
        <v>S5133XPscoparia</v>
      </c>
    </row>
    <row r="531" spans="1:60" ht="15.75" hidden="1" x14ac:dyDescent="0.25">
      <c r="A531" s="11" t="str">
        <f t="shared" si="109"/>
        <v>D01_628_24mas25</v>
      </c>
      <c r="B531" s="33" t="s">
        <v>181</v>
      </c>
      <c r="C531" s="37">
        <v>628</v>
      </c>
      <c r="D531" s="34" t="s">
        <v>332</v>
      </c>
      <c r="E531" s="39" t="s">
        <v>61</v>
      </c>
      <c r="F531" s="35" t="s">
        <v>333</v>
      </c>
      <c r="G531" s="39" t="s">
        <v>304</v>
      </c>
      <c r="H531" s="39">
        <v>2009</v>
      </c>
      <c r="I531" s="38" t="s">
        <v>301</v>
      </c>
      <c r="J531" s="38"/>
      <c r="K531" s="39">
        <v>52</v>
      </c>
      <c r="L531" s="39">
        <f>K531-26</f>
        <v>26</v>
      </c>
      <c r="M531" s="39">
        <f>K531-50</f>
        <v>2</v>
      </c>
      <c r="N531" s="39">
        <f>K531-66</f>
        <v>-14</v>
      </c>
      <c r="O531" s="39">
        <f>K531-82</f>
        <v>-30</v>
      </c>
      <c r="P531" s="39">
        <v>5</v>
      </c>
      <c r="T531" s="39"/>
      <c r="U531" s="39"/>
      <c r="V531" s="39"/>
      <c r="W531" s="39">
        <v>2</v>
      </c>
      <c r="X531" s="39">
        <v>176</v>
      </c>
      <c r="Y531" s="39"/>
      <c r="Z531" s="39"/>
      <c r="AA531" s="40"/>
      <c r="AB531" s="39"/>
      <c r="AC531" s="39"/>
      <c r="AD531" s="39"/>
      <c r="AE531" s="38"/>
      <c r="AF531" s="39"/>
      <c r="AG531" s="39"/>
      <c r="AH531" s="39"/>
      <c r="AI531" s="39"/>
      <c r="AJ531" s="42"/>
      <c r="AK531" s="39"/>
      <c r="AL531" s="39"/>
      <c r="AM531" s="39"/>
      <c r="AN531" s="39"/>
      <c r="AO531" s="39"/>
      <c r="AP531" s="39"/>
      <c r="AQ531" s="39"/>
      <c r="AR531" s="39"/>
      <c r="AS531" s="39">
        <v>0</v>
      </c>
      <c r="AT531" s="39"/>
      <c r="AU531" s="39">
        <f>AR531-66</f>
        <v>-66</v>
      </c>
      <c r="AV531" s="39">
        <f>AR531-82</f>
        <v>-82</v>
      </c>
      <c r="BH531" t="str">
        <f>CONCATENATE(Tabla1[[#This Row],[MADRE]],"X",Tabla1[[#This Row],[PADRE]])</f>
        <v>S5133XPscoparia</v>
      </c>
    </row>
    <row r="532" spans="1:60" ht="15.75" hidden="1" x14ac:dyDescent="0.25">
      <c r="A532" s="11" t="str">
        <f t="shared" si="109"/>
        <v>D01_631_24mas25</v>
      </c>
      <c r="B532" s="33" t="s">
        <v>181</v>
      </c>
      <c r="C532" s="37">
        <v>631</v>
      </c>
      <c r="D532" s="34" t="s">
        <v>332</v>
      </c>
      <c r="E532" s="39" t="s">
        <v>61</v>
      </c>
      <c r="F532" s="35" t="s">
        <v>333</v>
      </c>
      <c r="G532" s="39" t="s">
        <v>304</v>
      </c>
      <c r="H532" s="39">
        <v>2005</v>
      </c>
      <c r="I532" s="38" t="s">
        <v>301</v>
      </c>
      <c r="J532" s="38"/>
      <c r="K532" s="39">
        <v>72</v>
      </c>
      <c r="L532" s="39">
        <f>K532-30</f>
        <v>42</v>
      </c>
      <c r="M532" s="39">
        <f>K532-60</f>
        <v>12</v>
      </c>
      <c r="N532" s="39">
        <f>K532-82</f>
        <v>-10</v>
      </c>
      <c r="O532" s="39">
        <f>K532-91</f>
        <v>-19</v>
      </c>
      <c r="P532" s="39">
        <v>5</v>
      </c>
      <c r="T532" s="39"/>
      <c r="U532" s="39"/>
      <c r="V532" s="39"/>
      <c r="W532" s="39">
        <v>1</v>
      </c>
      <c r="X532" s="39">
        <v>185</v>
      </c>
      <c r="Y532" s="39">
        <v>25</v>
      </c>
      <c r="Z532" s="39">
        <v>40</v>
      </c>
      <c r="AA532" s="40">
        <f t="shared" ref="AA532:AA595" si="110">(Z532+(AD532*AF532))/Y532</f>
        <v>1.74</v>
      </c>
      <c r="AB532" s="39">
        <v>5</v>
      </c>
      <c r="AC532" s="39">
        <v>14</v>
      </c>
      <c r="AD532" s="40">
        <f t="shared" ref="AD532:AD595" si="111">AC532/(Y532-AF532)</f>
        <v>0.7</v>
      </c>
      <c r="AE532" s="38">
        <f t="shared" ref="AE532:AE595" si="112">AD532*100/AA532</f>
        <v>40.229885057471265</v>
      </c>
      <c r="AF532" s="39">
        <v>5</v>
      </c>
      <c r="AG532" s="39">
        <f t="shared" ref="AG532:AG595" si="113">AF532*100/Y532</f>
        <v>20</v>
      </c>
      <c r="AH532" s="39">
        <v>0</v>
      </c>
      <c r="AI532" s="39">
        <f t="shared" ref="AI532:AI563" si="114">AH532*100/Y532</f>
        <v>0</v>
      </c>
      <c r="AJ532" s="42">
        <v>3</v>
      </c>
      <c r="AK532" s="39">
        <f>AJ532*100/Y532</f>
        <v>12</v>
      </c>
      <c r="AL532" s="39">
        <v>1</v>
      </c>
      <c r="AM532" s="39">
        <v>5</v>
      </c>
      <c r="AN532" s="39">
        <v>3</v>
      </c>
      <c r="AO532" s="39">
        <v>1</v>
      </c>
      <c r="AP532" s="39">
        <v>3</v>
      </c>
      <c r="AQ532" s="39">
        <v>1</v>
      </c>
      <c r="AR532" s="39">
        <v>2</v>
      </c>
      <c r="AS532" s="39"/>
      <c r="AT532" s="39"/>
      <c r="AU532" s="39">
        <f>AR532-82</f>
        <v>-80</v>
      </c>
      <c r="AV532" s="39">
        <f>AR532-91</f>
        <v>-89</v>
      </c>
      <c r="BH532" t="str">
        <f>CONCATENATE(Tabla1[[#This Row],[MADRE]],"X",Tabla1[[#This Row],[PADRE]])</f>
        <v>S5133XPscoparia</v>
      </c>
    </row>
    <row r="533" spans="1:60" ht="15.75" hidden="1" x14ac:dyDescent="0.25">
      <c r="A533" s="11" t="str">
        <f t="shared" si="109"/>
        <v>D01_631_24mas25</v>
      </c>
      <c r="B533" s="33" t="s">
        <v>181</v>
      </c>
      <c r="C533" s="37">
        <v>631</v>
      </c>
      <c r="D533" s="34" t="s">
        <v>332</v>
      </c>
      <c r="E533" s="39" t="s">
        <v>61</v>
      </c>
      <c r="F533" s="35" t="s">
        <v>333</v>
      </c>
      <c r="G533" s="39" t="s">
        <v>304</v>
      </c>
      <c r="H533" s="39">
        <v>2007</v>
      </c>
      <c r="I533" s="38" t="s">
        <v>301</v>
      </c>
      <c r="J533" s="38"/>
      <c r="K533" s="39"/>
      <c r="L533" s="39"/>
      <c r="M533" s="39"/>
      <c r="N533" s="39"/>
      <c r="O533" s="39"/>
      <c r="P533" s="39"/>
      <c r="T533" s="39"/>
      <c r="U533" s="39"/>
      <c r="V533" s="39"/>
      <c r="W533" s="39">
        <v>1</v>
      </c>
      <c r="X533" s="39">
        <v>177</v>
      </c>
      <c r="Y533" s="39">
        <v>25</v>
      </c>
      <c r="Z533" s="39">
        <v>33</v>
      </c>
      <c r="AA533" s="40">
        <f t="shared" si="110"/>
        <v>1.32</v>
      </c>
      <c r="AB533" s="39">
        <v>4</v>
      </c>
      <c r="AC533" s="39">
        <v>13</v>
      </c>
      <c r="AD533" s="40">
        <f t="shared" si="111"/>
        <v>0.52</v>
      </c>
      <c r="AE533" s="38">
        <f t="shared" si="112"/>
        <v>39.393939393939391</v>
      </c>
      <c r="AF533" s="39">
        <v>0</v>
      </c>
      <c r="AG533" s="39">
        <f t="shared" si="113"/>
        <v>0</v>
      </c>
      <c r="AH533" s="39">
        <v>0</v>
      </c>
      <c r="AI533" s="39">
        <f t="shared" si="114"/>
        <v>0</v>
      </c>
      <c r="AJ533" s="42" t="s">
        <v>87</v>
      </c>
      <c r="AK533" s="39">
        <f>AJ533*100/Y533</f>
        <v>0</v>
      </c>
      <c r="AL533" s="39"/>
      <c r="AM533" s="39">
        <v>7</v>
      </c>
      <c r="AN533" s="39">
        <v>3</v>
      </c>
      <c r="AO533" s="39">
        <v>1</v>
      </c>
      <c r="AP533" s="39">
        <v>2</v>
      </c>
      <c r="AQ533" s="39">
        <v>1</v>
      </c>
      <c r="AR533" s="39">
        <v>2</v>
      </c>
      <c r="AS533" s="39">
        <v>0</v>
      </c>
      <c r="AT533" s="39"/>
      <c r="AU533" s="39"/>
      <c r="AV533" s="39"/>
      <c r="BH533" t="str">
        <f>CONCATENATE(Tabla1[[#This Row],[MADRE]],"X",Tabla1[[#This Row],[PADRE]])</f>
        <v>S5133XPscoparia</v>
      </c>
    </row>
    <row r="534" spans="1:60" ht="15.75" hidden="1" x14ac:dyDescent="0.25">
      <c r="A534" s="11" t="str">
        <f t="shared" si="109"/>
        <v>D01_631_24mas25</v>
      </c>
      <c r="B534" s="33" t="s">
        <v>181</v>
      </c>
      <c r="C534" s="37">
        <v>631</v>
      </c>
      <c r="D534" s="34" t="s">
        <v>332</v>
      </c>
      <c r="E534" s="39" t="s">
        <v>61</v>
      </c>
      <c r="F534" s="35" t="s">
        <v>333</v>
      </c>
      <c r="G534" s="39" t="s">
        <v>304</v>
      </c>
      <c r="H534" s="39">
        <v>2008</v>
      </c>
      <c r="I534" s="38" t="s">
        <v>301</v>
      </c>
      <c r="J534" s="38"/>
      <c r="K534" s="39">
        <v>38</v>
      </c>
      <c r="L534" s="39">
        <f>K534-22</f>
        <v>16</v>
      </c>
      <c r="M534" s="39">
        <f>K534-49</f>
        <v>-11</v>
      </c>
      <c r="N534" s="39">
        <f>K534-67</f>
        <v>-29</v>
      </c>
      <c r="O534" s="39">
        <f>K534-82</f>
        <v>-44</v>
      </c>
      <c r="P534" s="39">
        <v>5</v>
      </c>
      <c r="T534" s="39"/>
      <c r="U534" s="39"/>
      <c r="V534" s="39"/>
      <c r="W534" s="39">
        <v>2</v>
      </c>
      <c r="X534" s="39">
        <v>190</v>
      </c>
      <c r="Y534" s="39">
        <v>25</v>
      </c>
      <c r="Z534" s="39">
        <v>38</v>
      </c>
      <c r="AA534" s="40">
        <f t="shared" si="110"/>
        <v>1.5433333333333334</v>
      </c>
      <c r="AB534" s="39">
        <v>4</v>
      </c>
      <c r="AC534" s="39">
        <v>14</v>
      </c>
      <c r="AD534" s="40">
        <f t="shared" si="111"/>
        <v>0.58333333333333337</v>
      </c>
      <c r="AE534" s="38">
        <f t="shared" si="112"/>
        <v>37.796976241900644</v>
      </c>
      <c r="AF534" s="39">
        <v>1</v>
      </c>
      <c r="AG534" s="39">
        <f t="shared" si="113"/>
        <v>4</v>
      </c>
      <c r="AH534" s="39">
        <v>0</v>
      </c>
      <c r="AI534" s="39">
        <f t="shared" si="114"/>
        <v>0</v>
      </c>
      <c r="AJ534" s="42" t="s">
        <v>87</v>
      </c>
      <c r="AK534" s="39">
        <f>AJ534*100/Y534</f>
        <v>0</v>
      </c>
      <c r="AL534" s="39"/>
      <c r="AM534" s="39">
        <v>7</v>
      </c>
      <c r="AN534" s="39">
        <v>3</v>
      </c>
      <c r="AO534" s="39">
        <v>2</v>
      </c>
      <c r="AP534" s="39">
        <v>3</v>
      </c>
      <c r="AQ534" s="39">
        <v>2</v>
      </c>
      <c r="AR534" s="39">
        <v>2</v>
      </c>
      <c r="AS534" s="39"/>
      <c r="AT534" s="39"/>
      <c r="AU534" s="39">
        <f>AR534-67</f>
        <v>-65</v>
      </c>
      <c r="AV534" s="39">
        <f>AR534-82</f>
        <v>-80</v>
      </c>
      <c r="BH534" t="str">
        <f>CONCATENATE(Tabla1[[#This Row],[MADRE]],"X",Tabla1[[#This Row],[PADRE]])</f>
        <v>S5133XPscoparia</v>
      </c>
    </row>
    <row r="535" spans="1:60" ht="15.75" hidden="1" x14ac:dyDescent="0.25">
      <c r="A535" s="11" t="str">
        <f t="shared" si="109"/>
        <v>D02_37_130i138</v>
      </c>
      <c r="B535" s="48" t="s">
        <v>337</v>
      </c>
      <c r="C535" s="49">
        <v>37</v>
      </c>
      <c r="D535" s="50" t="s">
        <v>338</v>
      </c>
      <c r="E535" s="51" t="s">
        <v>61</v>
      </c>
      <c r="F535" s="51" t="s">
        <v>224</v>
      </c>
      <c r="G535" s="51" t="s">
        <v>63</v>
      </c>
      <c r="H535" s="51">
        <v>2005</v>
      </c>
      <c r="I535" s="52" t="s">
        <v>64</v>
      </c>
      <c r="J535" s="51">
        <v>78</v>
      </c>
      <c r="L535" s="51">
        <f>K535-30</f>
        <v>-30</v>
      </c>
      <c r="M535" s="51">
        <f>K535-60</f>
        <v>-60</v>
      </c>
      <c r="N535" s="51">
        <f>K535-76</f>
        <v>-76</v>
      </c>
      <c r="P535" s="53">
        <v>3</v>
      </c>
      <c r="T535" s="51"/>
      <c r="U535" s="51"/>
      <c r="W535" s="51">
        <v>2</v>
      </c>
      <c r="X535" s="53">
        <v>208</v>
      </c>
      <c r="Y535" s="51">
        <v>25</v>
      </c>
      <c r="Z535" s="51">
        <v>48</v>
      </c>
      <c r="AA535" s="54">
        <f t="shared" si="110"/>
        <v>1.92</v>
      </c>
      <c r="AB535" s="51">
        <v>4</v>
      </c>
      <c r="AC535" s="51">
        <v>21</v>
      </c>
      <c r="AD535" s="55">
        <f t="shared" si="111"/>
        <v>0.84</v>
      </c>
      <c r="AE535" s="52">
        <f t="shared" si="112"/>
        <v>43.75</v>
      </c>
      <c r="AF535" s="51">
        <v>0</v>
      </c>
      <c r="AG535" s="51">
        <f t="shared" si="113"/>
        <v>0</v>
      </c>
      <c r="AH535" s="51">
        <v>1</v>
      </c>
      <c r="AI535" s="56">
        <f t="shared" si="114"/>
        <v>4</v>
      </c>
      <c r="AJ535" s="51" t="s">
        <v>339</v>
      </c>
      <c r="AK535" s="51"/>
      <c r="AL535" s="51"/>
      <c r="AM535" s="51">
        <v>1</v>
      </c>
      <c r="AN535" s="51">
        <v>3</v>
      </c>
      <c r="AO535" s="51">
        <v>2</v>
      </c>
      <c r="AP535" s="53">
        <v>2</v>
      </c>
      <c r="AQ535" s="51">
        <v>3</v>
      </c>
      <c r="AR535" s="51">
        <v>2</v>
      </c>
      <c r="AT535" s="51"/>
      <c r="AW535" s="51"/>
      <c r="AX535" s="51"/>
      <c r="AY535" s="51"/>
      <c r="BH535" t="str">
        <f>CONCATENATE(Tabla1[[#This Row],[MADRE]],"X",Tabla1[[#This Row],[PADRE]])</f>
        <v>S5133XA2198</v>
      </c>
    </row>
    <row r="536" spans="1:60" ht="15.75" hidden="1" x14ac:dyDescent="0.25">
      <c r="A536" s="11" t="str">
        <f t="shared" si="109"/>
        <v>D02_37_130i138</v>
      </c>
      <c r="B536" s="48" t="s">
        <v>337</v>
      </c>
      <c r="C536" s="10">
        <v>37</v>
      </c>
      <c r="D536" s="50" t="s">
        <v>338</v>
      </c>
      <c r="E536" s="57" t="s">
        <v>61</v>
      </c>
      <c r="F536" s="57" t="s">
        <v>224</v>
      </c>
      <c r="G536" s="57" t="s">
        <v>63</v>
      </c>
      <c r="H536" s="57">
        <v>2006</v>
      </c>
      <c r="I536" s="52" t="s">
        <v>64</v>
      </c>
      <c r="J536" s="57">
        <v>70</v>
      </c>
      <c r="L536" s="57">
        <f>K536-34</f>
        <v>-34</v>
      </c>
      <c r="M536" s="57">
        <f>K536-61</f>
        <v>-61</v>
      </c>
      <c r="N536" s="57">
        <f>K536-70</f>
        <v>-70</v>
      </c>
      <c r="P536" s="58">
        <v>3</v>
      </c>
      <c r="T536" s="57"/>
      <c r="U536" s="57"/>
      <c r="W536" s="57">
        <v>3</v>
      </c>
      <c r="X536" s="58">
        <v>200</v>
      </c>
      <c r="Y536" s="57">
        <v>25</v>
      </c>
      <c r="Z536" s="57">
        <v>39</v>
      </c>
      <c r="AA536" s="59">
        <f t="shared" si="110"/>
        <v>1.56</v>
      </c>
      <c r="AB536" s="57">
        <v>4</v>
      </c>
      <c r="AC536" s="57">
        <v>17</v>
      </c>
      <c r="AD536" s="60">
        <f t="shared" si="111"/>
        <v>0.68</v>
      </c>
      <c r="AE536" s="61">
        <f t="shared" si="112"/>
        <v>43.589743589743591</v>
      </c>
      <c r="AF536" s="57">
        <v>0</v>
      </c>
      <c r="AG536" s="57">
        <f t="shared" si="113"/>
        <v>0</v>
      </c>
      <c r="AH536" s="57">
        <v>0</v>
      </c>
      <c r="AI536" s="62">
        <f t="shared" si="114"/>
        <v>0</v>
      </c>
      <c r="AJ536" s="57" t="s">
        <v>188</v>
      </c>
      <c r="AK536" s="57" t="e">
        <f t="shared" ref="AK536:AK543" si="115">AJ536*100/Y536</f>
        <v>#VALUE!</v>
      </c>
      <c r="AL536" s="57"/>
      <c r="AM536" s="57">
        <v>7</v>
      </c>
      <c r="AN536" s="57">
        <v>3</v>
      </c>
      <c r="AO536" s="57">
        <v>1</v>
      </c>
      <c r="AP536" s="58">
        <v>2</v>
      </c>
      <c r="AQ536" s="57">
        <v>3</v>
      </c>
      <c r="AR536" s="57">
        <v>3</v>
      </c>
      <c r="AT536" s="57"/>
      <c r="AW536" s="57"/>
      <c r="AX536" s="57"/>
      <c r="AY536" s="57"/>
      <c r="BH536" t="str">
        <f>CONCATENATE(Tabla1[[#This Row],[MADRE]],"X",Tabla1[[#This Row],[PADRE]])</f>
        <v>S5133XA2198</v>
      </c>
    </row>
    <row r="537" spans="1:60" ht="15.75" hidden="1" x14ac:dyDescent="0.25">
      <c r="A537" s="11" t="str">
        <f t="shared" si="109"/>
        <v>D02_67_130i138</v>
      </c>
      <c r="B537" s="48" t="s">
        <v>337</v>
      </c>
      <c r="C537" s="10">
        <v>67</v>
      </c>
      <c r="D537" s="50" t="s">
        <v>338</v>
      </c>
      <c r="E537" s="57" t="s">
        <v>61</v>
      </c>
      <c r="F537" s="57" t="s">
        <v>224</v>
      </c>
      <c r="G537" s="57" t="s">
        <v>63</v>
      </c>
      <c r="H537" s="57">
        <v>2006</v>
      </c>
      <c r="I537" s="52" t="s">
        <v>64</v>
      </c>
      <c r="J537" s="57">
        <v>75</v>
      </c>
      <c r="L537" s="57">
        <f>K537-34</f>
        <v>-34</v>
      </c>
      <c r="M537" s="57">
        <f>K537-61</f>
        <v>-61</v>
      </c>
      <c r="N537" s="57">
        <f>K537-70</f>
        <v>-70</v>
      </c>
      <c r="P537" s="58">
        <v>3</v>
      </c>
      <c r="T537" s="57"/>
      <c r="U537" s="57"/>
      <c r="W537" s="57">
        <v>1</v>
      </c>
      <c r="X537" s="58">
        <v>210</v>
      </c>
      <c r="Y537" s="57">
        <v>6</v>
      </c>
      <c r="Z537" s="57">
        <v>9</v>
      </c>
      <c r="AA537" s="59">
        <f t="shared" si="110"/>
        <v>1.6666666666666667</v>
      </c>
      <c r="AB537" s="57">
        <v>2</v>
      </c>
      <c r="AC537" s="57">
        <v>2</v>
      </c>
      <c r="AD537" s="60">
        <f t="shared" si="111"/>
        <v>0.5</v>
      </c>
      <c r="AE537" s="61">
        <f t="shared" si="112"/>
        <v>30</v>
      </c>
      <c r="AF537" s="57">
        <v>2</v>
      </c>
      <c r="AG537" s="57">
        <f t="shared" si="113"/>
        <v>33.333333333333336</v>
      </c>
      <c r="AH537" s="57">
        <v>0</v>
      </c>
      <c r="AI537" s="62">
        <f t="shared" si="114"/>
        <v>0</v>
      </c>
      <c r="AJ537" s="57" t="s">
        <v>340</v>
      </c>
      <c r="AK537" s="57" t="e">
        <f t="shared" si="115"/>
        <v>#VALUE!</v>
      </c>
      <c r="AL537" s="57"/>
      <c r="AM537" s="57">
        <v>7</v>
      </c>
      <c r="AN537" s="57">
        <v>3</v>
      </c>
      <c r="AO537" s="57">
        <v>1</v>
      </c>
      <c r="AP537" s="58">
        <v>4</v>
      </c>
      <c r="AQ537" s="57">
        <v>3</v>
      </c>
      <c r="AR537" s="57">
        <v>1</v>
      </c>
      <c r="AT537" s="57"/>
      <c r="AW537" s="57"/>
      <c r="AX537" s="57"/>
      <c r="AY537" s="57"/>
      <c r="BH537" t="str">
        <f>CONCATENATE(Tabla1[[#This Row],[MADRE]],"X",Tabla1[[#This Row],[PADRE]])</f>
        <v>S5133XA2198</v>
      </c>
    </row>
    <row r="538" spans="1:60" ht="15.75" hidden="1" x14ac:dyDescent="0.25">
      <c r="A538" s="11" t="str">
        <f t="shared" si="109"/>
        <v>D02_77_130i138</v>
      </c>
      <c r="B538" s="48" t="s">
        <v>337</v>
      </c>
      <c r="C538" s="49">
        <v>77</v>
      </c>
      <c r="D538" s="50" t="s">
        <v>338</v>
      </c>
      <c r="E538" s="51" t="s">
        <v>61</v>
      </c>
      <c r="F538" s="51" t="s">
        <v>224</v>
      </c>
      <c r="G538" s="51" t="s">
        <v>63</v>
      </c>
      <c r="H538" s="51">
        <v>2005</v>
      </c>
      <c r="I538" s="52" t="s">
        <v>64</v>
      </c>
      <c r="J538" s="51">
        <v>78</v>
      </c>
      <c r="L538" s="51">
        <f>K538-30</f>
        <v>-30</v>
      </c>
      <c r="M538" s="51">
        <f>K538-60</f>
        <v>-60</v>
      </c>
      <c r="N538" s="51">
        <f>K538-76</f>
        <v>-76</v>
      </c>
      <c r="P538" s="53">
        <v>3</v>
      </c>
      <c r="T538" s="51"/>
      <c r="U538" s="51"/>
      <c r="W538" s="51">
        <v>2</v>
      </c>
      <c r="X538" s="53">
        <v>227</v>
      </c>
      <c r="Y538" s="51">
        <v>25</v>
      </c>
      <c r="Z538" s="51">
        <v>68</v>
      </c>
      <c r="AA538" s="54">
        <f t="shared" si="110"/>
        <v>2.72</v>
      </c>
      <c r="AB538" s="51">
        <v>4</v>
      </c>
      <c r="AC538" s="51">
        <v>28</v>
      </c>
      <c r="AD538" s="55">
        <f t="shared" si="111"/>
        <v>1.1200000000000001</v>
      </c>
      <c r="AE538" s="52">
        <f t="shared" si="112"/>
        <v>41.176470588235297</v>
      </c>
      <c r="AF538" s="51">
        <v>0</v>
      </c>
      <c r="AG538" s="51">
        <f t="shared" si="113"/>
        <v>0</v>
      </c>
      <c r="AH538" s="51">
        <v>4</v>
      </c>
      <c r="AI538" s="56">
        <f t="shared" si="114"/>
        <v>16</v>
      </c>
      <c r="AJ538" s="51">
        <v>3</v>
      </c>
      <c r="AK538" s="51">
        <f t="shared" si="115"/>
        <v>12</v>
      </c>
      <c r="AL538" s="51">
        <v>8</v>
      </c>
      <c r="AM538" s="51">
        <v>7</v>
      </c>
      <c r="AN538" s="51">
        <v>3</v>
      </c>
      <c r="AO538" s="51">
        <v>1</v>
      </c>
      <c r="AP538" s="53">
        <v>2</v>
      </c>
      <c r="AQ538" s="51">
        <v>3</v>
      </c>
      <c r="AR538" s="51">
        <v>3</v>
      </c>
      <c r="AT538" s="51"/>
      <c r="AW538" s="51"/>
      <c r="AX538" s="51"/>
      <c r="AY538" s="51"/>
      <c r="BH538" t="str">
        <f>CONCATENATE(Tabla1[[#This Row],[MADRE]],"X",Tabla1[[#This Row],[PADRE]])</f>
        <v>S5133XA2198</v>
      </c>
    </row>
    <row r="539" spans="1:60" ht="15.75" hidden="1" x14ac:dyDescent="0.25">
      <c r="A539" s="11" t="str">
        <f t="shared" si="109"/>
        <v>D02_77_130i138</v>
      </c>
      <c r="B539" s="48" t="s">
        <v>337</v>
      </c>
      <c r="C539" s="10">
        <v>77</v>
      </c>
      <c r="D539" s="50" t="s">
        <v>338</v>
      </c>
      <c r="E539" s="57" t="s">
        <v>61</v>
      </c>
      <c r="F539" s="57" t="s">
        <v>224</v>
      </c>
      <c r="G539" s="57" t="s">
        <v>63</v>
      </c>
      <c r="H539" s="57">
        <v>2006</v>
      </c>
      <c r="I539" s="52" t="s">
        <v>64</v>
      </c>
      <c r="J539" s="57">
        <v>71</v>
      </c>
      <c r="L539" s="57">
        <f>K539-34</f>
        <v>-34</v>
      </c>
      <c r="M539" s="57">
        <f>K539-61</f>
        <v>-61</v>
      </c>
      <c r="N539" s="57">
        <f>K539-70</f>
        <v>-70</v>
      </c>
      <c r="P539" s="58">
        <v>3</v>
      </c>
      <c r="T539" s="57"/>
      <c r="U539" s="57"/>
      <c r="W539" s="57">
        <v>1</v>
      </c>
      <c r="X539" s="58">
        <v>220</v>
      </c>
      <c r="Y539" s="57">
        <v>25</v>
      </c>
      <c r="Z539" s="57">
        <v>65</v>
      </c>
      <c r="AA539" s="59">
        <f t="shared" si="110"/>
        <v>2.6</v>
      </c>
      <c r="AB539" s="57">
        <v>4</v>
      </c>
      <c r="AC539" s="57">
        <v>23</v>
      </c>
      <c r="AD539" s="60">
        <f t="shared" si="111"/>
        <v>0.92</v>
      </c>
      <c r="AE539" s="61">
        <f t="shared" si="112"/>
        <v>35.384615384615387</v>
      </c>
      <c r="AF539" s="57">
        <v>0</v>
      </c>
      <c r="AG539" s="57">
        <f t="shared" si="113"/>
        <v>0</v>
      </c>
      <c r="AH539" s="57">
        <v>3</v>
      </c>
      <c r="AI539" s="62">
        <f t="shared" si="114"/>
        <v>12</v>
      </c>
      <c r="AJ539" s="57" t="s">
        <v>253</v>
      </c>
      <c r="AK539" s="57" t="e">
        <f t="shared" si="115"/>
        <v>#VALUE!</v>
      </c>
      <c r="AL539" s="57"/>
      <c r="AM539" s="57">
        <v>4</v>
      </c>
      <c r="AN539" s="57">
        <v>3</v>
      </c>
      <c r="AO539" s="57">
        <v>2</v>
      </c>
      <c r="AP539" s="58">
        <v>3</v>
      </c>
      <c r="AQ539" s="57">
        <v>3</v>
      </c>
      <c r="AR539" s="57">
        <v>3</v>
      </c>
      <c r="AT539" s="57"/>
      <c r="AW539" s="57"/>
      <c r="AX539" s="57"/>
      <c r="AY539" s="57"/>
      <c r="BH539" t="str">
        <f>CONCATENATE(Tabla1[[#This Row],[MADRE]],"X",Tabla1[[#This Row],[PADRE]])</f>
        <v>S5133XA2198</v>
      </c>
    </row>
    <row r="540" spans="1:60" ht="15.75" hidden="1" x14ac:dyDescent="0.25">
      <c r="A540" s="11" t="str">
        <f t="shared" si="109"/>
        <v>D02_110_130i138</v>
      </c>
      <c r="B540" s="48" t="s">
        <v>337</v>
      </c>
      <c r="C540" s="49">
        <v>110</v>
      </c>
      <c r="D540" s="50" t="s">
        <v>338</v>
      </c>
      <c r="E540" s="51" t="s">
        <v>61</v>
      </c>
      <c r="F540" s="51" t="s">
        <v>224</v>
      </c>
      <c r="G540" s="51" t="s">
        <v>63</v>
      </c>
      <c r="H540" s="51">
        <v>2005</v>
      </c>
      <c r="I540" s="52" t="s">
        <v>64</v>
      </c>
      <c r="J540" s="51">
        <v>78</v>
      </c>
      <c r="L540" s="51">
        <f>K540-30</f>
        <v>-30</v>
      </c>
      <c r="M540" s="51">
        <f>K540-60</f>
        <v>-60</v>
      </c>
      <c r="N540" s="51">
        <f>K540-76</f>
        <v>-76</v>
      </c>
      <c r="P540" s="53">
        <v>3</v>
      </c>
      <c r="T540" s="51"/>
      <c r="U540" s="51"/>
      <c r="W540" s="51">
        <v>3</v>
      </c>
      <c r="X540" s="53">
        <v>221</v>
      </c>
      <c r="Y540" s="51">
        <v>25</v>
      </c>
      <c r="Z540" s="51">
        <v>60</v>
      </c>
      <c r="AA540" s="54">
        <f t="shared" si="110"/>
        <v>2.4</v>
      </c>
      <c r="AB540" s="51">
        <v>4</v>
      </c>
      <c r="AC540" s="51">
        <v>27</v>
      </c>
      <c r="AD540" s="55">
        <f t="shared" si="111"/>
        <v>1.08</v>
      </c>
      <c r="AE540" s="52">
        <f t="shared" si="112"/>
        <v>45</v>
      </c>
      <c r="AF540" s="51">
        <v>0</v>
      </c>
      <c r="AG540" s="51">
        <f t="shared" si="113"/>
        <v>0</v>
      </c>
      <c r="AH540" s="51">
        <v>1</v>
      </c>
      <c r="AI540" s="56">
        <f t="shared" si="114"/>
        <v>4</v>
      </c>
      <c r="AJ540" s="51">
        <v>15</v>
      </c>
      <c r="AK540" s="51">
        <f t="shared" si="115"/>
        <v>60</v>
      </c>
      <c r="AL540" s="51">
        <v>1</v>
      </c>
      <c r="AM540" s="51">
        <v>7</v>
      </c>
      <c r="AN540" s="51">
        <v>3</v>
      </c>
      <c r="AO540" s="51">
        <v>1</v>
      </c>
      <c r="AP540" s="53">
        <v>2</v>
      </c>
      <c r="AQ540" s="51">
        <v>3</v>
      </c>
      <c r="AR540" s="51">
        <v>2</v>
      </c>
      <c r="AT540" s="51"/>
      <c r="AW540" s="51"/>
      <c r="AX540" s="51"/>
      <c r="AY540" s="51"/>
      <c r="BH540" t="str">
        <f>CONCATENATE(Tabla1[[#This Row],[MADRE]],"X",Tabla1[[#This Row],[PADRE]])</f>
        <v>S5133XA2198</v>
      </c>
    </row>
    <row r="541" spans="1:60" ht="15.75" hidden="1" x14ac:dyDescent="0.25">
      <c r="A541" s="11" t="str">
        <f t="shared" si="109"/>
        <v>D02_110_130i138</v>
      </c>
      <c r="B541" s="48" t="s">
        <v>337</v>
      </c>
      <c r="C541" s="10">
        <v>110</v>
      </c>
      <c r="D541" s="50" t="s">
        <v>338</v>
      </c>
      <c r="E541" s="57" t="s">
        <v>61</v>
      </c>
      <c r="F541" s="57" t="s">
        <v>224</v>
      </c>
      <c r="G541" s="57" t="s">
        <v>63</v>
      </c>
      <c r="H541" s="57">
        <v>2006</v>
      </c>
      <c r="I541" s="52" t="s">
        <v>64</v>
      </c>
      <c r="J541" s="57">
        <v>70</v>
      </c>
      <c r="L541" s="57">
        <f>K541-34</f>
        <v>-34</v>
      </c>
      <c r="M541" s="57">
        <f>K541-61</f>
        <v>-61</v>
      </c>
      <c r="N541" s="57">
        <f>K541-70</f>
        <v>-70</v>
      </c>
      <c r="P541" s="58">
        <v>3</v>
      </c>
      <c r="T541" s="57"/>
      <c r="U541" s="57"/>
      <c r="W541" s="57">
        <v>3</v>
      </c>
      <c r="X541" s="58">
        <v>211</v>
      </c>
      <c r="Y541" s="57">
        <v>25</v>
      </c>
      <c r="Z541" s="57">
        <v>55</v>
      </c>
      <c r="AA541" s="59">
        <f t="shared" si="110"/>
        <v>2.2383333333333333</v>
      </c>
      <c r="AB541" s="57">
        <v>4</v>
      </c>
      <c r="AC541" s="57">
        <v>23</v>
      </c>
      <c r="AD541" s="60">
        <f t="shared" si="111"/>
        <v>0.95833333333333337</v>
      </c>
      <c r="AE541" s="61">
        <f t="shared" si="112"/>
        <v>42.814594192107229</v>
      </c>
      <c r="AF541" s="57">
        <v>1</v>
      </c>
      <c r="AG541" s="57">
        <f t="shared" si="113"/>
        <v>4</v>
      </c>
      <c r="AH541" s="57">
        <v>0</v>
      </c>
      <c r="AI541" s="62">
        <f t="shared" si="114"/>
        <v>0</v>
      </c>
      <c r="AJ541" s="57">
        <v>0</v>
      </c>
      <c r="AK541" s="57">
        <f t="shared" si="115"/>
        <v>0</v>
      </c>
      <c r="AL541" s="57"/>
      <c r="AM541" s="57">
        <v>7</v>
      </c>
      <c r="AN541" s="57">
        <v>3</v>
      </c>
      <c r="AO541" s="57">
        <v>1</v>
      </c>
      <c r="AP541" s="58">
        <v>3</v>
      </c>
      <c r="AQ541" s="57">
        <v>3</v>
      </c>
      <c r="AR541" s="57">
        <v>3</v>
      </c>
      <c r="AT541" s="57"/>
      <c r="AW541" s="57"/>
      <c r="AX541" s="57"/>
      <c r="AY541" s="57"/>
      <c r="BH541" t="str">
        <f>CONCATENATE(Tabla1[[#This Row],[MADRE]],"X",Tabla1[[#This Row],[PADRE]])</f>
        <v>S5133XA2198</v>
      </c>
    </row>
    <row r="542" spans="1:60" ht="15.75" hidden="1" x14ac:dyDescent="0.25">
      <c r="A542" s="11" t="str">
        <f t="shared" si="109"/>
        <v>D02_114_130i138</v>
      </c>
      <c r="B542" s="48" t="s">
        <v>337</v>
      </c>
      <c r="C542" s="49">
        <v>114</v>
      </c>
      <c r="D542" s="50" t="s">
        <v>338</v>
      </c>
      <c r="E542" s="51" t="s">
        <v>61</v>
      </c>
      <c r="F542" s="51" t="s">
        <v>224</v>
      </c>
      <c r="G542" s="51" t="s">
        <v>63</v>
      </c>
      <c r="H542" s="51">
        <v>2005</v>
      </c>
      <c r="I542" s="52" t="s">
        <v>64</v>
      </c>
      <c r="J542" s="51">
        <v>80</v>
      </c>
      <c r="L542" s="51">
        <f>K542-30</f>
        <v>-30</v>
      </c>
      <c r="M542" s="51">
        <f>K542-60</f>
        <v>-60</v>
      </c>
      <c r="N542" s="51">
        <f>K542-76</f>
        <v>-76</v>
      </c>
      <c r="P542" s="53">
        <v>3</v>
      </c>
      <c r="T542" s="51"/>
      <c r="U542" s="51"/>
      <c r="W542" s="51">
        <v>2</v>
      </c>
      <c r="X542" s="53">
        <v>224</v>
      </c>
      <c r="Y542" s="51">
        <v>25</v>
      </c>
      <c r="Z542" s="51">
        <v>64</v>
      </c>
      <c r="AA542" s="54">
        <f t="shared" si="110"/>
        <v>2.56</v>
      </c>
      <c r="AB542" s="51">
        <v>4</v>
      </c>
      <c r="AC542" s="51">
        <v>27</v>
      </c>
      <c r="AD542" s="55">
        <f t="shared" si="111"/>
        <v>1.08</v>
      </c>
      <c r="AE542" s="52">
        <f t="shared" si="112"/>
        <v>42.1875</v>
      </c>
      <c r="AF542" s="51">
        <v>0</v>
      </c>
      <c r="AG542" s="51">
        <f t="shared" si="113"/>
        <v>0</v>
      </c>
      <c r="AH542" s="51">
        <v>0</v>
      </c>
      <c r="AI542" s="56">
        <f t="shared" si="114"/>
        <v>0</v>
      </c>
      <c r="AJ542" s="51">
        <v>4</v>
      </c>
      <c r="AK542" s="51">
        <f t="shared" si="115"/>
        <v>16</v>
      </c>
      <c r="AL542" s="51">
        <v>1</v>
      </c>
      <c r="AM542" s="51">
        <v>3</v>
      </c>
      <c r="AN542" s="51">
        <v>3</v>
      </c>
      <c r="AO542" s="51">
        <v>1</v>
      </c>
      <c r="AP542" s="53">
        <v>3</v>
      </c>
      <c r="AQ542" s="51">
        <v>3</v>
      </c>
      <c r="AR542" s="51">
        <v>3</v>
      </c>
      <c r="AT542" s="51"/>
      <c r="AW542" s="51"/>
      <c r="AX542" s="51"/>
      <c r="AY542" s="51"/>
      <c r="BH542" t="str">
        <f>CONCATENATE(Tabla1[[#This Row],[MADRE]],"X",Tabla1[[#This Row],[PADRE]])</f>
        <v>S5133XA2198</v>
      </c>
    </row>
    <row r="543" spans="1:60" ht="15.75" hidden="1" x14ac:dyDescent="0.25">
      <c r="A543" s="11" t="str">
        <f t="shared" si="109"/>
        <v>D02_114_130i138</v>
      </c>
      <c r="B543" s="48" t="s">
        <v>337</v>
      </c>
      <c r="C543" s="10">
        <v>114</v>
      </c>
      <c r="D543" s="50" t="s">
        <v>338</v>
      </c>
      <c r="E543" s="57" t="s">
        <v>61</v>
      </c>
      <c r="F543" s="57" t="s">
        <v>224</v>
      </c>
      <c r="G543" s="57" t="s">
        <v>63</v>
      </c>
      <c r="H543" s="57">
        <v>2006</v>
      </c>
      <c r="I543" s="52" t="s">
        <v>64</v>
      </c>
      <c r="J543" s="57">
        <v>75</v>
      </c>
      <c r="L543" s="57">
        <f>K543-34</f>
        <v>-34</v>
      </c>
      <c r="M543" s="57">
        <f>K543-61</f>
        <v>-61</v>
      </c>
      <c r="N543" s="57">
        <f>K543-70</f>
        <v>-70</v>
      </c>
      <c r="P543" s="58">
        <v>2</v>
      </c>
      <c r="T543" s="57"/>
      <c r="U543" s="57"/>
      <c r="W543" s="57">
        <v>2</v>
      </c>
      <c r="X543" s="58">
        <v>210</v>
      </c>
      <c r="Y543" s="57">
        <v>25</v>
      </c>
      <c r="Z543" s="57">
        <v>54</v>
      </c>
      <c r="AA543" s="59">
        <f t="shared" si="110"/>
        <v>2.16</v>
      </c>
      <c r="AB543" s="57">
        <v>4</v>
      </c>
      <c r="AC543" s="57">
        <v>18</v>
      </c>
      <c r="AD543" s="60">
        <f t="shared" si="111"/>
        <v>0.72</v>
      </c>
      <c r="AE543" s="61">
        <f t="shared" si="112"/>
        <v>33.333333333333329</v>
      </c>
      <c r="AF543" s="57">
        <v>0</v>
      </c>
      <c r="AG543" s="57">
        <f t="shared" si="113"/>
        <v>0</v>
      </c>
      <c r="AH543" s="57">
        <v>0</v>
      </c>
      <c r="AI543" s="62">
        <f t="shared" si="114"/>
        <v>0</v>
      </c>
      <c r="AJ543" s="57" t="s">
        <v>341</v>
      </c>
      <c r="AK543" s="57" t="e">
        <f t="shared" si="115"/>
        <v>#VALUE!</v>
      </c>
      <c r="AL543" s="57"/>
      <c r="AM543" s="57">
        <v>5</v>
      </c>
      <c r="AN543" s="57">
        <v>2</v>
      </c>
      <c r="AO543" s="57">
        <v>2</v>
      </c>
      <c r="AP543" s="58">
        <v>3</v>
      </c>
      <c r="AQ543" s="57">
        <v>3</v>
      </c>
      <c r="AR543" s="57">
        <v>3</v>
      </c>
      <c r="AT543" s="57"/>
      <c r="AW543" s="57"/>
      <c r="AX543" s="57"/>
      <c r="AY543" s="57"/>
      <c r="BH543" t="str">
        <f>CONCATENATE(Tabla1[[#This Row],[MADRE]],"X",Tabla1[[#This Row],[PADRE]])</f>
        <v>S5133XA2198</v>
      </c>
    </row>
    <row r="544" spans="1:60" ht="15.75" hidden="1" x14ac:dyDescent="0.25">
      <c r="A544" s="11" t="str">
        <f t="shared" si="109"/>
        <v>D02_142_104i405</v>
      </c>
      <c r="B544" s="48" t="s">
        <v>337</v>
      </c>
      <c r="C544" s="49">
        <v>142</v>
      </c>
      <c r="D544" s="50" t="s">
        <v>342</v>
      </c>
      <c r="E544" s="51" t="s">
        <v>343</v>
      </c>
      <c r="F544" s="51" t="s">
        <v>125</v>
      </c>
      <c r="G544" s="51" t="s">
        <v>344</v>
      </c>
      <c r="H544" s="51">
        <v>2005</v>
      </c>
      <c r="I544" s="52" t="s">
        <v>64</v>
      </c>
      <c r="J544" s="51"/>
      <c r="L544" s="51"/>
      <c r="M544" s="51"/>
      <c r="N544" s="51"/>
      <c r="P544" s="51"/>
      <c r="T544" s="51"/>
      <c r="U544" s="51"/>
      <c r="W544" s="51">
        <v>2</v>
      </c>
      <c r="X544" s="51">
        <v>227</v>
      </c>
      <c r="Y544" s="51">
        <v>25</v>
      </c>
      <c r="Z544" s="51">
        <v>109</v>
      </c>
      <c r="AA544" s="55">
        <f t="shared" si="110"/>
        <v>4.3600000000000003</v>
      </c>
      <c r="AB544" s="51">
        <v>4</v>
      </c>
      <c r="AC544" s="51">
        <v>37</v>
      </c>
      <c r="AD544" s="51">
        <f t="shared" si="111"/>
        <v>1.48</v>
      </c>
      <c r="AE544" s="52">
        <f t="shared" si="112"/>
        <v>33.944954128440365</v>
      </c>
      <c r="AF544" s="51">
        <v>0</v>
      </c>
      <c r="AG544" s="51">
        <f t="shared" si="113"/>
        <v>0</v>
      </c>
      <c r="AH544" s="51">
        <v>0</v>
      </c>
      <c r="AI544" s="56">
        <f t="shared" si="114"/>
        <v>0</v>
      </c>
      <c r="AJ544" s="51" t="s">
        <v>345</v>
      </c>
      <c r="AK544" s="51"/>
      <c r="AL544" s="51"/>
      <c r="AM544" s="51">
        <v>8</v>
      </c>
      <c r="AN544" s="51">
        <v>2</v>
      </c>
      <c r="AO544" s="51">
        <v>2</v>
      </c>
      <c r="AP544" s="51">
        <v>4</v>
      </c>
      <c r="AQ544" s="51">
        <v>3</v>
      </c>
      <c r="AR544" s="51">
        <v>3</v>
      </c>
      <c r="AT544" s="51"/>
      <c r="AW544" s="51"/>
      <c r="AX544" s="51"/>
      <c r="AY544" s="51"/>
      <c r="BH544" t="str">
        <f>CONCATENATE(Tabla1[[#This Row],[MADRE]],"X",Tabla1[[#This Row],[PADRE]])</f>
        <v>FerrxTuono283XMarta</v>
      </c>
    </row>
    <row r="545" spans="1:60" ht="15.75" hidden="1" x14ac:dyDescent="0.25">
      <c r="A545" s="11" t="str">
        <f t="shared" si="109"/>
        <v>D02_145_104i405</v>
      </c>
      <c r="B545" s="48" t="s">
        <v>337</v>
      </c>
      <c r="C545" s="10">
        <v>145</v>
      </c>
      <c r="D545" s="50" t="s">
        <v>342</v>
      </c>
      <c r="E545" s="51" t="s">
        <v>343</v>
      </c>
      <c r="F545" s="57" t="s">
        <v>125</v>
      </c>
      <c r="G545" s="57" t="s">
        <v>344</v>
      </c>
      <c r="H545" s="57">
        <v>2006</v>
      </c>
      <c r="I545" s="52" t="s">
        <v>64</v>
      </c>
      <c r="J545" s="57"/>
      <c r="L545" s="57"/>
      <c r="M545" s="57"/>
      <c r="N545" s="57"/>
      <c r="P545" s="58"/>
      <c r="T545" s="57"/>
      <c r="U545" s="57"/>
      <c r="W545" s="57">
        <v>3</v>
      </c>
      <c r="X545" s="58">
        <v>204</v>
      </c>
      <c r="Y545" s="57">
        <v>25</v>
      </c>
      <c r="Z545" s="57">
        <v>54</v>
      </c>
      <c r="AA545" s="59">
        <f t="shared" si="110"/>
        <v>2.16</v>
      </c>
      <c r="AB545" s="57">
        <v>3</v>
      </c>
      <c r="AC545" s="57">
        <v>26</v>
      </c>
      <c r="AD545" s="60">
        <f t="shared" si="111"/>
        <v>1.04</v>
      </c>
      <c r="AE545" s="61">
        <f t="shared" si="112"/>
        <v>48.148148148148145</v>
      </c>
      <c r="AF545" s="57">
        <v>0</v>
      </c>
      <c r="AG545" s="57">
        <f t="shared" si="113"/>
        <v>0</v>
      </c>
      <c r="AH545" s="57">
        <v>0</v>
      </c>
      <c r="AI545" s="62">
        <f t="shared" si="114"/>
        <v>0</v>
      </c>
      <c r="AJ545" s="57">
        <v>0</v>
      </c>
      <c r="AK545" s="57">
        <f>AJ545*100/Y545</f>
        <v>0</v>
      </c>
      <c r="AL545" s="57"/>
      <c r="AM545" s="57">
        <v>3</v>
      </c>
      <c r="AN545" s="57">
        <v>3</v>
      </c>
      <c r="AO545" s="57">
        <v>2</v>
      </c>
      <c r="AP545" s="58">
        <v>3</v>
      </c>
      <c r="AQ545" s="57">
        <v>3</v>
      </c>
      <c r="AR545" s="57">
        <v>2</v>
      </c>
      <c r="AT545" s="57"/>
      <c r="AW545" s="57"/>
      <c r="AX545" s="57"/>
      <c r="AY545" s="57"/>
      <c r="BH545" t="str">
        <f>CONCATENATE(Tabla1[[#This Row],[MADRE]],"X",Tabla1[[#This Row],[PADRE]])</f>
        <v>FerrxTuono283XMarta</v>
      </c>
    </row>
    <row r="546" spans="1:60" ht="15.75" hidden="1" x14ac:dyDescent="0.25">
      <c r="A546" s="11" t="str">
        <f t="shared" si="109"/>
        <v>D02_153_104i405</v>
      </c>
      <c r="B546" s="48" t="s">
        <v>337</v>
      </c>
      <c r="C546" s="49">
        <v>153</v>
      </c>
      <c r="D546" s="50" t="s">
        <v>342</v>
      </c>
      <c r="E546" s="51" t="s">
        <v>343</v>
      </c>
      <c r="F546" s="51" t="s">
        <v>125</v>
      </c>
      <c r="G546" s="51" t="s">
        <v>344</v>
      </c>
      <c r="H546" s="51">
        <v>2005</v>
      </c>
      <c r="I546" s="52" t="s">
        <v>64</v>
      </c>
      <c r="J546" s="51"/>
      <c r="L546" s="51"/>
      <c r="M546" s="51"/>
      <c r="N546" s="51"/>
      <c r="P546" s="53"/>
      <c r="T546" s="51"/>
      <c r="U546" s="51"/>
      <c r="W546" s="51">
        <v>2</v>
      </c>
      <c r="X546" s="53">
        <v>212</v>
      </c>
      <c r="Y546" s="51">
        <v>25</v>
      </c>
      <c r="Z546" s="51">
        <v>98</v>
      </c>
      <c r="AA546" s="54">
        <f t="shared" si="110"/>
        <v>3.92</v>
      </c>
      <c r="AB546" s="51">
        <v>4</v>
      </c>
      <c r="AC546" s="51">
        <v>30</v>
      </c>
      <c r="AD546" s="55">
        <f t="shared" si="111"/>
        <v>1.2</v>
      </c>
      <c r="AE546" s="52">
        <f t="shared" si="112"/>
        <v>30.612244897959183</v>
      </c>
      <c r="AF546" s="51">
        <v>0</v>
      </c>
      <c r="AG546" s="51">
        <f t="shared" si="113"/>
        <v>0</v>
      </c>
      <c r="AH546" s="51">
        <v>1</v>
      </c>
      <c r="AI546" s="56">
        <f t="shared" si="114"/>
        <v>4</v>
      </c>
      <c r="AJ546" s="51">
        <v>10</v>
      </c>
      <c r="AK546" s="51">
        <f>AJ546*100/Y546</f>
        <v>40</v>
      </c>
      <c r="AL546" s="51">
        <v>1</v>
      </c>
      <c r="AM546" s="51">
        <v>1</v>
      </c>
      <c r="AN546" s="51">
        <v>2</v>
      </c>
      <c r="AO546" s="51">
        <v>2</v>
      </c>
      <c r="AP546" s="53">
        <v>3</v>
      </c>
      <c r="AQ546" s="51">
        <v>3</v>
      </c>
      <c r="AR546" s="51">
        <v>2</v>
      </c>
      <c r="AT546" s="51"/>
      <c r="AW546" s="51"/>
      <c r="AX546" s="51"/>
      <c r="AY546" s="51"/>
      <c r="BH546" t="str">
        <f>CONCATENATE(Tabla1[[#This Row],[MADRE]],"X",Tabla1[[#This Row],[PADRE]])</f>
        <v>FerrxTuono283XMarta</v>
      </c>
    </row>
    <row r="547" spans="1:60" ht="15.75" hidden="1" x14ac:dyDescent="0.25">
      <c r="A547" s="11" t="str">
        <f t="shared" si="109"/>
        <v>D02_155_104i405</v>
      </c>
      <c r="B547" s="48" t="s">
        <v>337</v>
      </c>
      <c r="C547" s="49">
        <v>155</v>
      </c>
      <c r="D547" s="50" t="s">
        <v>342</v>
      </c>
      <c r="E547" s="51" t="s">
        <v>343</v>
      </c>
      <c r="F547" s="51" t="s">
        <v>125</v>
      </c>
      <c r="G547" s="51" t="s">
        <v>344</v>
      </c>
      <c r="H547" s="51">
        <v>2005</v>
      </c>
      <c r="I547" s="52" t="s">
        <v>64</v>
      </c>
      <c r="J547" s="51"/>
      <c r="L547" s="51"/>
      <c r="M547" s="51"/>
      <c r="N547" s="51"/>
      <c r="P547" s="53"/>
      <c r="T547" s="51"/>
      <c r="U547" s="51"/>
      <c r="W547" s="51">
        <v>2</v>
      </c>
      <c r="X547" s="53">
        <v>215</v>
      </c>
      <c r="Y547" s="51">
        <v>25</v>
      </c>
      <c r="Z547" s="51">
        <v>74</v>
      </c>
      <c r="AA547" s="54">
        <f t="shared" si="110"/>
        <v>2.96</v>
      </c>
      <c r="AB547" s="51">
        <v>3</v>
      </c>
      <c r="AC547" s="51">
        <v>34</v>
      </c>
      <c r="AD547" s="55">
        <f t="shared" si="111"/>
        <v>1.36</v>
      </c>
      <c r="AE547" s="52">
        <f t="shared" si="112"/>
        <v>45.945945945945944</v>
      </c>
      <c r="AF547" s="51">
        <v>0</v>
      </c>
      <c r="AG547" s="51">
        <f t="shared" si="113"/>
        <v>0</v>
      </c>
      <c r="AH547" s="51">
        <v>3</v>
      </c>
      <c r="AI547" s="56">
        <f t="shared" si="114"/>
        <v>12</v>
      </c>
      <c r="AJ547" s="51">
        <v>0</v>
      </c>
      <c r="AK547" s="51">
        <f>AJ547*100/Y547</f>
        <v>0</v>
      </c>
      <c r="AL547" s="51">
        <v>0</v>
      </c>
      <c r="AM547" s="51">
        <v>4</v>
      </c>
      <c r="AN547" s="51">
        <v>3</v>
      </c>
      <c r="AO547" s="51">
        <v>1</v>
      </c>
      <c r="AP547" s="53">
        <v>3</v>
      </c>
      <c r="AQ547" s="51">
        <v>3</v>
      </c>
      <c r="AR547" s="51">
        <v>3</v>
      </c>
      <c r="AT547" s="51"/>
      <c r="AW547" s="51"/>
      <c r="AX547" s="51"/>
      <c r="AY547" s="51"/>
      <c r="BH547" t="str">
        <f>CONCATENATE(Tabla1[[#This Row],[MADRE]],"X",Tabla1[[#This Row],[PADRE]])</f>
        <v>FerrxTuono283XMarta</v>
      </c>
    </row>
    <row r="548" spans="1:60" ht="15.75" hidden="1" x14ac:dyDescent="0.25">
      <c r="A548" s="11" t="str">
        <f t="shared" si="109"/>
        <v>D02_155_104i405</v>
      </c>
      <c r="B548" s="48" t="s">
        <v>337</v>
      </c>
      <c r="C548" s="10">
        <v>155</v>
      </c>
      <c r="D548" s="50" t="s">
        <v>342</v>
      </c>
      <c r="E548" s="51" t="s">
        <v>343</v>
      </c>
      <c r="F548" s="57" t="s">
        <v>125</v>
      </c>
      <c r="G548" s="57" t="s">
        <v>344</v>
      </c>
      <c r="H548" s="57">
        <v>2006</v>
      </c>
      <c r="I548" s="52" t="s">
        <v>64</v>
      </c>
      <c r="J548" s="57">
        <v>60</v>
      </c>
      <c r="L548" s="57">
        <f>K548-34</f>
        <v>-34</v>
      </c>
      <c r="M548" s="57">
        <f>K548-61</f>
        <v>-61</v>
      </c>
      <c r="N548" s="57">
        <f>K548-70</f>
        <v>-70</v>
      </c>
      <c r="P548" s="58">
        <v>1</v>
      </c>
      <c r="T548" s="57"/>
      <c r="U548" s="57"/>
      <c r="W548" s="57">
        <v>2</v>
      </c>
      <c r="X548" s="58">
        <v>212</v>
      </c>
      <c r="Y548" s="57">
        <v>25</v>
      </c>
      <c r="Z548" s="57">
        <v>87</v>
      </c>
      <c r="AA548" s="59">
        <f t="shared" si="110"/>
        <v>3.48</v>
      </c>
      <c r="AB548" s="57">
        <v>3</v>
      </c>
      <c r="AC548" s="57">
        <v>37</v>
      </c>
      <c r="AD548" s="60">
        <f t="shared" si="111"/>
        <v>1.48</v>
      </c>
      <c r="AE548" s="61">
        <f t="shared" si="112"/>
        <v>42.52873563218391</v>
      </c>
      <c r="AF548" s="57">
        <v>0</v>
      </c>
      <c r="AG548" s="57">
        <f t="shared" si="113"/>
        <v>0</v>
      </c>
      <c r="AH548" s="57">
        <v>0</v>
      </c>
      <c r="AI548" s="62">
        <f t="shared" si="114"/>
        <v>0</v>
      </c>
      <c r="AJ548" s="57" t="s">
        <v>346</v>
      </c>
      <c r="AK548" s="57" t="e">
        <f>AJ548*100/Y548</f>
        <v>#VALUE!</v>
      </c>
      <c r="AL548" s="57"/>
      <c r="AM548" s="57">
        <v>7</v>
      </c>
      <c r="AN548" s="57">
        <v>3</v>
      </c>
      <c r="AO548" s="57">
        <v>2</v>
      </c>
      <c r="AP548" s="58">
        <v>3</v>
      </c>
      <c r="AQ548" s="57">
        <v>3</v>
      </c>
      <c r="AR548" s="57">
        <v>3</v>
      </c>
      <c r="AT548" s="57"/>
      <c r="AW548" s="57"/>
      <c r="AX548" s="57"/>
      <c r="AY548" s="57"/>
      <c r="BH548" t="str">
        <f>CONCATENATE(Tabla1[[#This Row],[MADRE]],"X",Tabla1[[#This Row],[PADRE]])</f>
        <v>FerrxTuono283XMarta</v>
      </c>
    </row>
    <row r="549" spans="1:60" ht="15.75" hidden="1" x14ac:dyDescent="0.25">
      <c r="A549" s="11" t="str">
        <f t="shared" si="109"/>
        <v>D02_157_104i405</v>
      </c>
      <c r="B549" s="48" t="s">
        <v>337</v>
      </c>
      <c r="C549" s="49">
        <v>157</v>
      </c>
      <c r="D549" s="50" t="s">
        <v>342</v>
      </c>
      <c r="E549" s="51" t="s">
        <v>343</v>
      </c>
      <c r="F549" s="51" t="s">
        <v>125</v>
      </c>
      <c r="G549" s="51" t="s">
        <v>344</v>
      </c>
      <c r="H549" s="51">
        <v>2005</v>
      </c>
      <c r="I549" s="52" t="s">
        <v>64</v>
      </c>
      <c r="J549" s="51"/>
      <c r="L549" s="51"/>
      <c r="M549" s="51"/>
      <c r="N549" s="51"/>
      <c r="P549" s="53"/>
      <c r="T549" s="51"/>
      <c r="U549" s="51"/>
      <c r="W549" s="51">
        <v>2</v>
      </c>
      <c r="X549" s="53">
        <v>212</v>
      </c>
      <c r="Y549" s="51">
        <v>25</v>
      </c>
      <c r="Z549" s="51">
        <v>53</v>
      </c>
      <c r="AA549" s="54">
        <f t="shared" si="110"/>
        <v>2.12</v>
      </c>
      <c r="AB549" s="51">
        <v>2</v>
      </c>
      <c r="AC549" s="51">
        <v>26</v>
      </c>
      <c r="AD549" s="55">
        <f t="shared" si="111"/>
        <v>1.04</v>
      </c>
      <c r="AE549" s="52">
        <f t="shared" si="112"/>
        <v>49.056603773584904</v>
      </c>
      <c r="AF549" s="51">
        <v>0</v>
      </c>
      <c r="AG549" s="51">
        <f t="shared" si="113"/>
        <v>0</v>
      </c>
      <c r="AH549" s="51">
        <v>0</v>
      </c>
      <c r="AI549" s="56">
        <f t="shared" si="114"/>
        <v>0</v>
      </c>
      <c r="AJ549" s="51" t="s">
        <v>347</v>
      </c>
      <c r="AK549" s="51"/>
      <c r="AL549" s="51"/>
      <c r="AM549" s="51">
        <v>8</v>
      </c>
      <c r="AN549" s="51">
        <v>2</v>
      </c>
      <c r="AO549" s="51">
        <v>1</v>
      </c>
      <c r="AP549" s="53">
        <v>4</v>
      </c>
      <c r="AQ549" s="51">
        <v>3</v>
      </c>
      <c r="AR549" s="51">
        <v>2</v>
      </c>
      <c r="AT549" s="51"/>
      <c r="AW549" s="51"/>
      <c r="AX549" s="51"/>
      <c r="AY549" s="51"/>
      <c r="BH549" t="str">
        <f>CONCATENATE(Tabla1[[#This Row],[MADRE]],"X",Tabla1[[#This Row],[PADRE]])</f>
        <v>FerrxTuono283XMarta</v>
      </c>
    </row>
    <row r="550" spans="1:60" ht="15.75" hidden="1" x14ac:dyDescent="0.25">
      <c r="A550" s="11" t="str">
        <f t="shared" si="109"/>
        <v>D02_157_104i405</v>
      </c>
      <c r="B550" s="48" t="s">
        <v>337</v>
      </c>
      <c r="C550" s="10">
        <v>157</v>
      </c>
      <c r="D550" s="50" t="s">
        <v>342</v>
      </c>
      <c r="E550" s="51" t="s">
        <v>343</v>
      </c>
      <c r="F550" s="57" t="s">
        <v>125</v>
      </c>
      <c r="G550" s="57" t="s">
        <v>344</v>
      </c>
      <c r="H550" s="57">
        <v>2006</v>
      </c>
      <c r="I550" s="52" t="s">
        <v>64</v>
      </c>
      <c r="J550" s="57">
        <v>64</v>
      </c>
      <c r="L550" s="57">
        <f>K550-34</f>
        <v>-34</v>
      </c>
      <c r="M550" s="57">
        <f>K550-61</f>
        <v>-61</v>
      </c>
      <c r="N550" s="57">
        <f>K550-70</f>
        <v>-70</v>
      </c>
      <c r="P550" s="58">
        <v>2</v>
      </c>
      <c r="T550" s="57"/>
      <c r="U550" s="57"/>
      <c r="W550" s="57">
        <v>2</v>
      </c>
      <c r="X550" s="58">
        <v>209</v>
      </c>
      <c r="Y550" s="57">
        <v>25</v>
      </c>
      <c r="Z550" s="57">
        <v>55</v>
      </c>
      <c r="AA550" s="59">
        <f t="shared" si="110"/>
        <v>2.2000000000000002</v>
      </c>
      <c r="AB550" s="57">
        <v>2</v>
      </c>
      <c r="AC550" s="57">
        <v>30</v>
      </c>
      <c r="AD550" s="60">
        <f t="shared" si="111"/>
        <v>1.2</v>
      </c>
      <c r="AE550" s="61">
        <f t="shared" si="112"/>
        <v>54.54545454545454</v>
      </c>
      <c r="AF550" s="57">
        <v>0</v>
      </c>
      <c r="AG550" s="57">
        <f t="shared" si="113"/>
        <v>0</v>
      </c>
      <c r="AH550" s="57">
        <v>0</v>
      </c>
      <c r="AI550" s="62">
        <f t="shared" si="114"/>
        <v>0</v>
      </c>
      <c r="AJ550" s="57" t="s">
        <v>348</v>
      </c>
      <c r="AK550" s="57" t="e">
        <f t="shared" ref="AK550:AK562" si="116">AJ550*100/Y550</f>
        <v>#VALUE!</v>
      </c>
      <c r="AL550" s="57"/>
      <c r="AM550" s="57">
        <v>8</v>
      </c>
      <c r="AN550" s="57">
        <v>3</v>
      </c>
      <c r="AO550" s="57">
        <v>2</v>
      </c>
      <c r="AP550" s="58">
        <v>3</v>
      </c>
      <c r="AQ550" s="57">
        <v>3</v>
      </c>
      <c r="AR550" s="57">
        <v>3</v>
      </c>
      <c r="AT550" s="57"/>
      <c r="AW550" s="57"/>
      <c r="AX550" s="57"/>
      <c r="AY550" s="57"/>
      <c r="BH550" t="str">
        <f>CONCATENATE(Tabla1[[#This Row],[MADRE]],"X",Tabla1[[#This Row],[PADRE]])</f>
        <v>FerrxTuono283XMarta</v>
      </c>
    </row>
    <row r="551" spans="1:60" ht="15.75" hidden="1" x14ac:dyDescent="0.25">
      <c r="A551" s="11" t="str">
        <f t="shared" si="109"/>
        <v>D02_163_104i405</v>
      </c>
      <c r="B551" s="48" t="s">
        <v>337</v>
      </c>
      <c r="C551" s="49">
        <v>163</v>
      </c>
      <c r="D551" s="50" t="s">
        <v>342</v>
      </c>
      <c r="E551" s="51" t="s">
        <v>343</v>
      </c>
      <c r="F551" s="51" t="s">
        <v>125</v>
      </c>
      <c r="G551" s="51" t="s">
        <v>344</v>
      </c>
      <c r="H551" s="51">
        <v>2005</v>
      </c>
      <c r="I551" s="52" t="s">
        <v>64</v>
      </c>
      <c r="J551" s="51"/>
      <c r="L551" s="51"/>
      <c r="M551" s="51"/>
      <c r="N551" s="51"/>
      <c r="P551" s="53"/>
      <c r="T551" s="51"/>
      <c r="U551" s="51"/>
      <c r="W551" s="51">
        <v>2</v>
      </c>
      <c r="X551" s="53">
        <v>220</v>
      </c>
      <c r="Y551" s="51">
        <v>25</v>
      </c>
      <c r="Z551" s="51">
        <v>102</v>
      </c>
      <c r="AA551" s="54">
        <f t="shared" si="110"/>
        <v>4.08</v>
      </c>
      <c r="AB551" s="51">
        <v>4</v>
      </c>
      <c r="AC551" s="51">
        <v>33</v>
      </c>
      <c r="AD551" s="55">
        <f t="shared" si="111"/>
        <v>1.32</v>
      </c>
      <c r="AE551" s="52">
        <f t="shared" si="112"/>
        <v>32.352941176470587</v>
      </c>
      <c r="AF551" s="51">
        <v>0</v>
      </c>
      <c r="AG551" s="51">
        <f t="shared" si="113"/>
        <v>0</v>
      </c>
      <c r="AH551" s="51">
        <v>4</v>
      </c>
      <c r="AI551" s="56">
        <f t="shared" si="114"/>
        <v>16</v>
      </c>
      <c r="AJ551" s="51">
        <v>0</v>
      </c>
      <c r="AK551" s="51">
        <f t="shared" si="116"/>
        <v>0</v>
      </c>
      <c r="AL551" s="51">
        <v>0</v>
      </c>
      <c r="AM551" s="51">
        <v>8</v>
      </c>
      <c r="AN551" s="51">
        <v>2</v>
      </c>
      <c r="AO551" s="51">
        <v>2</v>
      </c>
      <c r="AP551" s="53">
        <v>3</v>
      </c>
      <c r="AQ551" s="51">
        <v>3</v>
      </c>
      <c r="AR551" s="51">
        <v>3</v>
      </c>
      <c r="AT551" s="51"/>
      <c r="AW551" s="51"/>
      <c r="AX551" s="51"/>
      <c r="AY551" s="51"/>
      <c r="BH551" t="str">
        <f>CONCATENATE(Tabla1[[#This Row],[MADRE]],"X",Tabla1[[#This Row],[PADRE]])</f>
        <v>FerrxTuono283XMarta</v>
      </c>
    </row>
    <row r="552" spans="1:60" ht="15.75" hidden="1" x14ac:dyDescent="0.25">
      <c r="A552" s="11" t="str">
        <f t="shared" si="109"/>
        <v>D02_163_104i405</v>
      </c>
      <c r="B552" s="48" t="s">
        <v>337</v>
      </c>
      <c r="C552" s="10">
        <v>163</v>
      </c>
      <c r="D552" s="50" t="s">
        <v>342</v>
      </c>
      <c r="E552" s="51" t="s">
        <v>343</v>
      </c>
      <c r="F552" s="57" t="s">
        <v>125</v>
      </c>
      <c r="G552" s="57" t="s">
        <v>344</v>
      </c>
      <c r="H552" s="57">
        <v>2006</v>
      </c>
      <c r="I552" s="52" t="s">
        <v>64</v>
      </c>
      <c r="J552" s="57">
        <v>62</v>
      </c>
      <c r="L552" s="57">
        <f>K552-34</f>
        <v>-34</v>
      </c>
      <c r="M552" s="57">
        <f>K552-61</f>
        <v>-61</v>
      </c>
      <c r="N552" s="57">
        <f>K552-70</f>
        <v>-70</v>
      </c>
      <c r="P552" s="58">
        <v>2</v>
      </c>
      <c r="T552" s="57"/>
      <c r="U552" s="57"/>
      <c r="W552" s="57">
        <v>2</v>
      </c>
      <c r="X552" s="58">
        <v>212</v>
      </c>
      <c r="Y552" s="57">
        <v>25</v>
      </c>
      <c r="Z552" s="57">
        <v>102</v>
      </c>
      <c r="AA552" s="59">
        <f t="shared" si="110"/>
        <v>4.08</v>
      </c>
      <c r="AB552" s="57">
        <v>4</v>
      </c>
      <c r="AC552" s="57">
        <v>26</v>
      </c>
      <c r="AD552" s="60">
        <f t="shared" si="111"/>
        <v>1.04</v>
      </c>
      <c r="AE552" s="61">
        <f t="shared" si="112"/>
        <v>25.490196078431371</v>
      </c>
      <c r="AF552" s="57">
        <v>0</v>
      </c>
      <c r="AG552" s="57">
        <f t="shared" si="113"/>
        <v>0</v>
      </c>
      <c r="AH552" s="57">
        <v>0</v>
      </c>
      <c r="AI552" s="62">
        <f t="shared" si="114"/>
        <v>0</v>
      </c>
      <c r="AJ552" s="57">
        <v>0</v>
      </c>
      <c r="AK552" s="57">
        <f t="shared" si="116"/>
        <v>0</v>
      </c>
      <c r="AL552" s="57"/>
      <c r="AM552" s="57">
        <v>7</v>
      </c>
      <c r="AN552" s="57">
        <v>3</v>
      </c>
      <c r="AO552" s="57">
        <v>2</v>
      </c>
      <c r="AP552" s="58">
        <v>4</v>
      </c>
      <c r="AQ552" s="57">
        <v>3</v>
      </c>
      <c r="AR552" s="57">
        <v>4</v>
      </c>
      <c r="AT552" s="57"/>
      <c r="AW552" s="57"/>
      <c r="AX552" s="57"/>
      <c r="AY552" s="57"/>
      <c r="BH552" t="str">
        <f>CONCATENATE(Tabla1[[#This Row],[MADRE]],"X",Tabla1[[#This Row],[PADRE]])</f>
        <v>FerrxTuono283XMarta</v>
      </c>
    </row>
    <row r="553" spans="1:60" ht="15.75" hidden="1" x14ac:dyDescent="0.25">
      <c r="A553" s="11" t="str">
        <f t="shared" si="109"/>
        <v>D02_171_104i405</v>
      </c>
      <c r="B553" s="48" t="s">
        <v>337</v>
      </c>
      <c r="C553" s="49">
        <v>171</v>
      </c>
      <c r="D553" s="50" t="s">
        <v>342</v>
      </c>
      <c r="E553" s="51" t="s">
        <v>343</v>
      </c>
      <c r="F553" s="51" t="s">
        <v>125</v>
      </c>
      <c r="G553" s="51" t="s">
        <v>344</v>
      </c>
      <c r="H553" s="51">
        <v>2005</v>
      </c>
      <c r="I553" s="52" t="s">
        <v>64</v>
      </c>
      <c r="J553" s="51"/>
      <c r="L553" s="51"/>
      <c r="M553" s="51"/>
      <c r="N553" s="51"/>
      <c r="P553" s="53"/>
      <c r="T553" s="51"/>
      <c r="U553" s="51"/>
      <c r="W553" s="51">
        <v>2</v>
      </c>
      <c r="X553" s="53">
        <v>210</v>
      </c>
      <c r="Y553" s="51">
        <v>25</v>
      </c>
      <c r="Z553" s="51">
        <v>89</v>
      </c>
      <c r="AA553" s="54">
        <f t="shared" si="110"/>
        <v>3.56</v>
      </c>
      <c r="AB553" s="51">
        <v>4</v>
      </c>
      <c r="AC553" s="51">
        <v>29</v>
      </c>
      <c r="AD553" s="55">
        <f t="shared" si="111"/>
        <v>1.1599999999999999</v>
      </c>
      <c r="AE553" s="52">
        <f t="shared" si="112"/>
        <v>32.584269662921344</v>
      </c>
      <c r="AF553" s="51">
        <v>0</v>
      </c>
      <c r="AG553" s="51">
        <f t="shared" si="113"/>
        <v>0</v>
      </c>
      <c r="AH553" s="51">
        <v>4</v>
      </c>
      <c r="AI553" s="56">
        <f t="shared" si="114"/>
        <v>16</v>
      </c>
      <c r="AJ553" s="51">
        <v>0</v>
      </c>
      <c r="AK553" s="51">
        <f t="shared" si="116"/>
        <v>0</v>
      </c>
      <c r="AL553" s="51">
        <v>0</v>
      </c>
      <c r="AM553" s="51">
        <v>4</v>
      </c>
      <c r="AN553" s="51">
        <v>2</v>
      </c>
      <c r="AO553" s="51">
        <v>1</v>
      </c>
      <c r="AP553" s="53">
        <v>3</v>
      </c>
      <c r="AQ553" s="51">
        <v>3</v>
      </c>
      <c r="AR553" s="51">
        <v>2</v>
      </c>
      <c r="AT553" s="51"/>
      <c r="AW553" s="51"/>
      <c r="AX553" s="51"/>
      <c r="AY553" s="51"/>
      <c r="BH553" t="str">
        <f>CONCATENATE(Tabla1[[#This Row],[MADRE]],"X",Tabla1[[#This Row],[PADRE]])</f>
        <v>FerrxTuono283XMarta</v>
      </c>
    </row>
    <row r="554" spans="1:60" ht="15.75" hidden="1" x14ac:dyDescent="0.25">
      <c r="A554" s="11" t="str">
        <f t="shared" si="109"/>
        <v>D02_171_104i405</v>
      </c>
      <c r="B554" s="48" t="s">
        <v>337</v>
      </c>
      <c r="C554" s="10">
        <v>171</v>
      </c>
      <c r="D554" s="50" t="s">
        <v>342</v>
      </c>
      <c r="E554" s="51" t="s">
        <v>343</v>
      </c>
      <c r="F554" s="57" t="s">
        <v>125</v>
      </c>
      <c r="G554" s="57" t="s">
        <v>344</v>
      </c>
      <c r="H554" s="57">
        <v>2006</v>
      </c>
      <c r="I554" s="52" t="s">
        <v>64</v>
      </c>
      <c r="J554" s="57">
        <v>62</v>
      </c>
      <c r="L554" s="57">
        <f>K554-34</f>
        <v>-34</v>
      </c>
      <c r="M554" s="57">
        <f>K554-61</f>
        <v>-61</v>
      </c>
      <c r="N554" s="57">
        <f>K554-70</f>
        <v>-70</v>
      </c>
      <c r="P554" s="58">
        <v>3</v>
      </c>
      <c r="T554" s="57"/>
      <c r="U554" s="57"/>
      <c r="W554" s="57">
        <v>3</v>
      </c>
      <c r="X554" s="58">
        <v>208</v>
      </c>
      <c r="Y554" s="57">
        <v>25</v>
      </c>
      <c r="Z554" s="57">
        <v>83</v>
      </c>
      <c r="AA554" s="59">
        <f t="shared" si="110"/>
        <v>3.32</v>
      </c>
      <c r="AB554" s="57">
        <v>4</v>
      </c>
      <c r="AC554" s="57">
        <v>25</v>
      </c>
      <c r="AD554" s="60">
        <f t="shared" si="111"/>
        <v>1</v>
      </c>
      <c r="AE554" s="61">
        <f t="shared" si="112"/>
        <v>30.120481927710845</v>
      </c>
      <c r="AF554" s="57">
        <v>0</v>
      </c>
      <c r="AG554" s="57">
        <f t="shared" si="113"/>
        <v>0</v>
      </c>
      <c r="AH554" s="57">
        <v>0</v>
      </c>
      <c r="AI554" s="62">
        <f t="shared" si="114"/>
        <v>0</v>
      </c>
      <c r="AJ554" s="57" t="s">
        <v>188</v>
      </c>
      <c r="AK554" s="57" t="e">
        <f t="shared" si="116"/>
        <v>#VALUE!</v>
      </c>
      <c r="AL554" s="57"/>
      <c r="AM554" s="57">
        <v>5</v>
      </c>
      <c r="AN554" s="57">
        <v>3</v>
      </c>
      <c r="AO554" s="57">
        <v>3</v>
      </c>
      <c r="AP554" s="58">
        <v>3</v>
      </c>
      <c r="AQ554" s="57">
        <v>3</v>
      </c>
      <c r="AR554" s="57">
        <v>4</v>
      </c>
      <c r="AT554" s="57"/>
      <c r="AW554" s="57"/>
      <c r="AX554" s="57"/>
      <c r="AY554" s="57"/>
      <c r="BH554" t="str">
        <f>CONCATENATE(Tabla1[[#This Row],[MADRE]],"X",Tabla1[[#This Row],[PADRE]])</f>
        <v>FerrxTuono283XMarta</v>
      </c>
    </row>
    <row r="555" spans="1:60" ht="15.75" hidden="1" x14ac:dyDescent="0.25">
      <c r="A555" s="11" t="str">
        <f t="shared" si="109"/>
        <v>D02_179_110</v>
      </c>
      <c r="B555" s="48" t="s">
        <v>337</v>
      </c>
      <c r="C555" s="49">
        <v>179</v>
      </c>
      <c r="D555" s="50">
        <v>110</v>
      </c>
      <c r="E555" s="51" t="s">
        <v>343</v>
      </c>
      <c r="F555" s="11" t="s">
        <v>144</v>
      </c>
      <c r="G555" s="51" t="s">
        <v>344</v>
      </c>
      <c r="H555" s="51">
        <v>2005</v>
      </c>
      <c r="I555" s="52" t="s">
        <v>64</v>
      </c>
      <c r="J555" s="51"/>
      <c r="L555" s="51"/>
      <c r="M555" s="51"/>
      <c r="N555" s="51"/>
      <c r="P555" s="53"/>
      <c r="T555" s="51"/>
      <c r="U555" s="51"/>
      <c r="W555" s="51">
        <v>2</v>
      </c>
      <c r="X555" s="53">
        <v>206</v>
      </c>
      <c r="Y555" s="51">
        <v>25</v>
      </c>
      <c r="Z555" s="51">
        <v>89</v>
      </c>
      <c r="AA555" s="54">
        <f t="shared" si="110"/>
        <v>3.56</v>
      </c>
      <c r="AB555" s="51">
        <v>3</v>
      </c>
      <c r="AC555" s="51">
        <v>29</v>
      </c>
      <c r="AD555" s="55">
        <f t="shared" si="111"/>
        <v>1.1599999999999999</v>
      </c>
      <c r="AE555" s="52">
        <f t="shared" si="112"/>
        <v>32.584269662921344</v>
      </c>
      <c r="AF555" s="51">
        <v>0</v>
      </c>
      <c r="AG555" s="51">
        <f t="shared" si="113"/>
        <v>0</v>
      </c>
      <c r="AH555" s="51">
        <v>1</v>
      </c>
      <c r="AI555" s="56">
        <f t="shared" si="114"/>
        <v>4</v>
      </c>
      <c r="AJ555" s="51">
        <v>0</v>
      </c>
      <c r="AK555" s="51">
        <f t="shared" si="116"/>
        <v>0</v>
      </c>
      <c r="AL555" s="51">
        <v>0</v>
      </c>
      <c r="AM555" s="51">
        <v>11</v>
      </c>
      <c r="AN555" s="51">
        <v>1</v>
      </c>
      <c r="AO555" s="51">
        <v>2</v>
      </c>
      <c r="AP555" s="53">
        <v>4</v>
      </c>
      <c r="AQ555" s="51">
        <v>3</v>
      </c>
      <c r="AR555" s="51">
        <v>4</v>
      </c>
      <c r="AT555" s="51"/>
      <c r="AW555" s="51"/>
      <c r="AX555" s="51"/>
      <c r="AY555" s="51"/>
      <c r="BH555" t="str">
        <f>CONCATENATE(Tabla1[[#This Row],[MADRE]],"X",Tabla1[[#This Row],[PADRE]])</f>
        <v>FerrxTuono283XAntoneta</v>
      </c>
    </row>
    <row r="556" spans="1:60" ht="15.75" hidden="1" x14ac:dyDescent="0.25">
      <c r="A556" s="11" t="str">
        <f t="shared" si="109"/>
        <v>D02_179_110</v>
      </c>
      <c r="B556" s="48" t="s">
        <v>337</v>
      </c>
      <c r="C556" s="10">
        <v>179</v>
      </c>
      <c r="D556" s="63">
        <v>110</v>
      </c>
      <c r="E556" s="51" t="s">
        <v>343</v>
      </c>
      <c r="F556" s="11" t="s">
        <v>144</v>
      </c>
      <c r="G556" s="57" t="s">
        <v>344</v>
      </c>
      <c r="H556" s="57">
        <v>2006</v>
      </c>
      <c r="I556" s="52" t="s">
        <v>64</v>
      </c>
      <c r="J556" s="57">
        <v>66</v>
      </c>
      <c r="L556" s="57">
        <f>K556-34</f>
        <v>-34</v>
      </c>
      <c r="M556" s="57">
        <f>K556-61</f>
        <v>-61</v>
      </c>
      <c r="N556" s="57">
        <f>K556-70</f>
        <v>-70</v>
      </c>
      <c r="P556" s="58">
        <v>3</v>
      </c>
      <c r="T556" s="57"/>
      <c r="U556" s="57"/>
      <c r="W556" s="57">
        <v>3</v>
      </c>
      <c r="X556" s="58">
        <v>202</v>
      </c>
      <c r="Y556" s="57">
        <v>25</v>
      </c>
      <c r="Z556" s="57">
        <v>83</v>
      </c>
      <c r="AA556" s="59">
        <f t="shared" si="110"/>
        <v>3.32</v>
      </c>
      <c r="AB556" s="57">
        <v>4</v>
      </c>
      <c r="AC556" s="57">
        <v>29</v>
      </c>
      <c r="AD556" s="60">
        <f t="shared" si="111"/>
        <v>1.1599999999999999</v>
      </c>
      <c r="AE556" s="61">
        <f t="shared" si="112"/>
        <v>34.939759036144572</v>
      </c>
      <c r="AF556" s="57">
        <v>0</v>
      </c>
      <c r="AG556" s="57">
        <f t="shared" si="113"/>
        <v>0</v>
      </c>
      <c r="AH556" s="57">
        <v>1</v>
      </c>
      <c r="AI556" s="62">
        <f t="shared" si="114"/>
        <v>4</v>
      </c>
      <c r="AJ556" s="57" t="s">
        <v>348</v>
      </c>
      <c r="AK556" s="57" t="e">
        <f t="shared" si="116"/>
        <v>#VALUE!</v>
      </c>
      <c r="AL556" s="57"/>
      <c r="AM556" s="57">
        <v>7</v>
      </c>
      <c r="AN556" s="57">
        <v>2</v>
      </c>
      <c r="AO556" s="57">
        <v>3</v>
      </c>
      <c r="AP556" s="58">
        <v>3</v>
      </c>
      <c r="AQ556" s="57">
        <v>3</v>
      </c>
      <c r="AR556" s="57">
        <v>3</v>
      </c>
      <c r="AT556" s="57"/>
      <c r="AW556" s="57"/>
      <c r="AX556" s="57"/>
      <c r="AY556" s="57"/>
      <c r="BH556" t="str">
        <f>CONCATENATE(Tabla1[[#This Row],[MADRE]],"X",Tabla1[[#This Row],[PADRE]])</f>
        <v>FerrxTuono283XAntoneta</v>
      </c>
    </row>
    <row r="557" spans="1:60" ht="15.75" hidden="1" x14ac:dyDescent="0.25">
      <c r="A557" s="11" t="str">
        <f t="shared" si="109"/>
        <v>D02_187_110</v>
      </c>
      <c r="B557" s="48" t="s">
        <v>337</v>
      </c>
      <c r="C557" s="49">
        <v>187</v>
      </c>
      <c r="D557" s="50">
        <v>110</v>
      </c>
      <c r="E557" s="51" t="s">
        <v>343</v>
      </c>
      <c r="F557" s="11" t="s">
        <v>144</v>
      </c>
      <c r="G557" s="51" t="s">
        <v>344</v>
      </c>
      <c r="H557" s="51">
        <v>2005</v>
      </c>
      <c r="I557" s="52" t="s">
        <v>64</v>
      </c>
      <c r="J557" s="51"/>
      <c r="L557" s="51"/>
      <c r="M557" s="51"/>
      <c r="N557" s="51"/>
      <c r="P557" s="53"/>
      <c r="T557" s="51"/>
      <c r="U557" s="51"/>
      <c r="W557" s="51">
        <v>2</v>
      </c>
      <c r="X557" s="53">
        <v>208</v>
      </c>
      <c r="Y557" s="51">
        <v>25</v>
      </c>
      <c r="Z557" s="51">
        <v>69</v>
      </c>
      <c r="AA557" s="54">
        <f t="shared" si="110"/>
        <v>2.76</v>
      </c>
      <c r="AB557" s="51">
        <v>4</v>
      </c>
      <c r="AC557" s="51">
        <v>27</v>
      </c>
      <c r="AD557" s="55">
        <f t="shared" si="111"/>
        <v>1.08</v>
      </c>
      <c r="AE557" s="52">
        <f t="shared" si="112"/>
        <v>39.130434782608695</v>
      </c>
      <c r="AF557" s="51">
        <v>0</v>
      </c>
      <c r="AG557" s="51">
        <f t="shared" si="113"/>
        <v>0</v>
      </c>
      <c r="AH557" s="51">
        <v>0</v>
      </c>
      <c r="AI557" s="56">
        <f t="shared" si="114"/>
        <v>0</v>
      </c>
      <c r="AJ557" s="51">
        <v>0</v>
      </c>
      <c r="AK557" s="51">
        <f t="shared" si="116"/>
        <v>0</v>
      </c>
      <c r="AL557" s="51">
        <v>0</v>
      </c>
      <c r="AM557" s="51">
        <v>7</v>
      </c>
      <c r="AN557" s="51">
        <v>2</v>
      </c>
      <c r="AO557" s="51">
        <v>2</v>
      </c>
      <c r="AP557" s="53">
        <v>3</v>
      </c>
      <c r="AQ557" s="51">
        <v>3</v>
      </c>
      <c r="AR557" s="51">
        <v>4</v>
      </c>
      <c r="AT557" s="51"/>
      <c r="AW557" s="51"/>
      <c r="AX557" s="51"/>
      <c r="AY557" s="51"/>
      <c r="BH557" t="str">
        <f>CONCATENATE(Tabla1[[#This Row],[MADRE]],"X",Tabla1[[#This Row],[PADRE]])</f>
        <v>FerrxTuono283XAntoneta</v>
      </c>
    </row>
    <row r="558" spans="1:60" ht="15.75" hidden="1" x14ac:dyDescent="0.25">
      <c r="A558" s="11" t="str">
        <f t="shared" si="109"/>
        <v>D02_187_110</v>
      </c>
      <c r="B558" s="48" t="s">
        <v>337</v>
      </c>
      <c r="C558" s="10">
        <v>187</v>
      </c>
      <c r="D558" s="63">
        <v>110</v>
      </c>
      <c r="E558" s="51" t="s">
        <v>343</v>
      </c>
      <c r="F558" s="11" t="s">
        <v>144</v>
      </c>
      <c r="G558" s="57" t="s">
        <v>344</v>
      </c>
      <c r="H558" s="57">
        <v>2006</v>
      </c>
      <c r="I558" s="52" t="s">
        <v>64</v>
      </c>
      <c r="J558" s="57">
        <v>63</v>
      </c>
      <c r="L558" s="57">
        <f>K558-34</f>
        <v>-34</v>
      </c>
      <c r="M558" s="57">
        <f>K558-61</f>
        <v>-61</v>
      </c>
      <c r="N558" s="57">
        <f>K558-70</f>
        <v>-70</v>
      </c>
      <c r="P558" s="58">
        <v>2</v>
      </c>
      <c r="T558" s="57"/>
      <c r="U558" s="57"/>
      <c r="W558" s="57">
        <v>3</v>
      </c>
      <c r="X558" s="58">
        <v>200</v>
      </c>
      <c r="Y558" s="57">
        <v>25</v>
      </c>
      <c r="Z558" s="57">
        <v>57</v>
      </c>
      <c r="AA558" s="59">
        <f t="shared" si="110"/>
        <v>2.2799999999999998</v>
      </c>
      <c r="AB558" s="57">
        <v>4</v>
      </c>
      <c r="AC558" s="57">
        <v>22</v>
      </c>
      <c r="AD558" s="60">
        <f t="shared" si="111"/>
        <v>0.88</v>
      </c>
      <c r="AE558" s="61">
        <f t="shared" si="112"/>
        <v>38.596491228070178</v>
      </c>
      <c r="AF558" s="57">
        <v>0</v>
      </c>
      <c r="AG558" s="57">
        <f t="shared" si="113"/>
        <v>0</v>
      </c>
      <c r="AH558" s="57">
        <v>0</v>
      </c>
      <c r="AI558" s="62">
        <f t="shared" si="114"/>
        <v>0</v>
      </c>
      <c r="AJ558" s="57">
        <v>0</v>
      </c>
      <c r="AK558" s="57">
        <f t="shared" si="116"/>
        <v>0</v>
      </c>
      <c r="AL558" s="57"/>
      <c r="AM558" s="57">
        <v>7</v>
      </c>
      <c r="AN558" s="57">
        <v>3</v>
      </c>
      <c r="AO558" s="57">
        <v>2</v>
      </c>
      <c r="AP558" s="58">
        <v>2</v>
      </c>
      <c r="AQ558" s="57">
        <v>2</v>
      </c>
      <c r="AR558" s="57">
        <v>2</v>
      </c>
      <c r="AT558" s="57"/>
      <c r="AW558" s="57"/>
      <c r="AX558" s="57"/>
      <c r="AY558" s="57"/>
      <c r="BH558" t="str">
        <f>CONCATENATE(Tabla1[[#This Row],[MADRE]],"X",Tabla1[[#This Row],[PADRE]])</f>
        <v>FerrxTuono283XAntoneta</v>
      </c>
    </row>
    <row r="559" spans="1:60" ht="15.75" hidden="1" x14ac:dyDescent="0.25">
      <c r="A559" s="11" t="str">
        <f t="shared" si="109"/>
        <v>D02_207_121</v>
      </c>
      <c r="B559" s="48" t="s">
        <v>337</v>
      </c>
      <c r="C559" s="49">
        <v>207</v>
      </c>
      <c r="D559" s="50">
        <v>121</v>
      </c>
      <c r="E559" s="51" t="s">
        <v>61</v>
      </c>
      <c r="F559" s="51" t="s">
        <v>343</v>
      </c>
      <c r="G559" s="51" t="s">
        <v>344</v>
      </c>
      <c r="H559" s="51">
        <v>2005</v>
      </c>
      <c r="I559" s="52" t="s">
        <v>64</v>
      </c>
      <c r="J559" s="51"/>
      <c r="L559" s="51"/>
      <c r="M559" s="51"/>
      <c r="N559" s="51"/>
      <c r="P559" s="53"/>
      <c r="T559" s="51"/>
      <c r="U559" s="51"/>
      <c r="W559" s="51">
        <v>1</v>
      </c>
      <c r="X559" s="53">
        <v>218</v>
      </c>
      <c r="Y559" s="51">
        <v>25</v>
      </c>
      <c r="Z559" s="51">
        <v>78</v>
      </c>
      <c r="AA559" s="54">
        <f t="shared" si="110"/>
        <v>3.12</v>
      </c>
      <c r="AB559" s="51">
        <v>4</v>
      </c>
      <c r="AC559" s="51">
        <v>28</v>
      </c>
      <c r="AD559" s="55">
        <f t="shared" si="111"/>
        <v>1.1200000000000001</v>
      </c>
      <c r="AE559" s="52">
        <f t="shared" si="112"/>
        <v>35.897435897435898</v>
      </c>
      <c r="AF559" s="51">
        <v>0</v>
      </c>
      <c r="AG559" s="51">
        <f t="shared" si="113"/>
        <v>0</v>
      </c>
      <c r="AH559" s="51">
        <v>2</v>
      </c>
      <c r="AI559" s="56">
        <f t="shared" si="114"/>
        <v>8</v>
      </c>
      <c r="AJ559" s="51">
        <v>7</v>
      </c>
      <c r="AK559" s="51">
        <f t="shared" si="116"/>
        <v>28</v>
      </c>
      <c r="AL559" s="51">
        <v>1</v>
      </c>
      <c r="AM559" s="51">
        <v>4</v>
      </c>
      <c r="AN559" s="51">
        <v>2</v>
      </c>
      <c r="AO559" s="51">
        <v>1</v>
      </c>
      <c r="AP559" s="53">
        <v>4</v>
      </c>
      <c r="AQ559" s="51">
        <v>2</v>
      </c>
      <c r="AR559" s="51">
        <v>2</v>
      </c>
      <c r="AT559" s="51"/>
      <c r="AW559" s="51"/>
      <c r="AX559" s="51"/>
      <c r="AY559" s="51"/>
      <c r="BH559" t="str">
        <f>CONCATENATE(Tabla1[[#This Row],[MADRE]],"X",Tabla1[[#This Row],[PADRE]])</f>
        <v>S5133XFerrxTuono283</v>
      </c>
    </row>
    <row r="560" spans="1:60" ht="15.75" hidden="1" x14ac:dyDescent="0.25">
      <c r="A560" s="11" t="str">
        <f t="shared" si="109"/>
        <v>D02_207_121</v>
      </c>
      <c r="B560" s="48" t="s">
        <v>337</v>
      </c>
      <c r="C560" s="10">
        <v>207</v>
      </c>
      <c r="D560" s="63">
        <v>121</v>
      </c>
      <c r="E560" s="57" t="s">
        <v>61</v>
      </c>
      <c r="F560" s="51" t="s">
        <v>343</v>
      </c>
      <c r="G560" s="57" t="s">
        <v>344</v>
      </c>
      <c r="H560" s="57">
        <v>2006</v>
      </c>
      <c r="I560" s="52" t="s">
        <v>64</v>
      </c>
      <c r="J560" s="57">
        <v>67</v>
      </c>
      <c r="L560" s="57">
        <f>K560-34</f>
        <v>-34</v>
      </c>
      <c r="M560" s="57">
        <f>K560-61</f>
        <v>-61</v>
      </c>
      <c r="N560" s="57">
        <f>K560-70</f>
        <v>-70</v>
      </c>
      <c r="P560" s="58">
        <v>2</v>
      </c>
      <c r="T560" s="57"/>
      <c r="U560" s="57"/>
      <c r="W560" s="57">
        <v>3</v>
      </c>
      <c r="X560" s="58">
        <v>204</v>
      </c>
      <c r="Y560" s="57">
        <v>25</v>
      </c>
      <c r="Z560" s="57">
        <v>68</v>
      </c>
      <c r="AA560" s="59">
        <f t="shared" si="110"/>
        <v>2.7616666666666667</v>
      </c>
      <c r="AB560" s="57">
        <v>3</v>
      </c>
      <c r="AC560" s="57">
        <v>25</v>
      </c>
      <c r="AD560" s="60">
        <f t="shared" si="111"/>
        <v>1.0416666666666667</v>
      </c>
      <c r="AE560" s="61">
        <f t="shared" si="112"/>
        <v>37.718768859384433</v>
      </c>
      <c r="AF560" s="57">
        <v>1</v>
      </c>
      <c r="AG560" s="57">
        <f t="shared" si="113"/>
        <v>4</v>
      </c>
      <c r="AH560" s="57">
        <v>3</v>
      </c>
      <c r="AI560" s="62">
        <f t="shared" si="114"/>
        <v>12</v>
      </c>
      <c r="AJ560" s="57" t="s">
        <v>349</v>
      </c>
      <c r="AK560" s="57" t="e">
        <f t="shared" si="116"/>
        <v>#VALUE!</v>
      </c>
      <c r="AL560" s="57"/>
      <c r="AM560" s="57">
        <v>8</v>
      </c>
      <c r="AN560" s="57">
        <v>2</v>
      </c>
      <c r="AO560" s="57">
        <v>2</v>
      </c>
      <c r="AP560" s="58">
        <v>4</v>
      </c>
      <c r="AQ560" s="57">
        <v>3</v>
      </c>
      <c r="AR560" s="57">
        <v>2</v>
      </c>
      <c r="AT560" s="57"/>
      <c r="AW560" s="57"/>
      <c r="AX560" s="57"/>
      <c r="AY560" s="57"/>
      <c r="BH560" t="str">
        <f>CONCATENATE(Tabla1[[#This Row],[MADRE]],"X",Tabla1[[#This Row],[PADRE]])</f>
        <v>S5133XFerrxTuono283</v>
      </c>
    </row>
    <row r="561" spans="1:60" ht="15.75" hidden="1" x14ac:dyDescent="0.25">
      <c r="A561" s="11" t="str">
        <f t="shared" si="109"/>
        <v>D02_211_121</v>
      </c>
      <c r="B561" s="48" t="s">
        <v>337</v>
      </c>
      <c r="C561" s="49">
        <v>211</v>
      </c>
      <c r="D561" s="50">
        <v>121</v>
      </c>
      <c r="E561" s="51" t="s">
        <v>61</v>
      </c>
      <c r="F561" s="51" t="s">
        <v>343</v>
      </c>
      <c r="G561" s="51" t="s">
        <v>344</v>
      </c>
      <c r="H561" s="51">
        <v>2005</v>
      </c>
      <c r="I561" s="52" t="s">
        <v>64</v>
      </c>
      <c r="J561" s="51"/>
      <c r="L561" s="51"/>
      <c r="M561" s="51"/>
      <c r="N561" s="51"/>
      <c r="P561" s="53"/>
      <c r="T561" s="51"/>
      <c r="U561" s="51"/>
      <c r="W561" s="51">
        <v>2</v>
      </c>
      <c r="X561" s="53">
        <v>203</v>
      </c>
      <c r="Y561" s="51">
        <v>25</v>
      </c>
      <c r="Z561" s="51">
        <v>55</v>
      </c>
      <c r="AA561" s="54">
        <f t="shared" si="110"/>
        <v>2.2000000000000002</v>
      </c>
      <c r="AB561" s="51">
        <v>3</v>
      </c>
      <c r="AC561" s="51">
        <v>26</v>
      </c>
      <c r="AD561" s="55">
        <f t="shared" si="111"/>
        <v>1.04</v>
      </c>
      <c r="AE561" s="52">
        <f t="shared" si="112"/>
        <v>47.272727272727266</v>
      </c>
      <c r="AF561" s="51">
        <v>0</v>
      </c>
      <c r="AG561" s="51">
        <f t="shared" si="113"/>
        <v>0</v>
      </c>
      <c r="AH561" s="51">
        <v>3</v>
      </c>
      <c r="AI561" s="56">
        <f t="shared" si="114"/>
        <v>12</v>
      </c>
      <c r="AJ561" s="51">
        <v>2</v>
      </c>
      <c r="AK561" s="51">
        <f t="shared" si="116"/>
        <v>8</v>
      </c>
      <c r="AL561" s="51">
        <v>1</v>
      </c>
      <c r="AM561" s="51">
        <v>10</v>
      </c>
      <c r="AN561" s="51">
        <v>2</v>
      </c>
      <c r="AO561" s="51">
        <v>2</v>
      </c>
      <c r="AP561" s="53">
        <v>2</v>
      </c>
      <c r="AQ561" s="51">
        <v>3</v>
      </c>
      <c r="AR561" s="51">
        <v>2</v>
      </c>
      <c r="AT561" s="51"/>
      <c r="AW561" s="51"/>
      <c r="AX561" s="51"/>
      <c r="AY561" s="51"/>
      <c r="BH561" t="str">
        <f>CONCATENATE(Tabla1[[#This Row],[MADRE]],"X",Tabla1[[#This Row],[PADRE]])</f>
        <v>S5133XFerrxTuono283</v>
      </c>
    </row>
    <row r="562" spans="1:60" ht="15.75" hidden="1" x14ac:dyDescent="0.25">
      <c r="A562" s="11" t="str">
        <f t="shared" si="109"/>
        <v>D02_211_121</v>
      </c>
      <c r="B562" s="48" t="s">
        <v>337</v>
      </c>
      <c r="C562" s="10">
        <v>211</v>
      </c>
      <c r="D562" s="63">
        <v>121</v>
      </c>
      <c r="E562" s="57" t="s">
        <v>61</v>
      </c>
      <c r="F562" s="51" t="s">
        <v>343</v>
      </c>
      <c r="G562" s="57" t="s">
        <v>344</v>
      </c>
      <c r="H562" s="57">
        <v>2006</v>
      </c>
      <c r="I562" s="52" t="s">
        <v>64</v>
      </c>
      <c r="J562" s="57">
        <v>64</v>
      </c>
      <c r="L562" s="57">
        <f>K562-34</f>
        <v>-34</v>
      </c>
      <c r="M562" s="57">
        <f>K562-61</f>
        <v>-61</v>
      </c>
      <c r="N562" s="57">
        <f>K562-70</f>
        <v>-70</v>
      </c>
      <c r="P562" s="58">
        <v>2</v>
      </c>
      <c r="T562" s="57"/>
      <c r="U562" s="57"/>
      <c r="W562" s="57">
        <v>3</v>
      </c>
      <c r="X562" s="58">
        <v>202</v>
      </c>
      <c r="Y562" s="57">
        <v>25</v>
      </c>
      <c r="Z562" s="57">
        <v>43</v>
      </c>
      <c r="AA562" s="59">
        <f t="shared" si="110"/>
        <v>1.72</v>
      </c>
      <c r="AB562" s="57">
        <v>2</v>
      </c>
      <c r="AC562" s="57">
        <v>26</v>
      </c>
      <c r="AD562" s="60">
        <f t="shared" si="111"/>
        <v>1.04</v>
      </c>
      <c r="AE562" s="61">
        <f t="shared" si="112"/>
        <v>60.465116279069768</v>
      </c>
      <c r="AF562" s="57">
        <v>0</v>
      </c>
      <c r="AG562" s="57">
        <f t="shared" si="113"/>
        <v>0</v>
      </c>
      <c r="AH562" s="57">
        <v>0</v>
      </c>
      <c r="AI562" s="62">
        <f t="shared" si="114"/>
        <v>0</v>
      </c>
      <c r="AJ562" s="57" t="s">
        <v>188</v>
      </c>
      <c r="AK562" s="57" t="e">
        <f t="shared" si="116"/>
        <v>#VALUE!</v>
      </c>
      <c r="AL562" s="57"/>
      <c r="AM562" s="57">
        <v>7</v>
      </c>
      <c r="AN562" s="57">
        <v>3</v>
      </c>
      <c r="AO562" s="57">
        <v>2</v>
      </c>
      <c r="AP562" s="58">
        <v>3</v>
      </c>
      <c r="AQ562" s="57">
        <v>3</v>
      </c>
      <c r="AR562" s="57">
        <v>3</v>
      </c>
      <c r="AT562" s="57"/>
      <c r="AW562" s="57"/>
      <c r="AX562" s="57"/>
      <c r="AY562" s="57"/>
      <c r="BH562" t="str">
        <f>CONCATENATE(Tabla1[[#This Row],[MADRE]],"X",Tabla1[[#This Row],[PADRE]])</f>
        <v>S5133XFerrxTuono283</v>
      </c>
    </row>
    <row r="563" spans="1:60" ht="15.75" hidden="1" x14ac:dyDescent="0.25">
      <c r="A563" s="11" t="str">
        <f t="shared" si="109"/>
        <v>D02_212_121</v>
      </c>
      <c r="B563" s="48" t="s">
        <v>337</v>
      </c>
      <c r="C563" s="49">
        <v>212</v>
      </c>
      <c r="D563" s="50">
        <v>121</v>
      </c>
      <c r="E563" s="51" t="s">
        <v>61</v>
      </c>
      <c r="F563" s="51" t="s">
        <v>343</v>
      </c>
      <c r="G563" s="51" t="s">
        <v>344</v>
      </c>
      <c r="H563" s="51">
        <v>2005</v>
      </c>
      <c r="I563" s="52" t="s">
        <v>64</v>
      </c>
      <c r="J563" s="51"/>
      <c r="L563" s="51"/>
      <c r="M563" s="51"/>
      <c r="N563" s="51"/>
      <c r="P563" s="53"/>
      <c r="T563" s="51"/>
      <c r="U563" s="51"/>
      <c r="W563" s="51">
        <v>2</v>
      </c>
      <c r="X563" s="53">
        <v>210</v>
      </c>
      <c r="Y563" s="51">
        <v>25</v>
      </c>
      <c r="Z563" s="51">
        <v>62</v>
      </c>
      <c r="AA563" s="54">
        <f t="shared" si="110"/>
        <v>2.48</v>
      </c>
      <c r="AB563" s="51">
        <v>4</v>
      </c>
      <c r="AC563" s="51">
        <v>29</v>
      </c>
      <c r="AD563" s="55">
        <f t="shared" si="111"/>
        <v>1.1599999999999999</v>
      </c>
      <c r="AE563" s="52">
        <f t="shared" si="112"/>
        <v>46.774193548387089</v>
      </c>
      <c r="AF563" s="51">
        <v>0</v>
      </c>
      <c r="AG563" s="51">
        <f t="shared" si="113"/>
        <v>0</v>
      </c>
      <c r="AH563" s="51">
        <v>0</v>
      </c>
      <c r="AI563" s="56">
        <f t="shared" si="114"/>
        <v>0</v>
      </c>
      <c r="AJ563" s="51" t="s">
        <v>350</v>
      </c>
      <c r="AK563" s="51"/>
      <c r="AL563" s="51"/>
      <c r="AM563" s="51">
        <v>4</v>
      </c>
      <c r="AN563" s="51">
        <v>3</v>
      </c>
      <c r="AO563" s="51">
        <v>2</v>
      </c>
      <c r="AP563" s="53">
        <v>3</v>
      </c>
      <c r="AQ563" s="51">
        <v>3</v>
      </c>
      <c r="AR563" s="51">
        <v>2</v>
      </c>
      <c r="AT563" s="51"/>
      <c r="AW563" s="51"/>
      <c r="AX563" s="51"/>
      <c r="AY563" s="51"/>
      <c r="BH563" t="str">
        <f>CONCATENATE(Tabla1[[#This Row],[MADRE]],"X",Tabla1[[#This Row],[PADRE]])</f>
        <v>S5133XFerrxTuono283</v>
      </c>
    </row>
    <row r="564" spans="1:60" ht="15.75" hidden="1" x14ac:dyDescent="0.25">
      <c r="A564" s="11" t="str">
        <f t="shared" si="109"/>
        <v>D02_212_121</v>
      </c>
      <c r="B564" s="48" t="s">
        <v>337</v>
      </c>
      <c r="C564" s="10">
        <v>212</v>
      </c>
      <c r="D564" s="63">
        <v>121</v>
      </c>
      <c r="E564" s="57" t="s">
        <v>61</v>
      </c>
      <c r="F564" s="51" t="s">
        <v>343</v>
      </c>
      <c r="G564" s="57" t="s">
        <v>344</v>
      </c>
      <c r="H564" s="57">
        <v>2006</v>
      </c>
      <c r="I564" s="52" t="s">
        <v>64</v>
      </c>
      <c r="J564" s="57">
        <v>67</v>
      </c>
      <c r="L564" s="57">
        <f>K564-34</f>
        <v>-34</v>
      </c>
      <c r="M564" s="57">
        <f>K564-61</f>
        <v>-61</v>
      </c>
      <c r="N564" s="57">
        <f>K564-70</f>
        <v>-70</v>
      </c>
      <c r="P564" s="58">
        <v>4</v>
      </c>
      <c r="T564" s="57"/>
      <c r="U564" s="57"/>
      <c r="W564" s="57">
        <v>2</v>
      </c>
      <c r="X564" s="58">
        <v>205</v>
      </c>
      <c r="Y564" s="57">
        <v>25</v>
      </c>
      <c r="Z564" s="57">
        <v>44</v>
      </c>
      <c r="AA564" s="59">
        <f t="shared" si="110"/>
        <v>1.76</v>
      </c>
      <c r="AB564" s="57">
        <v>2</v>
      </c>
      <c r="AC564" s="57">
        <v>24</v>
      </c>
      <c r="AD564" s="60">
        <f t="shared" si="111"/>
        <v>0.96</v>
      </c>
      <c r="AE564" s="61">
        <f t="shared" si="112"/>
        <v>54.545454545454547</v>
      </c>
      <c r="AF564" s="57">
        <v>0</v>
      </c>
      <c r="AG564" s="57">
        <f t="shared" si="113"/>
        <v>0</v>
      </c>
      <c r="AH564" s="57">
        <v>0</v>
      </c>
      <c r="AI564" s="62">
        <f t="shared" ref="AI564:AI595" si="117">AH564*100/Y564</f>
        <v>0</v>
      </c>
      <c r="AJ564" s="57">
        <v>0</v>
      </c>
      <c r="AK564" s="57">
        <f t="shared" ref="AK564:AK576" si="118">AJ564*100/Y564</f>
        <v>0</v>
      </c>
      <c r="AL564" s="57"/>
      <c r="AM564" s="57">
        <v>7</v>
      </c>
      <c r="AN564" s="57">
        <v>3</v>
      </c>
      <c r="AO564" s="57">
        <v>2</v>
      </c>
      <c r="AP564" s="58">
        <v>3</v>
      </c>
      <c r="AQ564" s="57">
        <v>3</v>
      </c>
      <c r="AR564" s="57">
        <v>3</v>
      </c>
      <c r="AT564" s="57"/>
      <c r="AW564" s="57"/>
      <c r="AX564" s="57"/>
      <c r="AY564" s="57"/>
      <c r="BH564" t="str">
        <f>CONCATENATE(Tabla1[[#This Row],[MADRE]],"X",Tabla1[[#This Row],[PADRE]])</f>
        <v>S5133XFerrxTuono283</v>
      </c>
    </row>
    <row r="565" spans="1:60" ht="15.75" hidden="1" x14ac:dyDescent="0.25">
      <c r="A565" s="11" t="str">
        <f t="shared" si="109"/>
        <v>D02_213_121</v>
      </c>
      <c r="B565" s="48" t="s">
        <v>337</v>
      </c>
      <c r="C565" s="49">
        <v>213</v>
      </c>
      <c r="D565" s="50">
        <v>121</v>
      </c>
      <c r="E565" s="51" t="s">
        <v>61</v>
      </c>
      <c r="F565" s="51" t="s">
        <v>343</v>
      </c>
      <c r="G565" s="51" t="s">
        <v>344</v>
      </c>
      <c r="H565" s="51">
        <v>2005</v>
      </c>
      <c r="I565" s="52" t="s">
        <v>64</v>
      </c>
      <c r="J565" s="51"/>
      <c r="L565" s="51"/>
      <c r="M565" s="51"/>
      <c r="N565" s="51"/>
      <c r="P565" s="53"/>
      <c r="T565" s="51"/>
      <c r="U565" s="51"/>
      <c r="W565" s="51">
        <v>2</v>
      </c>
      <c r="X565" s="53">
        <v>217</v>
      </c>
      <c r="Y565" s="51">
        <v>25</v>
      </c>
      <c r="Z565" s="51">
        <v>58</v>
      </c>
      <c r="AA565" s="54">
        <f t="shared" si="110"/>
        <v>2.3199999999999998</v>
      </c>
      <c r="AB565" s="51">
        <v>4</v>
      </c>
      <c r="AC565" s="51">
        <v>28</v>
      </c>
      <c r="AD565" s="55">
        <f t="shared" si="111"/>
        <v>1.1200000000000001</v>
      </c>
      <c r="AE565" s="52">
        <f t="shared" si="112"/>
        <v>48.27586206896553</v>
      </c>
      <c r="AF565" s="51">
        <v>0</v>
      </c>
      <c r="AG565" s="51">
        <f t="shared" si="113"/>
        <v>0</v>
      </c>
      <c r="AH565" s="51">
        <v>0</v>
      </c>
      <c r="AI565" s="56">
        <f t="shared" si="117"/>
        <v>0</v>
      </c>
      <c r="AJ565" s="51">
        <v>0</v>
      </c>
      <c r="AK565" s="51">
        <f t="shared" si="118"/>
        <v>0</v>
      </c>
      <c r="AL565" s="51">
        <v>0</v>
      </c>
      <c r="AM565" s="51">
        <v>4</v>
      </c>
      <c r="AN565" s="51">
        <v>3</v>
      </c>
      <c r="AO565" s="51">
        <v>3</v>
      </c>
      <c r="AP565" s="53">
        <v>3</v>
      </c>
      <c r="AQ565" s="51">
        <v>3</v>
      </c>
      <c r="AR565" s="51">
        <v>3</v>
      </c>
      <c r="AT565" s="51"/>
      <c r="AW565" s="51"/>
      <c r="AX565" s="51"/>
      <c r="AY565" s="51"/>
      <c r="BH565" t="str">
        <f>CONCATENATE(Tabla1[[#This Row],[MADRE]],"X",Tabla1[[#This Row],[PADRE]])</f>
        <v>S5133XFerrxTuono283</v>
      </c>
    </row>
    <row r="566" spans="1:60" ht="15.75" hidden="1" x14ac:dyDescent="0.25">
      <c r="A566" s="11" t="str">
        <f t="shared" si="109"/>
        <v>D02_213_121</v>
      </c>
      <c r="B566" s="48" t="s">
        <v>337</v>
      </c>
      <c r="C566" s="10">
        <v>213</v>
      </c>
      <c r="D566" s="63">
        <v>121</v>
      </c>
      <c r="E566" s="57" t="s">
        <v>61</v>
      </c>
      <c r="F566" s="51" t="s">
        <v>343</v>
      </c>
      <c r="G566" s="57" t="s">
        <v>344</v>
      </c>
      <c r="H566" s="57">
        <v>2006</v>
      </c>
      <c r="I566" s="52" t="s">
        <v>64</v>
      </c>
      <c r="J566" s="57">
        <v>67</v>
      </c>
      <c r="L566" s="57">
        <f>K566-34</f>
        <v>-34</v>
      </c>
      <c r="M566" s="57">
        <f>K566-61</f>
        <v>-61</v>
      </c>
      <c r="N566" s="57">
        <f>K566-70</f>
        <v>-70</v>
      </c>
      <c r="P566" s="58">
        <v>2</v>
      </c>
      <c r="T566" s="57"/>
      <c r="U566" s="57"/>
      <c r="W566" s="57">
        <v>3</v>
      </c>
      <c r="X566" s="58">
        <v>209</v>
      </c>
      <c r="Y566" s="57">
        <v>25</v>
      </c>
      <c r="Z566" s="57">
        <v>43</v>
      </c>
      <c r="AA566" s="59">
        <f t="shared" si="110"/>
        <v>1.72</v>
      </c>
      <c r="AB566" s="57">
        <v>4</v>
      </c>
      <c r="AC566" s="57">
        <v>23</v>
      </c>
      <c r="AD566" s="60">
        <f t="shared" si="111"/>
        <v>0.92</v>
      </c>
      <c r="AE566" s="61">
        <f t="shared" si="112"/>
        <v>53.488372093023258</v>
      </c>
      <c r="AF566" s="57">
        <v>0</v>
      </c>
      <c r="AG566" s="57">
        <f t="shared" si="113"/>
        <v>0</v>
      </c>
      <c r="AH566" s="57">
        <v>0</v>
      </c>
      <c r="AI566" s="62">
        <f t="shared" si="117"/>
        <v>0</v>
      </c>
      <c r="AJ566" s="57">
        <v>0</v>
      </c>
      <c r="AK566" s="57">
        <f t="shared" si="118"/>
        <v>0</v>
      </c>
      <c r="AL566" s="57"/>
      <c r="AM566" s="57">
        <v>7</v>
      </c>
      <c r="AN566" s="57">
        <v>3</v>
      </c>
      <c r="AO566" s="57">
        <v>2</v>
      </c>
      <c r="AP566" s="58">
        <v>3</v>
      </c>
      <c r="AQ566" s="57">
        <v>3</v>
      </c>
      <c r="AR566" s="57">
        <v>3</v>
      </c>
      <c r="AT566" s="57"/>
      <c r="AW566" s="57"/>
      <c r="AX566" s="57"/>
      <c r="AY566" s="57"/>
      <c r="BH566" t="str">
        <f>CONCATENATE(Tabla1[[#This Row],[MADRE]],"X",Tabla1[[#This Row],[PADRE]])</f>
        <v>S5133XFerrxTuono283</v>
      </c>
    </row>
    <row r="567" spans="1:60" ht="15.75" hidden="1" x14ac:dyDescent="0.25">
      <c r="A567" s="11" t="str">
        <f t="shared" si="109"/>
        <v>D02_237_70i71</v>
      </c>
      <c r="B567" s="48" t="s">
        <v>337</v>
      </c>
      <c r="C567" s="49">
        <v>237</v>
      </c>
      <c r="D567" s="50" t="s">
        <v>351</v>
      </c>
      <c r="E567" s="51" t="s">
        <v>352</v>
      </c>
      <c r="F567" s="51" t="s">
        <v>125</v>
      </c>
      <c r="G567" s="51" t="s">
        <v>63</v>
      </c>
      <c r="H567" s="51">
        <v>2005</v>
      </c>
      <c r="I567" s="52" t="s">
        <v>64</v>
      </c>
      <c r="J567" s="51">
        <v>62</v>
      </c>
      <c r="L567" s="51">
        <f>K567-30</f>
        <v>-30</v>
      </c>
      <c r="M567" s="51">
        <f>K567-60</f>
        <v>-60</v>
      </c>
      <c r="N567" s="51">
        <f>K567-76</f>
        <v>-76</v>
      </c>
      <c r="P567" s="53">
        <v>3</v>
      </c>
      <c r="T567" s="51"/>
      <c r="U567" s="51"/>
      <c r="W567" s="51">
        <v>3</v>
      </c>
      <c r="X567" s="53">
        <v>215</v>
      </c>
      <c r="Y567" s="51">
        <v>25</v>
      </c>
      <c r="Z567" s="51">
        <v>44</v>
      </c>
      <c r="AA567" s="54">
        <f t="shared" si="110"/>
        <v>1.76</v>
      </c>
      <c r="AB567" s="51">
        <v>1</v>
      </c>
      <c r="AC567" s="51">
        <v>25</v>
      </c>
      <c r="AD567" s="55">
        <f t="shared" si="111"/>
        <v>1</v>
      </c>
      <c r="AE567" s="52">
        <f t="shared" si="112"/>
        <v>56.81818181818182</v>
      </c>
      <c r="AF567" s="51">
        <v>0</v>
      </c>
      <c r="AG567" s="51">
        <f t="shared" si="113"/>
        <v>0</v>
      </c>
      <c r="AH567" s="51">
        <v>0</v>
      </c>
      <c r="AI567" s="56">
        <f t="shared" si="117"/>
        <v>0</v>
      </c>
      <c r="AJ567" s="51">
        <v>4</v>
      </c>
      <c r="AK567" s="51">
        <f t="shared" si="118"/>
        <v>16</v>
      </c>
      <c r="AL567" s="51">
        <v>1</v>
      </c>
      <c r="AM567" s="51">
        <v>3</v>
      </c>
      <c r="AN567" s="51">
        <v>2</v>
      </c>
      <c r="AO567" s="51">
        <v>2</v>
      </c>
      <c r="AP567" s="53">
        <v>3</v>
      </c>
      <c r="AQ567" s="51">
        <v>3</v>
      </c>
      <c r="AR567" s="51">
        <v>2</v>
      </c>
      <c r="AT567" s="51"/>
      <c r="AW567" s="51"/>
      <c r="AX567" s="51"/>
      <c r="AY567" s="51"/>
      <c r="BH567" t="str">
        <f>CONCATENATE(Tabla1[[#This Row],[MADRE]],"X",Tabla1[[#This Row],[PADRE]])</f>
        <v>GlorietaXMarta</v>
      </c>
    </row>
    <row r="568" spans="1:60" ht="15.75" hidden="1" x14ac:dyDescent="0.25">
      <c r="A568" s="11" t="str">
        <f t="shared" si="109"/>
        <v>D02_237_70i71</v>
      </c>
      <c r="B568" s="48" t="s">
        <v>337</v>
      </c>
      <c r="C568" s="10">
        <v>237</v>
      </c>
      <c r="D568" s="50" t="s">
        <v>351</v>
      </c>
      <c r="E568" s="57" t="s">
        <v>352</v>
      </c>
      <c r="F568" s="57" t="s">
        <v>125</v>
      </c>
      <c r="G568" s="57" t="s">
        <v>63</v>
      </c>
      <c r="H568" s="57">
        <v>2006</v>
      </c>
      <c r="I568" s="52" t="s">
        <v>64</v>
      </c>
      <c r="J568" s="57">
        <v>55</v>
      </c>
      <c r="L568" s="57">
        <f>K568-34</f>
        <v>-34</v>
      </c>
      <c r="M568" s="57">
        <f>K568-61</f>
        <v>-61</v>
      </c>
      <c r="N568" s="57">
        <f>K568-70</f>
        <v>-70</v>
      </c>
      <c r="P568" s="58">
        <v>3</v>
      </c>
      <c r="T568" s="57"/>
      <c r="U568" s="57"/>
      <c r="W568" s="57">
        <v>2</v>
      </c>
      <c r="X568" s="58">
        <v>204</v>
      </c>
      <c r="Y568" s="57">
        <v>25</v>
      </c>
      <c r="Z568" s="57">
        <v>47</v>
      </c>
      <c r="AA568" s="59">
        <f t="shared" si="110"/>
        <v>1.88</v>
      </c>
      <c r="AB568" s="57">
        <v>2</v>
      </c>
      <c r="AC568" s="57">
        <v>25</v>
      </c>
      <c r="AD568" s="60">
        <f t="shared" si="111"/>
        <v>1</v>
      </c>
      <c r="AE568" s="61">
        <f t="shared" si="112"/>
        <v>53.191489361702132</v>
      </c>
      <c r="AF568" s="57">
        <v>0</v>
      </c>
      <c r="AG568" s="57">
        <f t="shared" si="113"/>
        <v>0</v>
      </c>
      <c r="AH568" s="57">
        <v>2</v>
      </c>
      <c r="AI568" s="62">
        <f t="shared" si="117"/>
        <v>8</v>
      </c>
      <c r="AJ568" s="57">
        <v>0</v>
      </c>
      <c r="AK568" s="57">
        <f t="shared" si="118"/>
        <v>0</v>
      </c>
      <c r="AL568" s="57"/>
      <c r="AM568" s="57">
        <v>3</v>
      </c>
      <c r="AN568" s="57">
        <v>2</v>
      </c>
      <c r="AO568" s="57">
        <v>2</v>
      </c>
      <c r="AP568" s="58">
        <v>2</v>
      </c>
      <c r="AQ568" s="57">
        <v>3</v>
      </c>
      <c r="AR568" s="57">
        <v>3</v>
      </c>
      <c r="AT568" s="57"/>
      <c r="AW568" s="57"/>
      <c r="AX568" s="57"/>
      <c r="AY568" s="57"/>
      <c r="BH568" t="str">
        <f>CONCATENATE(Tabla1[[#This Row],[MADRE]],"X",Tabla1[[#This Row],[PADRE]])</f>
        <v>GlorietaXMarta</v>
      </c>
    </row>
    <row r="569" spans="1:60" ht="15.75" hidden="1" x14ac:dyDescent="0.25">
      <c r="A569" s="11" t="str">
        <f t="shared" si="109"/>
        <v>D02_239_70i71</v>
      </c>
      <c r="B569" s="48" t="s">
        <v>337</v>
      </c>
      <c r="C569" s="49">
        <v>239</v>
      </c>
      <c r="D569" s="50" t="s">
        <v>351</v>
      </c>
      <c r="E569" s="51" t="s">
        <v>352</v>
      </c>
      <c r="F569" s="51" t="s">
        <v>125</v>
      </c>
      <c r="G569" s="51" t="s">
        <v>63</v>
      </c>
      <c r="H569" s="51">
        <v>2005</v>
      </c>
      <c r="I569" s="52" t="s">
        <v>64</v>
      </c>
      <c r="J569" s="51">
        <v>61</v>
      </c>
      <c r="L569" s="51">
        <f>K569-30</f>
        <v>-30</v>
      </c>
      <c r="M569" s="51">
        <f>K569-60</f>
        <v>-60</v>
      </c>
      <c r="N569" s="51">
        <f>K569-76</f>
        <v>-76</v>
      </c>
      <c r="P569" s="51">
        <v>2</v>
      </c>
      <c r="T569" s="51"/>
      <c r="U569" s="51"/>
      <c r="W569" s="51"/>
      <c r="X569" s="51"/>
      <c r="Y569" s="51"/>
      <c r="Z569" s="51"/>
      <c r="AA569" s="55" t="e">
        <f t="shared" si="110"/>
        <v>#DIV/0!</v>
      </c>
      <c r="AB569" s="51"/>
      <c r="AC569" s="51"/>
      <c r="AD569" s="51" t="e">
        <f t="shared" si="111"/>
        <v>#DIV/0!</v>
      </c>
      <c r="AE569" s="52" t="e">
        <f t="shared" si="112"/>
        <v>#DIV/0!</v>
      </c>
      <c r="AF569" s="51"/>
      <c r="AG569" s="51" t="e">
        <f t="shared" si="113"/>
        <v>#DIV/0!</v>
      </c>
      <c r="AH569" s="51"/>
      <c r="AI569" s="51" t="e">
        <f t="shared" si="117"/>
        <v>#DIV/0!</v>
      </c>
      <c r="AJ569" s="51"/>
      <c r="AK569" s="51" t="e">
        <f t="shared" si="118"/>
        <v>#DIV/0!</v>
      </c>
      <c r="AL569" s="51"/>
      <c r="AM569" s="51"/>
      <c r="AN569" s="51"/>
      <c r="AO569" s="51"/>
      <c r="AP569" s="51"/>
      <c r="AQ569" s="51"/>
      <c r="AR569" s="51"/>
      <c r="AT569" s="51"/>
      <c r="AW569" s="51"/>
      <c r="AX569" s="51"/>
      <c r="AY569" s="51"/>
      <c r="BH569" t="str">
        <f>CONCATENATE(Tabla1[[#This Row],[MADRE]],"X",Tabla1[[#This Row],[PADRE]])</f>
        <v>GlorietaXMarta</v>
      </c>
    </row>
    <row r="570" spans="1:60" ht="15.75" hidden="1" x14ac:dyDescent="0.25">
      <c r="A570" s="11" t="str">
        <f t="shared" si="109"/>
        <v>D02_240_102</v>
      </c>
      <c r="B570" s="48" t="s">
        <v>337</v>
      </c>
      <c r="C570" s="49">
        <v>240</v>
      </c>
      <c r="D570" s="50">
        <v>102</v>
      </c>
      <c r="E570" s="51" t="s">
        <v>353</v>
      </c>
      <c r="F570" s="51" t="s">
        <v>125</v>
      </c>
      <c r="G570" s="51" t="s">
        <v>63</v>
      </c>
      <c r="H570" s="51">
        <v>2005</v>
      </c>
      <c r="I570" s="52" t="s">
        <v>64</v>
      </c>
      <c r="J570" s="51">
        <v>63</v>
      </c>
      <c r="L570" s="51">
        <f>K570-30</f>
        <v>-30</v>
      </c>
      <c r="M570" s="51">
        <f>K570-60</f>
        <v>-60</v>
      </c>
      <c r="N570" s="51">
        <f>K570-76</f>
        <v>-76</v>
      </c>
      <c r="P570" s="53">
        <v>4</v>
      </c>
      <c r="T570" s="51"/>
      <c r="U570" s="51"/>
      <c r="W570" s="51">
        <v>3</v>
      </c>
      <c r="X570" s="53">
        <v>235</v>
      </c>
      <c r="Y570" s="51">
        <v>25</v>
      </c>
      <c r="Z570" s="51">
        <v>97</v>
      </c>
      <c r="AA570" s="54">
        <f t="shared" si="110"/>
        <v>3.9266666666666667</v>
      </c>
      <c r="AB570" s="51">
        <v>5</v>
      </c>
      <c r="AC570" s="51">
        <v>28</v>
      </c>
      <c r="AD570" s="55">
        <f t="shared" si="111"/>
        <v>1.1666666666666667</v>
      </c>
      <c r="AE570" s="52">
        <f t="shared" si="112"/>
        <v>29.711375212224109</v>
      </c>
      <c r="AF570" s="51">
        <v>1</v>
      </c>
      <c r="AG570" s="51">
        <f t="shared" si="113"/>
        <v>4</v>
      </c>
      <c r="AH570" s="51">
        <v>7</v>
      </c>
      <c r="AI570" s="56">
        <f t="shared" si="117"/>
        <v>28</v>
      </c>
      <c r="AJ570" s="51">
        <v>0</v>
      </c>
      <c r="AK570" s="51">
        <f t="shared" si="118"/>
        <v>0</v>
      </c>
      <c r="AL570" s="51">
        <v>0</v>
      </c>
      <c r="AM570" s="51">
        <v>2</v>
      </c>
      <c r="AN570" s="51">
        <v>3</v>
      </c>
      <c r="AO570" s="51">
        <v>1</v>
      </c>
      <c r="AP570" s="53">
        <v>2</v>
      </c>
      <c r="AQ570" s="51">
        <v>3</v>
      </c>
      <c r="AR570" s="51">
        <v>2</v>
      </c>
      <c r="AT570" s="51"/>
      <c r="AW570" s="51"/>
      <c r="AX570" s="51"/>
      <c r="AY570" s="51"/>
      <c r="BH570" t="str">
        <f>CONCATENATE(Tabla1[[#This Row],[MADRE]],"X",Tabla1[[#This Row],[PADRE]])</f>
        <v>MasboveraXMarta</v>
      </c>
    </row>
    <row r="571" spans="1:60" ht="15.75" hidden="1" x14ac:dyDescent="0.25">
      <c r="A571" s="11" t="str">
        <f t="shared" si="109"/>
        <v>D02_240_102</v>
      </c>
      <c r="B571" s="48" t="s">
        <v>337</v>
      </c>
      <c r="C571" s="10">
        <v>240</v>
      </c>
      <c r="D571" s="63">
        <v>102</v>
      </c>
      <c r="E571" s="57" t="s">
        <v>353</v>
      </c>
      <c r="F571" s="57" t="s">
        <v>125</v>
      </c>
      <c r="G571" s="57" t="s">
        <v>63</v>
      </c>
      <c r="H571" s="57">
        <v>2006</v>
      </c>
      <c r="I571" s="52" t="s">
        <v>64</v>
      </c>
      <c r="J571" s="57">
        <v>54</v>
      </c>
      <c r="L571" s="57">
        <f>K571-34</f>
        <v>-34</v>
      </c>
      <c r="M571" s="57">
        <f>K571-61</f>
        <v>-61</v>
      </c>
      <c r="N571" s="57">
        <f>K571-70</f>
        <v>-70</v>
      </c>
      <c r="P571" s="58">
        <v>2</v>
      </c>
      <c r="T571" s="57"/>
      <c r="U571" s="57"/>
      <c r="W571" s="57">
        <v>3</v>
      </c>
      <c r="X571" s="58">
        <v>213</v>
      </c>
      <c r="Y571" s="57">
        <v>25</v>
      </c>
      <c r="Z571" s="57">
        <v>109</v>
      </c>
      <c r="AA571" s="59">
        <f t="shared" si="110"/>
        <v>4.3983333333333334</v>
      </c>
      <c r="AB571" s="57">
        <v>5</v>
      </c>
      <c r="AC571" s="57">
        <v>23</v>
      </c>
      <c r="AD571" s="60">
        <f t="shared" si="111"/>
        <v>0.95833333333333337</v>
      </c>
      <c r="AE571" s="61">
        <f t="shared" si="112"/>
        <v>21.788556271314892</v>
      </c>
      <c r="AF571" s="57">
        <v>1</v>
      </c>
      <c r="AG571" s="57">
        <f t="shared" si="113"/>
        <v>4</v>
      </c>
      <c r="AH571" s="57">
        <v>6</v>
      </c>
      <c r="AI571" s="62">
        <f t="shared" si="117"/>
        <v>24</v>
      </c>
      <c r="AJ571" s="57">
        <v>0</v>
      </c>
      <c r="AK571" s="57">
        <f t="shared" si="118"/>
        <v>0</v>
      </c>
      <c r="AL571" s="57"/>
      <c r="AM571" s="57">
        <v>6</v>
      </c>
      <c r="AN571" s="57">
        <v>3</v>
      </c>
      <c r="AO571" s="57">
        <v>1</v>
      </c>
      <c r="AP571" s="58">
        <v>2</v>
      </c>
      <c r="AQ571" s="57">
        <v>3</v>
      </c>
      <c r="AR571" s="57">
        <v>3</v>
      </c>
      <c r="AT571" s="57"/>
      <c r="AW571" s="57"/>
      <c r="AX571" s="57"/>
      <c r="AY571" s="57"/>
      <c r="BH571" t="str">
        <f>CONCATENATE(Tabla1[[#This Row],[MADRE]],"X",Tabla1[[#This Row],[PADRE]])</f>
        <v>MasboveraXMarta</v>
      </c>
    </row>
    <row r="572" spans="1:60" ht="15.75" hidden="1" x14ac:dyDescent="0.25">
      <c r="A572" s="11" t="str">
        <f t="shared" si="109"/>
        <v>D02_258_102</v>
      </c>
      <c r="B572" s="48" t="s">
        <v>337</v>
      </c>
      <c r="C572" s="49">
        <v>258</v>
      </c>
      <c r="D572" s="50">
        <v>102</v>
      </c>
      <c r="E572" s="51" t="s">
        <v>353</v>
      </c>
      <c r="F572" s="51" t="s">
        <v>125</v>
      </c>
      <c r="G572" s="51" t="s">
        <v>63</v>
      </c>
      <c r="H572" s="51">
        <v>2005</v>
      </c>
      <c r="I572" s="52" t="s">
        <v>64</v>
      </c>
      <c r="J572" s="51">
        <v>62</v>
      </c>
      <c r="L572" s="51">
        <f>K572-30</f>
        <v>-30</v>
      </c>
      <c r="M572" s="51">
        <f>K572-60</f>
        <v>-60</v>
      </c>
      <c r="N572" s="51">
        <f>K572-76</f>
        <v>-76</v>
      </c>
      <c r="P572" s="51">
        <v>3</v>
      </c>
      <c r="T572" s="51"/>
      <c r="U572" s="51"/>
      <c r="W572" s="51">
        <v>3</v>
      </c>
      <c r="X572" s="51">
        <v>222</v>
      </c>
      <c r="Y572" s="51"/>
      <c r="Z572" s="51"/>
      <c r="AA572" s="55" t="e">
        <f t="shared" si="110"/>
        <v>#DIV/0!</v>
      </c>
      <c r="AB572" s="51"/>
      <c r="AC572" s="51"/>
      <c r="AD572" s="51" t="e">
        <f t="shared" si="111"/>
        <v>#DIV/0!</v>
      </c>
      <c r="AE572" s="52" t="e">
        <f t="shared" si="112"/>
        <v>#DIV/0!</v>
      </c>
      <c r="AF572" s="51"/>
      <c r="AG572" s="51" t="e">
        <f t="shared" si="113"/>
        <v>#DIV/0!</v>
      </c>
      <c r="AH572" s="51"/>
      <c r="AI572" s="51" t="e">
        <f t="shared" si="117"/>
        <v>#DIV/0!</v>
      </c>
      <c r="AJ572" s="51"/>
      <c r="AK572" s="51" t="e">
        <f t="shared" si="118"/>
        <v>#DIV/0!</v>
      </c>
      <c r="AL572" s="51"/>
      <c r="AM572" s="51"/>
      <c r="AN572" s="51"/>
      <c r="AO572" s="51"/>
      <c r="AP572" s="51"/>
      <c r="AQ572" s="51"/>
      <c r="AR572" s="51"/>
      <c r="AT572" s="51"/>
      <c r="AW572" s="51"/>
      <c r="AX572" s="51"/>
      <c r="AY572" s="51"/>
      <c r="BH572" t="str">
        <f>CONCATENATE(Tabla1[[#This Row],[MADRE]],"X",Tabla1[[#This Row],[PADRE]])</f>
        <v>MasboveraXMarta</v>
      </c>
    </row>
    <row r="573" spans="1:60" ht="15.75" hidden="1" x14ac:dyDescent="0.25">
      <c r="A573" s="11" t="str">
        <f t="shared" si="109"/>
        <v>D02_273_72i73i74</v>
      </c>
      <c r="B573" s="48" t="s">
        <v>337</v>
      </c>
      <c r="C573" s="49">
        <v>273</v>
      </c>
      <c r="D573" s="50" t="s">
        <v>354</v>
      </c>
      <c r="E573" s="51" t="s">
        <v>352</v>
      </c>
      <c r="F573" s="11" t="s">
        <v>144</v>
      </c>
      <c r="G573" s="51" t="s">
        <v>63</v>
      </c>
      <c r="H573" s="51">
        <v>2005</v>
      </c>
      <c r="I573" s="52" t="s">
        <v>64</v>
      </c>
      <c r="J573" s="51">
        <v>60</v>
      </c>
      <c r="L573" s="51">
        <f>K573-30</f>
        <v>-30</v>
      </c>
      <c r="M573" s="51">
        <f>K573-60</f>
        <v>-60</v>
      </c>
      <c r="N573" s="51">
        <f>K573-76</f>
        <v>-76</v>
      </c>
      <c r="P573" s="53">
        <v>3</v>
      </c>
      <c r="T573" s="51"/>
      <c r="U573" s="51"/>
      <c r="W573" s="51">
        <v>3</v>
      </c>
      <c r="X573" s="53">
        <v>215</v>
      </c>
      <c r="Y573" s="51">
        <v>25</v>
      </c>
      <c r="Z573" s="51">
        <v>91</v>
      </c>
      <c r="AA573" s="54">
        <f t="shared" si="110"/>
        <v>3.64</v>
      </c>
      <c r="AB573" s="51">
        <v>4</v>
      </c>
      <c r="AC573" s="51">
        <v>27</v>
      </c>
      <c r="AD573" s="55">
        <f t="shared" si="111"/>
        <v>1.08</v>
      </c>
      <c r="AE573" s="52">
        <f t="shared" si="112"/>
        <v>29.670329670329668</v>
      </c>
      <c r="AF573" s="51">
        <v>0</v>
      </c>
      <c r="AG573" s="51">
        <f t="shared" si="113"/>
        <v>0</v>
      </c>
      <c r="AH573" s="51">
        <v>4</v>
      </c>
      <c r="AI573" s="56">
        <f t="shared" si="117"/>
        <v>16</v>
      </c>
      <c r="AJ573" s="51">
        <v>0</v>
      </c>
      <c r="AK573" s="51">
        <f t="shared" si="118"/>
        <v>0</v>
      </c>
      <c r="AL573" s="51">
        <v>0</v>
      </c>
      <c r="AM573" s="51">
        <v>6</v>
      </c>
      <c r="AN573" s="51">
        <v>3</v>
      </c>
      <c r="AO573" s="51">
        <v>1</v>
      </c>
      <c r="AP573" s="53">
        <v>2</v>
      </c>
      <c r="AQ573" s="51">
        <v>3</v>
      </c>
      <c r="AR573" s="51">
        <v>3</v>
      </c>
      <c r="AT573" s="51"/>
      <c r="AW573" s="51"/>
      <c r="AX573" s="51"/>
      <c r="AY573" s="51"/>
      <c r="BH573" t="str">
        <f>CONCATENATE(Tabla1[[#This Row],[MADRE]],"X",Tabla1[[#This Row],[PADRE]])</f>
        <v>GlorietaXAntoneta</v>
      </c>
    </row>
    <row r="574" spans="1:60" ht="15.75" hidden="1" x14ac:dyDescent="0.25">
      <c r="A574" s="11" t="str">
        <f t="shared" si="109"/>
        <v>D02_273_72i73i74</v>
      </c>
      <c r="B574" s="48" t="s">
        <v>337</v>
      </c>
      <c r="C574" s="10">
        <v>273</v>
      </c>
      <c r="D574" s="50" t="s">
        <v>354</v>
      </c>
      <c r="E574" s="57" t="s">
        <v>352</v>
      </c>
      <c r="F574" s="11" t="s">
        <v>144</v>
      </c>
      <c r="G574" s="57" t="s">
        <v>63</v>
      </c>
      <c r="H574" s="57">
        <v>2006</v>
      </c>
      <c r="I574" s="52" t="s">
        <v>64</v>
      </c>
      <c r="J574" s="57">
        <v>56</v>
      </c>
      <c r="L574" s="57">
        <f>K574-34</f>
        <v>-34</v>
      </c>
      <c r="M574" s="57">
        <f>K574-61</f>
        <v>-61</v>
      </c>
      <c r="N574" s="57">
        <f>K574-70</f>
        <v>-70</v>
      </c>
      <c r="P574" s="58">
        <v>3</v>
      </c>
      <c r="T574" s="57"/>
      <c r="U574" s="57"/>
      <c r="W574" s="57">
        <v>4</v>
      </c>
      <c r="X574" s="58">
        <v>207</v>
      </c>
      <c r="Y574" s="57">
        <v>25</v>
      </c>
      <c r="Z574" s="57">
        <v>85</v>
      </c>
      <c r="AA574" s="59">
        <f t="shared" si="110"/>
        <v>3.4</v>
      </c>
      <c r="AB574" s="57">
        <v>4</v>
      </c>
      <c r="AC574" s="57">
        <v>24</v>
      </c>
      <c r="AD574" s="60">
        <f t="shared" si="111"/>
        <v>0.96</v>
      </c>
      <c r="AE574" s="61">
        <f t="shared" si="112"/>
        <v>28.235294117647058</v>
      </c>
      <c r="AF574" s="57">
        <v>0</v>
      </c>
      <c r="AG574" s="57">
        <f t="shared" si="113"/>
        <v>0</v>
      </c>
      <c r="AH574" s="57">
        <v>3</v>
      </c>
      <c r="AI574" s="62">
        <f t="shared" si="117"/>
        <v>12</v>
      </c>
      <c r="AJ574" s="57" t="s">
        <v>114</v>
      </c>
      <c r="AK574" s="57" t="e">
        <f t="shared" si="118"/>
        <v>#VALUE!</v>
      </c>
      <c r="AL574" s="57"/>
      <c r="AM574" s="57">
        <v>6</v>
      </c>
      <c r="AN574" s="57">
        <v>2</v>
      </c>
      <c r="AO574" s="57">
        <v>2</v>
      </c>
      <c r="AP574" s="58">
        <v>3</v>
      </c>
      <c r="AQ574" s="57">
        <v>3</v>
      </c>
      <c r="AR574" s="57">
        <v>3</v>
      </c>
      <c r="AT574" s="57"/>
      <c r="AW574" s="57"/>
      <c r="AX574" s="57"/>
      <c r="AY574" s="57"/>
      <c r="BH574" t="str">
        <f>CONCATENATE(Tabla1[[#This Row],[MADRE]],"X",Tabla1[[#This Row],[PADRE]])</f>
        <v>GlorietaXAntoneta</v>
      </c>
    </row>
    <row r="575" spans="1:60" ht="15.75" hidden="1" x14ac:dyDescent="0.25">
      <c r="A575" s="11" t="str">
        <f t="shared" si="109"/>
        <v>D02_278_72i73i74</v>
      </c>
      <c r="B575" s="48" t="s">
        <v>337</v>
      </c>
      <c r="C575" s="49">
        <v>278</v>
      </c>
      <c r="D575" s="50" t="s">
        <v>354</v>
      </c>
      <c r="E575" s="51" t="s">
        <v>352</v>
      </c>
      <c r="F575" s="11" t="s">
        <v>144</v>
      </c>
      <c r="G575" s="51" t="s">
        <v>63</v>
      </c>
      <c r="H575" s="51">
        <v>2005</v>
      </c>
      <c r="I575" s="52" t="s">
        <v>64</v>
      </c>
      <c r="J575" s="51">
        <v>62</v>
      </c>
      <c r="L575" s="51">
        <f>K575-30</f>
        <v>-30</v>
      </c>
      <c r="M575" s="51">
        <f>K575-60</f>
        <v>-60</v>
      </c>
      <c r="N575" s="51">
        <f>K575-76</f>
        <v>-76</v>
      </c>
      <c r="P575" s="53">
        <v>1</v>
      </c>
      <c r="T575" s="51"/>
      <c r="U575" s="51"/>
      <c r="W575" s="51">
        <v>1</v>
      </c>
      <c r="X575" s="53">
        <v>204</v>
      </c>
      <c r="Y575" s="51">
        <v>25</v>
      </c>
      <c r="Z575" s="51">
        <v>104</v>
      </c>
      <c r="AA575" s="54">
        <f t="shared" si="110"/>
        <v>4.16</v>
      </c>
      <c r="AB575" s="51">
        <v>4</v>
      </c>
      <c r="AC575" s="51">
        <v>33</v>
      </c>
      <c r="AD575" s="55">
        <f t="shared" si="111"/>
        <v>1.32</v>
      </c>
      <c r="AE575" s="52">
        <f t="shared" si="112"/>
        <v>31.73076923076923</v>
      </c>
      <c r="AF575" s="51">
        <v>0</v>
      </c>
      <c r="AG575" s="51">
        <f t="shared" si="113"/>
        <v>0</v>
      </c>
      <c r="AH575" s="51">
        <v>6</v>
      </c>
      <c r="AI575" s="56">
        <f t="shared" si="117"/>
        <v>24</v>
      </c>
      <c r="AJ575" s="51">
        <v>0</v>
      </c>
      <c r="AK575" s="51">
        <f t="shared" si="118"/>
        <v>0</v>
      </c>
      <c r="AL575" s="51">
        <v>0</v>
      </c>
      <c r="AM575" s="51">
        <v>3</v>
      </c>
      <c r="AN575" s="51">
        <v>2</v>
      </c>
      <c r="AO575" s="51">
        <v>1</v>
      </c>
      <c r="AP575" s="53">
        <v>4</v>
      </c>
      <c r="AQ575" s="51">
        <v>3</v>
      </c>
      <c r="AR575" s="51">
        <v>3</v>
      </c>
      <c r="AT575" s="51"/>
      <c r="AW575" s="51"/>
      <c r="AX575" s="51"/>
      <c r="AY575" s="51"/>
      <c r="BH575" t="str">
        <f>CONCATENATE(Tabla1[[#This Row],[MADRE]],"X",Tabla1[[#This Row],[PADRE]])</f>
        <v>GlorietaXAntoneta</v>
      </c>
    </row>
    <row r="576" spans="1:60" ht="15.75" hidden="1" x14ac:dyDescent="0.25">
      <c r="A576" s="11" t="str">
        <f t="shared" si="109"/>
        <v>D02_278_72i73i74</v>
      </c>
      <c r="B576" s="48" t="s">
        <v>337</v>
      </c>
      <c r="C576" s="10">
        <v>278</v>
      </c>
      <c r="D576" s="50" t="s">
        <v>354</v>
      </c>
      <c r="E576" s="57" t="s">
        <v>352</v>
      </c>
      <c r="F576" s="11" t="s">
        <v>144</v>
      </c>
      <c r="G576" s="57" t="s">
        <v>63</v>
      </c>
      <c r="H576" s="57">
        <v>2006</v>
      </c>
      <c r="I576" s="52" t="s">
        <v>64</v>
      </c>
      <c r="J576" s="57">
        <v>53</v>
      </c>
      <c r="L576" s="57">
        <f>K576-34</f>
        <v>-34</v>
      </c>
      <c r="M576" s="57">
        <f>K576-61</f>
        <v>-61</v>
      </c>
      <c r="N576" s="57">
        <f>K576-70</f>
        <v>-70</v>
      </c>
      <c r="P576" s="58">
        <v>1</v>
      </c>
      <c r="T576" s="57"/>
      <c r="U576" s="57"/>
      <c r="W576" s="57">
        <v>2</v>
      </c>
      <c r="X576" s="58">
        <v>198</v>
      </c>
      <c r="Y576" s="57">
        <v>25</v>
      </c>
      <c r="Z576" s="57">
        <v>81</v>
      </c>
      <c r="AA576" s="59">
        <f t="shared" si="110"/>
        <v>3.24</v>
      </c>
      <c r="AB576" s="57">
        <v>3</v>
      </c>
      <c r="AC576" s="57">
        <v>26</v>
      </c>
      <c r="AD576" s="60">
        <f t="shared" si="111"/>
        <v>1.04</v>
      </c>
      <c r="AE576" s="61">
        <f t="shared" si="112"/>
        <v>32.098765432098766</v>
      </c>
      <c r="AF576" s="57">
        <v>0</v>
      </c>
      <c r="AG576" s="57">
        <f t="shared" si="113"/>
        <v>0</v>
      </c>
      <c r="AH576" s="57">
        <v>0</v>
      </c>
      <c r="AI576" s="62">
        <f t="shared" si="117"/>
        <v>0</v>
      </c>
      <c r="AJ576" s="57" t="s">
        <v>75</v>
      </c>
      <c r="AK576" s="57" t="e">
        <f t="shared" si="118"/>
        <v>#VALUE!</v>
      </c>
      <c r="AL576" s="57"/>
      <c r="AM576" s="57">
        <v>7</v>
      </c>
      <c r="AN576" s="57">
        <v>2</v>
      </c>
      <c r="AO576" s="57">
        <v>2</v>
      </c>
      <c r="AP576" s="58">
        <v>2</v>
      </c>
      <c r="AQ576" s="57">
        <v>3</v>
      </c>
      <c r="AR576" s="57">
        <v>3</v>
      </c>
      <c r="AT576" s="57"/>
      <c r="AW576" s="57"/>
      <c r="AX576" s="57"/>
      <c r="AY576" s="57"/>
      <c r="BH576" t="str">
        <f>CONCATENATE(Tabla1[[#This Row],[MADRE]],"X",Tabla1[[#This Row],[PADRE]])</f>
        <v>GlorietaXAntoneta</v>
      </c>
    </row>
    <row r="577" spans="1:60" ht="15.75" hidden="1" x14ac:dyDescent="0.25">
      <c r="A577" s="11" t="str">
        <f t="shared" si="109"/>
        <v>D02_279_72i73i74</v>
      </c>
      <c r="B577" s="48" t="s">
        <v>337</v>
      </c>
      <c r="C577" s="49">
        <v>279</v>
      </c>
      <c r="D577" s="50" t="s">
        <v>354</v>
      </c>
      <c r="E577" s="51" t="s">
        <v>352</v>
      </c>
      <c r="F577" s="11" t="s">
        <v>144</v>
      </c>
      <c r="G577" s="51" t="s">
        <v>63</v>
      </c>
      <c r="H577" s="51">
        <v>2005</v>
      </c>
      <c r="I577" s="52" t="s">
        <v>64</v>
      </c>
      <c r="J577" s="51">
        <v>76</v>
      </c>
      <c r="L577" s="51">
        <f>K577-30</f>
        <v>-30</v>
      </c>
      <c r="M577" s="51">
        <f>K577-60</f>
        <v>-60</v>
      </c>
      <c r="N577" s="51">
        <f>K577-76</f>
        <v>-76</v>
      </c>
      <c r="P577" s="53">
        <v>4</v>
      </c>
      <c r="T577" s="51"/>
      <c r="U577" s="51"/>
      <c r="W577" s="51">
        <v>2</v>
      </c>
      <c r="X577" s="53">
        <v>215</v>
      </c>
      <c r="Y577" s="51">
        <v>25</v>
      </c>
      <c r="Z577" s="51">
        <v>51</v>
      </c>
      <c r="AA577" s="54">
        <f t="shared" si="110"/>
        <v>2.04</v>
      </c>
      <c r="AB577" s="51">
        <v>2</v>
      </c>
      <c r="AC577" s="51">
        <v>31</v>
      </c>
      <c r="AD577" s="55">
        <f t="shared" si="111"/>
        <v>1.24</v>
      </c>
      <c r="AE577" s="52">
        <f t="shared" si="112"/>
        <v>60.784313725490193</v>
      </c>
      <c r="AF577" s="51">
        <v>0</v>
      </c>
      <c r="AG577" s="51">
        <f t="shared" si="113"/>
        <v>0</v>
      </c>
      <c r="AH577" s="51">
        <v>0</v>
      </c>
      <c r="AI577" s="56">
        <f t="shared" si="117"/>
        <v>0</v>
      </c>
      <c r="AJ577" s="51" t="s">
        <v>355</v>
      </c>
      <c r="AK577" s="51"/>
      <c r="AL577" s="51"/>
      <c r="AM577" s="51">
        <v>4</v>
      </c>
      <c r="AN577" s="51">
        <v>3</v>
      </c>
      <c r="AO577" s="51">
        <v>1</v>
      </c>
      <c r="AP577" s="53">
        <v>2</v>
      </c>
      <c r="AQ577" s="51">
        <v>3</v>
      </c>
      <c r="AR577" s="51">
        <v>3</v>
      </c>
      <c r="AT577" s="51"/>
      <c r="AW577" s="51"/>
      <c r="AX577" s="51"/>
      <c r="AY577" s="51"/>
      <c r="BH577" t="str">
        <f>CONCATENATE(Tabla1[[#This Row],[MADRE]],"X",Tabla1[[#This Row],[PADRE]])</f>
        <v>GlorietaXAntoneta</v>
      </c>
    </row>
    <row r="578" spans="1:60" ht="15.75" hidden="1" x14ac:dyDescent="0.25">
      <c r="A578" s="11" t="str">
        <f t="shared" ref="A578:A609" si="119">CONCATENATE(B578, "_",C578,"_",D578)</f>
        <v>D02_279_72i73i74</v>
      </c>
      <c r="B578" s="48" t="s">
        <v>337</v>
      </c>
      <c r="C578" s="10">
        <v>279</v>
      </c>
      <c r="D578" s="50" t="s">
        <v>354</v>
      </c>
      <c r="E578" s="57" t="s">
        <v>352</v>
      </c>
      <c r="F578" s="11" t="s">
        <v>144</v>
      </c>
      <c r="G578" s="57" t="s">
        <v>63</v>
      </c>
      <c r="H578" s="57">
        <v>2006</v>
      </c>
      <c r="I578" s="52" t="s">
        <v>64</v>
      </c>
      <c r="J578" s="57">
        <v>62</v>
      </c>
      <c r="L578" s="57">
        <f>K578-34</f>
        <v>-34</v>
      </c>
      <c r="M578" s="57">
        <f>K578-61</f>
        <v>-61</v>
      </c>
      <c r="N578" s="57">
        <f>K578-70</f>
        <v>-70</v>
      </c>
      <c r="P578" s="58">
        <v>3</v>
      </c>
      <c r="T578" s="57"/>
      <c r="U578" s="57"/>
      <c r="W578" s="57">
        <v>2</v>
      </c>
      <c r="X578" s="58">
        <v>202</v>
      </c>
      <c r="Y578" s="57">
        <v>25</v>
      </c>
      <c r="Z578" s="57">
        <v>48</v>
      </c>
      <c r="AA578" s="59">
        <f t="shared" si="110"/>
        <v>1.92</v>
      </c>
      <c r="AB578" s="57">
        <v>3</v>
      </c>
      <c r="AC578" s="57">
        <v>29</v>
      </c>
      <c r="AD578" s="60">
        <f t="shared" si="111"/>
        <v>1.1599999999999999</v>
      </c>
      <c r="AE578" s="61">
        <f t="shared" si="112"/>
        <v>60.416666666666664</v>
      </c>
      <c r="AF578" s="57">
        <v>0</v>
      </c>
      <c r="AG578" s="57">
        <f t="shared" si="113"/>
        <v>0</v>
      </c>
      <c r="AH578" s="57">
        <v>0</v>
      </c>
      <c r="AI578" s="62">
        <f t="shared" si="117"/>
        <v>0</v>
      </c>
      <c r="AJ578" s="57" t="s">
        <v>356</v>
      </c>
      <c r="AK578" s="57" t="e">
        <f>AJ578*100/Y578</f>
        <v>#VALUE!</v>
      </c>
      <c r="AL578" s="57"/>
      <c r="AM578" s="57">
        <v>7</v>
      </c>
      <c r="AN578" s="57">
        <v>3</v>
      </c>
      <c r="AO578" s="57">
        <v>3</v>
      </c>
      <c r="AP578" s="58">
        <v>2</v>
      </c>
      <c r="AQ578" s="57">
        <v>3</v>
      </c>
      <c r="AR578" s="57">
        <v>2</v>
      </c>
      <c r="AT578" s="57"/>
      <c r="AW578" s="57"/>
      <c r="AX578" s="57"/>
      <c r="AY578" s="57"/>
      <c r="BH578" t="str">
        <f>CONCATENATE(Tabla1[[#This Row],[MADRE]],"X",Tabla1[[#This Row],[PADRE]])</f>
        <v>GlorietaXAntoneta</v>
      </c>
    </row>
    <row r="579" spans="1:60" ht="15.75" hidden="1" x14ac:dyDescent="0.25">
      <c r="A579" s="11" t="str">
        <f t="shared" si="119"/>
        <v>D02_281_101</v>
      </c>
      <c r="B579" s="48" t="s">
        <v>337</v>
      </c>
      <c r="C579" s="49">
        <v>281</v>
      </c>
      <c r="D579" s="50">
        <v>101</v>
      </c>
      <c r="E579" s="51" t="s">
        <v>353</v>
      </c>
      <c r="F579" s="11" t="s">
        <v>144</v>
      </c>
      <c r="G579" s="51" t="s">
        <v>63</v>
      </c>
      <c r="H579" s="51">
        <v>2005</v>
      </c>
      <c r="I579" s="52" t="s">
        <v>64</v>
      </c>
      <c r="J579" s="51">
        <v>62</v>
      </c>
      <c r="L579" s="51">
        <f>K579-30</f>
        <v>-30</v>
      </c>
      <c r="M579" s="51">
        <f>K579-60</f>
        <v>-60</v>
      </c>
      <c r="N579" s="51">
        <f>K579-76</f>
        <v>-76</v>
      </c>
      <c r="P579" s="53">
        <v>2</v>
      </c>
      <c r="T579" s="51"/>
      <c r="U579" s="51"/>
      <c r="W579" s="51">
        <v>1</v>
      </c>
      <c r="X579" s="53">
        <v>222</v>
      </c>
      <c r="Y579" s="51">
        <v>25</v>
      </c>
      <c r="Z579" s="51">
        <v>80</v>
      </c>
      <c r="AA579" s="54">
        <f t="shared" si="110"/>
        <v>3.2</v>
      </c>
      <c r="AB579" s="51">
        <v>4</v>
      </c>
      <c r="AC579" s="51">
        <v>34</v>
      </c>
      <c r="AD579" s="55">
        <f t="shared" si="111"/>
        <v>1.36</v>
      </c>
      <c r="AE579" s="52">
        <f t="shared" si="112"/>
        <v>42.5</v>
      </c>
      <c r="AF579" s="51">
        <v>0</v>
      </c>
      <c r="AG579" s="51">
        <f t="shared" si="113"/>
        <v>0</v>
      </c>
      <c r="AH579" s="51">
        <v>0</v>
      </c>
      <c r="AI579" s="56">
        <f t="shared" si="117"/>
        <v>0</v>
      </c>
      <c r="AJ579" s="51">
        <v>25</v>
      </c>
      <c r="AK579" s="51">
        <f>AJ579*100/Y579</f>
        <v>100</v>
      </c>
      <c r="AL579" s="51">
        <v>1</v>
      </c>
      <c r="AM579" s="51">
        <v>3</v>
      </c>
      <c r="AN579" s="51">
        <v>2</v>
      </c>
      <c r="AO579" s="51">
        <v>2</v>
      </c>
      <c r="AP579" s="53">
        <v>4</v>
      </c>
      <c r="AQ579" s="51">
        <v>3</v>
      </c>
      <c r="AR579" s="51">
        <v>2</v>
      </c>
      <c r="AT579" s="51"/>
      <c r="AW579" s="51"/>
      <c r="AX579" s="51"/>
      <c r="AY579" s="51"/>
      <c r="BH579" t="str">
        <f>CONCATENATE(Tabla1[[#This Row],[MADRE]],"X",Tabla1[[#This Row],[PADRE]])</f>
        <v>MasboveraXAntoneta</v>
      </c>
    </row>
    <row r="580" spans="1:60" ht="15.75" hidden="1" x14ac:dyDescent="0.25">
      <c r="A580" s="11" t="str">
        <f t="shared" si="119"/>
        <v>D02_281_101</v>
      </c>
      <c r="B580" s="48" t="s">
        <v>337</v>
      </c>
      <c r="C580" s="10">
        <v>281</v>
      </c>
      <c r="D580" s="63">
        <v>101</v>
      </c>
      <c r="E580" s="57" t="s">
        <v>353</v>
      </c>
      <c r="F580" s="11" t="s">
        <v>144</v>
      </c>
      <c r="G580" s="57" t="s">
        <v>63</v>
      </c>
      <c r="H580" s="57">
        <v>2006</v>
      </c>
      <c r="I580" s="52" t="s">
        <v>64</v>
      </c>
      <c r="J580" s="57">
        <v>54</v>
      </c>
      <c r="L580" s="57">
        <f>K580-34</f>
        <v>-34</v>
      </c>
      <c r="M580" s="57">
        <f>K580-61</f>
        <v>-61</v>
      </c>
      <c r="N580" s="57">
        <f>K580-70</f>
        <v>-70</v>
      </c>
      <c r="P580" s="58">
        <v>2</v>
      </c>
      <c r="T580" s="57"/>
      <c r="U580" s="57"/>
      <c r="W580" s="57">
        <v>3</v>
      </c>
      <c r="X580" s="58">
        <v>204</v>
      </c>
      <c r="Y580" s="57">
        <v>25</v>
      </c>
      <c r="Z580" s="57">
        <v>87</v>
      </c>
      <c r="AA580" s="59">
        <f t="shared" si="110"/>
        <v>3.48</v>
      </c>
      <c r="AB580" s="57">
        <v>3</v>
      </c>
      <c r="AC580" s="57">
        <v>32</v>
      </c>
      <c r="AD580" s="60">
        <f t="shared" si="111"/>
        <v>1.28</v>
      </c>
      <c r="AE580" s="61">
        <f t="shared" si="112"/>
        <v>36.781609195402297</v>
      </c>
      <c r="AF580" s="57">
        <v>0</v>
      </c>
      <c r="AG580" s="57">
        <f t="shared" si="113"/>
        <v>0</v>
      </c>
      <c r="AH580" s="57">
        <v>0</v>
      </c>
      <c r="AI580" s="62">
        <f t="shared" si="117"/>
        <v>0</v>
      </c>
      <c r="AJ580" s="57" t="s">
        <v>357</v>
      </c>
      <c r="AK580" s="57" t="e">
        <f>AJ580*100/Y580</f>
        <v>#VALUE!</v>
      </c>
      <c r="AL580" s="57"/>
      <c r="AM580" s="57">
        <v>4</v>
      </c>
      <c r="AN580" s="57">
        <v>3</v>
      </c>
      <c r="AO580" s="57">
        <v>2</v>
      </c>
      <c r="AP580" s="58">
        <v>4</v>
      </c>
      <c r="AQ580" s="57">
        <v>3</v>
      </c>
      <c r="AR580" s="57">
        <v>2</v>
      </c>
      <c r="AT580" s="57"/>
      <c r="AW580" s="57"/>
      <c r="AX580" s="57"/>
      <c r="AY580" s="57"/>
      <c r="BH580" t="str">
        <f>CONCATENATE(Tabla1[[#This Row],[MADRE]],"X",Tabla1[[#This Row],[PADRE]])</f>
        <v>MasboveraXAntoneta</v>
      </c>
    </row>
    <row r="581" spans="1:60" ht="15.75" hidden="1" x14ac:dyDescent="0.25">
      <c r="A581" s="11" t="str">
        <f t="shared" si="119"/>
        <v>D02_285_101</v>
      </c>
      <c r="B581" s="48" t="s">
        <v>337</v>
      </c>
      <c r="C581" s="49">
        <v>285</v>
      </c>
      <c r="D581" s="50">
        <v>101</v>
      </c>
      <c r="E581" s="51" t="s">
        <v>353</v>
      </c>
      <c r="F581" s="11" t="s">
        <v>144</v>
      </c>
      <c r="G581" s="51" t="s">
        <v>63</v>
      </c>
      <c r="H581" s="51">
        <v>2005</v>
      </c>
      <c r="I581" s="52" t="s">
        <v>64</v>
      </c>
      <c r="J581" s="51">
        <v>62</v>
      </c>
      <c r="L581" s="51">
        <f>K581-30</f>
        <v>-30</v>
      </c>
      <c r="M581" s="51">
        <f>K581-60</f>
        <v>-60</v>
      </c>
      <c r="N581" s="51">
        <f>K581-76</f>
        <v>-76</v>
      </c>
      <c r="P581" s="53">
        <v>2</v>
      </c>
      <c r="T581" s="51"/>
      <c r="U581" s="51"/>
      <c r="W581" s="51">
        <v>2</v>
      </c>
      <c r="X581" s="53">
        <v>207</v>
      </c>
      <c r="Y581" s="51">
        <v>25</v>
      </c>
      <c r="Z581" s="51">
        <v>64</v>
      </c>
      <c r="AA581" s="54">
        <f t="shared" si="110"/>
        <v>2.56</v>
      </c>
      <c r="AB581" s="51">
        <v>4</v>
      </c>
      <c r="AC581" s="51">
        <v>30</v>
      </c>
      <c r="AD581" s="55">
        <f t="shared" si="111"/>
        <v>1.2</v>
      </c>
      <c r="AE581" s="52">
        <f t="shared" si="112"/>
        <v>46.875</v>
      </c>
      <c r="AF581" s="51">
        <v>0</v>
      </c>
      <c r="AG581" s="51">
        <f t="shared" si="113"/>
        <v>0</v>
      </c>
      <c r="AH581" s="51">
        <v>1</v>
      </c>
      <c r="AI581" s="56">
        <f t="shared" si="117"/>
        <v>4</v>
      </c>
      <c r="AJ581" s="51">
        <v>25</v>
      </c>
      <c r="AK581" s="51">
        <f>AJ581*100/Y581</f>
        <v>100</v>
      </c>
      <c r="AL581" s="51">
        <v>1</v>
      </c>
      <c r="AM581" s="51">
        <v>6</v>
      </c>
      <c r="AN581" s="51">
        <v>2</v>
      </c>
      <c r="AO581" s="51">
        <v>2</v>
      </c>
      <c r="AP581" s="53">
        <v>3</v>
      </c>
      <c r="AQ581" s="51">
        <v>3</v>
      </c>
      <c r="AR581" s="51">
        <v>2</v>
      </c>
      <c r="AT581" s="51"/>
      <c r="AW581" s="51"/>
      <c r="AX581" s="51"/>
      <c r="AY581" s="51"/>
      <c r="BH581" t="str">
        <f>CONCATENATE(Tabla1[[#This Row],[MADRE]],"X",Tabla1[[#This Row],[PADRE]])</f>
        <v>MasboveraXAntoneta</v>
      </c>
    </row>
    <row r="582" spans="1:60" ht="15.75" hidden="1" x14ac:dyDescent="0.25">
      <c r="A582" s="11" t="str">
        <f t="shared" si="119"/>
        <v>D02_285_101</v>
      </c>
      <c r="B582" s="48" t="s">
        <v>337</v>
      </c>
      <c r="C582" s="10">
        <v>285</v>
      </c>
      <c r="D582" s="63">
        <v>101</v>
      </c>
      <c r="E582" s="57" t="s">
        <v>353</v>
      </c>
      <c r="F582" s="11" t="s">
        <v>144</v>
      </c>
      <c r="G582" s="57" t="s">
        <v>63</v>
      </c>
      <c r="H582" s="57">
        <v>2006</v>
      </c>
      <c r="I582" s="52" t="s">
        <v>64</v>
      </c>
      <c r="J582" s="57">
        <v>55</v>
      </c>
      <c r="L582" s="57">
        <f>K582-34</f>
        <v>-34</v>
      </c>
      <c r="M582" s="57">
        <f>K582-61</f>
        <v>-61</v>
      </c>
      <c r="N582" s="57">
        <f>K582-70</f>
        <v>-70</v>
      </c>
      <c r="P582" s="58">
        <v>2</v>
      </c>
      <c r="T582" s="57"/>
      <c r="U582" s="57"/>
      <c r="W582" s="57">
        <v>2</v>
      </c>
      <c r="X582" s="58">
        <v>202</v>
      </c>
      <c r="Y582" s="57">
        <v>25</v>
      </c>
      <c r="Z582" s="57">
        <v>68</v>
      </c>
      <c r="AA582" s="59">
        <f t="shared" si="110"/>
        <v>2.72</v>
      </c>
      <c r="AB582" s="57">
        <v>3</v>
      </c>
      <c r="AC582" s="57">
        <v>32</v>
      </c>
      <c r="AD582" s="60">
        <f t="shared" si="111"/>
        <v>1.28</v>
      </c>
      <c r="AE582" s="61">
        <f t="shared" si="112"/>
        <v>47.058823529411761</v>
      </c>
      <c r="AF582" s="57">
        <v>0</v>
      </c>
      <c r="AG582" s="57">
        <f t="shared" si="113"/>
        <v>0</v>
      </c>
      <c r="AH582" s="57">
        <v>0</v>
      </c>
      <c r="AI582" s="62">
        <f t="shared" si="117"/>
        <v>0</v>
      </c>
      <c r="AJ582" s="57" t="s">
        <v>358</v>
      </c>
      <c r="AK582" s="57" t="e">
        <f>AJ582*100/Y582</f>
        <v>#VALUE!</v>
      </c>
      <c r="AL582" s="57"/>
      <c r="AM582" s="57">
        <v>5</v>
      </c>
      <c r="AN582" s="57">
        <v>2</v>
      </c>
      <c r="AO582" s="57">
        <v>3</v>
      </c>
      <c r="AP582" s="58">
        <v>3</v>
      </c>
      <c r="AQ582" s="57">
        <v>3</v>
      </c>
      <c r="AR582" s="57">
        <v>1</v>
      </c>
      <c r="AT582" s="57"/>
      <c r="AW582" s="57"/>
      <c r="AX582" s="57"/>
      <c r="AY582" s="57"/>
      <c r="BH582" t="str">
        <f>CONCATENATE(Tabla1[[#This Row],[MADRE]],"X",Tabla1[[#This Row],[PADRE]])</f>
        <v>MasboveraXAntoneta</v>
      </c>
    </row>
    <row r="583" spans="1:60" ht="15.75" hidden="1" x14ac:dyDescent="0.25">
      <c r="A583" s="11" t="str">
        <f t="shared" si="119"/>
        <v>D02_288_101</v>
      </c>
      <c r="B583" s="48" t="s">
        <v>337</v>
      </c>
      <c r="C583" s="49">
        <v>288</v>
      </c>
      <c r="D583" s="50">
        <v>101</v>
      </c>
      <c r="E583" s="51" t="s">
        <v>353</v>
      </c>
      <c r="F583" s="11" t="s">
        <v>144</v>
      </c>
      <c r="G583" s="51" t="s">
        <v>63</v>
      </c>
      <c r="H583" s="51">
        <v>2005</v>
      </c>
      <c r="I583" s="52" t="s">
        <v>64</v>
      </c>
      <c r="J583" s="51">
        <v>62</v>
      </c>
      <c r="L583" s="51">
        <f>K583-30</f>
        <v>-30</v>
      </c>
      <c r="M583" s="51">
        <f>K583-60</f>
        <v>-60</v>
      </c>
      <c r="N583" s="51">
        <f>K583-76</f>
        <v>-76</v>
      </c>
      <c r="P583" s="53">
        <v>2</v>
      </c>
      <c r="T583" s="51"/>
      <c r="U583" s="51"/>
      <c r="W583" s="51">
        <v>2</v>
      </c>
      <c r="X583" s="53">
        <v>210</v>
      </c>
      <c r="Y583" s="51">
        <v>25</v>
      </c>
      <c r="Z583" s="51">
        <v>62</v>
      </c>
      <c r="AA583" s="54">
        <f t="shared" si="110"/>
        <v>2.48</v>
      </c>
      <c r="AB583" s="51">
        <v>3</v>
      </c>
      <c r="AC583" s="51">
        <v>32</v>
      </c>
      <c r="AD583" s="55">
        <f t="shared" si="111"/>
        <v>1.28</v>
      </c>
      <c r="AE583" s="52">
        <f t="shared" si="112"/>
        <v>51.612903225806456</v>
      </c>
      <c r="AF583" s="51">
        <v>0</v>
      </c>
      <c r="AG583" s="51">
        <f t="shared" si="113"/>
        <v>0</v>
      </c>
      <c r="AH583" s="51">
        <v>0</v>
      </c>
      <c r="AI583" s="56">
        <f t="shared" si="117"/>
        <v>0</v>
      </c>
      <c r="AJ583" s="64" t="s">
        <v>359</v>
      </c>
      <c r="AK583" s="51"/>
      <c r="AL583" s="51"/>
      <c r="AM583" s="51">
        <v>4</v>
      </c>
      <c r="AN583" s="51">
        <v>3</v>
      </c>
      <c r="AO583" s="51">
        <v>2</v>
      </c>
      <c r="AP583" s="53">
        <v>2</v>
      </c>
      <c r="AQ583" s="51">
        <v>3</v>
      </c>
      <c r="AR583" s="51">
        <v>2</v>
      </c>
      <c r="AT583" s="51"/>
      <c r="AW583" s="51"/>
      <c r="AX583" s="51"/>
      <c r="AY583" s="51"/>
      <c r="BH583" t="str">
        <f>CONCATENATE(Tabla1[[#This Row],[MADRE]],"X",Tabla1[[#This Row],[PADRE]])</f>
        <v>MasboveraXAntoneta</v>
      </c>
    </row>
    <row r="584" spans="1:60" ht="15.75" hidden="1" x14ac:dyDescent="0.25">
      <c r="A584" s="11" t="str">
        <f t="shared" si="119"/>
        <v>D02_288_101</v>
      </c>
      <c r="B584" s="48" t="s">
        <v>337</v>
      </c>
      <c r="C584" s="10">
        <v>288</v>
      </c>
      <c r="D584" s="63">
        <v>101</v>
      </c>
      <c r="E584" s="57" t="s">
        <v>353</v>
      </c>
      <c r="F584" s="11" t="s">
        <v>144</v>
      </c>
      <c r="G584" s="57" t="s">
        <v>63</v>
      </c>
      <c r="H584" s="57">
        <v>2006</v>
      </c>
      <c r="I584" s="52" t="s">
        <v>64</v>
      </c>
      <c r="J584" s="57">
        <v>54</v>
      </c>
      <c r="L584" s="57">
        <f>K584-34</f>
        <v>-34</v>
      </c>
      <c r="M584" s="57">
        <f>K584-61</f>
        <v>-61</v>
      </c>
      <c r="N584" s="57">
        <f>K584-70</f>
        <v>-70</v>
      </c>
      <c r="P584" s="58">
        <v>1</v>
      </c>
      <c r="T584" s="57"/>
      <c r="U584" s="57"/>
      <c r="W584" s="57">
        <v>2</v>
      </c>
      <c r="X584" s="58">
        <v>202</v>
      </c>
      <c r="Y584" s="57">
        <v>25</v>
      </c>
      <c r="Z584" s="57">
        <v>73</v>
      </c>
      <c r="AA584" s="59">
        <f t="shared" si="110"/>
        <v>2.92</v>
      </c>
      <c r="AB584" s="57">
        <v>2</v>
      </c>
      <c r="AC584" s="57">
        <v>32</v>
      </c>
      <c r="AD584" s="60">
        <f t="shared" si="111"/>
        <v>1.28</v>
      </c>
      <c r="AE584" s="61">
        <f t="shared" si="112"/>
        <v>43.835616438356162</v>
      </c>
      <c r="AF584" s="57">
        <v>0</v>
      </c>
      <c r="AG584" s="57">
        <f t="shared" si="113"/>
        <v>0</v>
      </c>
      <c r="AH584" s="57">
        <v>0</v>
      </c>
      <c r="AI584" s="62">
        <f t="shared" si="117"/>
        <v>0</v>
      </c>
      <c r="AJ584" s="57" t="s">
        <v>360</v>
      </c>
      <c r="AK584" s="57" t="e">
        <f>AJ584*100/Y584</f>
        <v>#VALUE!</v>
      </c>
      <c r="AL584" s="57"/>
      <c r="AM584" s="57">
        <v>4</v>
      </c>
      <c r="AN584" s="57">
        <v>3</v>
      </c>
      <c r="AO584" s="57">
        <v>3</v>
      </c>
      <c r="AP584" s="58">
        <v>4</v>
      </c>
      <c r="AQ584" s="57">
        <v>3</v>
      </c>
      <c r="AR584" s="57">
        <v>2</v>
      </c>
      <c r="AT584" s="57"/>
      <c r="AW584" s="57"/>
      <c r="AX584" s="57"/>
      <c r="AY584" s="57"/>
      <c r="BH584" t="str">
        <f>CONCATENATE(Tabla1[[#This Row],[MADRE]],"X",Tabla1[[#This Row],[PADRE]])</f>
        <v>MasboveraXAntoneta</v>
      </c>
    </row>
    <row r="585" spans="1:60" ht="15.75" hidden="1" x14ac:dyDescent="0.25">
      <c r="A585" s="11" t="str">
        <f t="shared" si="119"/>
        <v>D02_300_101</v>
      </c>
      <c r="B585" s="48" t="s">
        <v>337</v>
      </c>
      <c r="C585" s="49">
        <v>300</v>
      </c>
      <c r="D585" s="50">
        <v>101</v>
      </c>
      <c r="E585" s="51" t="s">
        <v>353</v>
      </c>
      <c r="F585" s="11" t="s">
        <v>144</v>
      </c>
      <c r="G585" s="51" t="s">
        <v>63</v>
      </c>
      <c r="H585" s="51">
        <v>2005</v>
      </c>
      <c r="I585" s="52" t="s">
        <v>64</v>
      </c>
      <c r="J585" s="51">
        <v>73</v>
      </c>
      <c r="L585" s="51">
        <f>K585-30</f>
        <v>-30</v>
      </c>
      <c r="M585" s="51">
        <f>K585-60</f>
        <v>-60</v>
      </c>
      <c r="N585" s="51">
        <f>K585-76</f>
        <v>-76</v>
      </c>
      <c r="P585" s="53">
        <v>2</v>
      </c>
      <c r="T585" s="51"/>
      <c r="U585" s="51"/>
      <c r="W585" s="51">
        <v>3</v>
      </c>
      <c r="X585" s="53">
        <v>212</v>
      </c>
      <c r="Y585" s="51">
        <v>25</v>
      </c>
      <c r="Z585" s="51">
        <v>47</v>
      </c>
      <c r="AA585" s="54">
        <f t="shared" si="110"/>
        <v>1.88</v>
      </c>
      <c r="AB585" s="51">
        <v>3</v>
      </c>
      <c r="AC585" s="51">
        <v>28</v>
      </c>
      <c r="AD585" s="55">
        <f t="shared" si="111"/>
        <v>1.1200000000000001</v>
      </c>
      <c r="AE585" s="52">
        <f t="shared" si="112"/>
        <v>59.574468085106396</v>
      </c>
      <c r="AF585" s="51">
        <v>0</v>
      </c>
      <c r="AG585" s="51">
        <f t="shared" si="113"/>
        <v>0</v>
      </c>
      <c r="AH585" s="51">
        <v>2</v>
      </c>
      <c r="AI585" s="56">
        <f t="shared" si="117"/>
        <v>8</v>
      </c>
      <c r="AJ585" s="51">
        <v>1</v>
      </c>
      <c r="AK585" s="51">
        <f>AJ585*100/Y585</f>
        <v>4</v>
      </c>
      <c r="AL585" s="51">
        <v>1</v>
      </c>
      <c r="AM585" s="51">
        <v>1</v>
      </c>
      <c r="AN585" s="51">
        <v>2</v>
      </c>
      <c r="AO585" s="51">
        <v>1</v>
      </c>
      <c r="AP585" s="53">
        <v>2</v>
      </c>
      <c r="AQ585" s="51">
        <v>3</v>
      </c>
      <c r="AR585" s="51">
        <v>3</v>
      </c>
      <c r="AT585" s="51"/>
      <c r="AW585" s="51"/>
      <c r="AX585" s="51"/>
      <c r="AY585" s="51"/>
      <c r="BH585" t="str">
        <f>CONCATENATE(Tabla1[[#This Row],[MADRE]],"X",Tabla1[[#This Row],[PADRE]])</f>
        <v>MasboveraXAntoneta</v>
      </c>
    </row>
    <row r="586" spans="1:60" ht="15.75" hidden="1" x14ac:dyDescent="0.25">
      <c r="A586" s="11" t="str">
        <f t="shared" si="119"/>
        <v>D02_300_101</v>
      </c>
      <c r="B586" s="48" t="s">
        <v>337</v>
      </c>
      <c r="C586" s="10">
        <v>300</v>
      </c>
      <c r="D586" s="63">
        <v>101</v>
      </c>
      <c r="E586" s="57" t="s">
        <v>353</v>
      </c>
      <c r="F586" s="11" t="s">
        <v>144</v>
      </c>
      <c r="G586" s="57" t="s">
        <v>63</v>
      </c>
      <c r="H586" s="57">
        <v>2006</v>
      </c>
      <c r="I586" s="52" t="s">
        <v>64</v>
      </c>
      <c r="J586" s="57">
        <v>63</v>
      </c>
      <c r="L586" s="57">
        <f>K586-34</f>
        <v>-34</v>
      </c>
      <c r="M586" s="57">
        <f>K586-61</f>
        <v>-61</v>
      </c>
      <c r="N586" s="57">
        <f>K586-70</f>
        <v>-70</v>
      </c>
      <c r="P586" s="58">
        <v>2</v>
      </c>
      <c r="T586" s="57"/>
      <c r="U586" s="57"/>
      <c r="W586" s="57">
        <v>2</v>
      </c>
      <c r="X586" s="58">
        <v>202</v>
      </c>
      <c r="Y586" s="57">
        <v>25</v>
      </c>
      <c r="Z586" s="57">
        <v>45</v>
      </c>
      <c r="AA586" s="59">
        <f t="shared" si="110"/>
        <v>1.8</v>
      </c>
      <c r="AB586" s="57">
        <v>2</v>
      </c>
      <c r="AC586" s="57">
        <v>23</v>
      </c>
      <c r="AD586" s="60">
        <f t="shared" si="111"/>
        <v>0.92</v>
      </c>
      <c r="AE586" s="61">
        <f t="shared" si="112"/>
        <v>51.111111111111107</v>
      </c>
      <c r="AF586" s="57">
        <v>0</v>
      </c>
      <c r="AG586" s="57">
        <f t="shared" si="113"/>
        <v>0</v>
      </c>
      <c r="AH586" s="57">
        <v>0</v>
      </c>
      <c r="AI586" s="62">
        <f t="shared" si="117"/>
        <v>0</v>
      </c>
      <c r="AJ586" s="57" t="s">
        <v>361</v>
      </c>
      <c r="AK586" s="57" t="e">
        <f>AJ586*100/Y586</f>
        <v>#VALUE!</v>
      </c>
      <c r="AL586" s="57"/>
      <c r="AM586" s="57">
        <v>8</v>
      </c>
      <c r="AN586" s="57">
        <v>3</v>
      </c>
      <c r="AO586" s="57">
        <v>2</v>
      </c>
      <c r="AP586" s="58">
        <v>2</v>
      </c>
      <c r="AQ586" s="57">
        <v>3</v>
      </c>
      <c r="AR586" s="57">
        <v>2</v>
      </c>
      <c r="AT586" s="57"/>
      <c r="AW586" s="57"/>
      <c r="AX586" s="57"/>
      <c r="AY586" s="57"/>
      <c r="BH586" t="str">
        <f>CONCATENATE(Tabla1[[#This Row],[MADRE]],"X",Tabla1[[#This Row],[PADRE]])</f>
        <v>MasboveraXAntoneta</v>
      </c>
    </row>
    <row r="587" spans="1:60" ht="15.75" hidden="1" x14ac:dyDescent="0.25">
      <c r="A587" s="11" t="str">
        <f t="shared" si="119"/>
        <v>D03_77_12</v>
      </c>
      <c r="B587" s="48" t="s">
        <v>362</v>
      </c>
      <c r="C587" s="9">
        <v>77</v>
      </c>
      <c r="D587" s="65">
        <v>12</v>
      </c>
      <c r="E587" s="66" t="s">
        <v>61</v>
      </c>
      <c r="F587" s="66" t="s">
        <v>62</v>
      </c>
      <c r="G587" s="66" t="s">
        <v>363</v>
      </c>
      <c r="H587" s="66">
        <v>2006</v>
      </c>
      <c r="I587" s="67" t="s">
        <v>64</v>
      </c>
      <c r="M587" s="66">
        <f>K587-61</f>
        <v>-61</v>
      </c>
      <c r="P587" s="66">
        <v>2</v>
      </c>
      <c r="T587" s="66"/>
      <c r="V587" s="66" t="s">
        <v>364</v>
      </c>
      <c r="W587" s="66">
        <v>1</v>
      </c>
      <c r="X587" s="66">
        <v>202</v>
      </c>
      <c r="Y587" s="66">
        <v>25</v>
      </c>
      <c r="Z587" s="66">
        <v>32</v>
      </c>
      <c r="AA587" s="68">
        <f t="shared" si="110"/>
        <v>1.7133333333333334</v>
      </c>
      <c r="AB587" s="66">
        <v>2</v>
      </c>
      <c r="AC587" s="66">
        <v>10</v>
      </c>
      <c r="AD587" s="68">
        <f t="shared" si="111"/>
        <v>0.83333333333333337</v>
      </c>
      <c r="AE587" s="67">
        <f t="shared" si="112"/>
        <v>48.638132295719849</v>
      </c>
      <c r="AF587" s="66">
        <v>13</v>
      </c>
      <c r="AG587" s="69">
        <f t="shared" si="113"/>
        <v>52</v>
      </c>
      <c r="AH587" s="66">
        <v>0</v>
      </c>
      <c r="AI587" s="66">
        <f t="shared" si="117"/>
        <v>0</v>
      </c>
      <c r="AJ587" s="65" t="s">
        <v>365</v>
      </c>
      <c r="AK587" s="66"/>
      <c r="AL587" s="66"/>
      <c r="AM587" s="66">
        <v>3</v>
      </c>
      <c r="AN587" s="66">
        <v>2</v>
      </c>
      <c r="AO587" s="66">
        <v>1</v>
      </c>
      <c r="AP587" s="66">
        <v>3</v>
      </c>
      <c r="AQ587" s="66">
        <v>3</v>
      </c>
      <c r="AR587" s="66">
        <v>2</v>
      </c>
      <c r="AS587" s="66"/>
      <c r="AT587" s="66"/>
      <c r="AV587" s="66">
        <f t="shared" ref="AV587:AV600" si="120">AR587-82</f>
        <v>-80</v>
      </c>
      <c r="AW587" s="66">
        <f>AT587-72</f>
        <v>-72</v>
      </c>
      <c r="AX587" s="66"/>
      <c r="AY587" s="66"/>
      <c r="AZ587" s="66"/>
      <c r="BH587" t="str">
        <f>CONCATENATE(Tabla1[[#This Row],[MADRE]],"X",Tabla1[[#This Row],[PADRE]])</f>
        <v>S5133XR1000</v>
      </c>
    </row>
    <row r="588" spans="1:60" ht="15.75" hidden="1" x14ac:dyDescent="0.25">
      <c r="A588" s="11" t="str">
        <f t="shared" si="119"/>
        <v>D03_77_12</v>
      </c>
      <c r="B588" s="48" t="s">
        <v>362</v>
      </c>
      <c r="C588" s="49">
        <v>77</v>
      </c>
      <c r="D588" s="50">
        <v>12</v>
      </c>
      <c r="E588" s="51" t="s">
        <v>61</v>
      </c>
      <c r="F588" s="51" t="s">
        <v>62</v>
      </c>
      <c r="G588" s="51" t="s">
        <v>363</v>
      </c>
      <c r="H588" s="51">
        <v>2007</v>
      </c>
      <c r="I588" s="67" t="s">
        <v>64</v>
      </c>
      <c r="M588" s="51">
        <f>K588-53</f>
        <v>-53</v>
      </c>
      <c r="P588" s="51">
        <v>3</v>
      </c>
      <c r="T588" s="51"/>
      <c r="V588" s="51" t="s">
        <v>364</v>
      </c>
      <c r="W588" s="51">
        <v>1</v>
      </c>
      <c r="X588" s="51">
        <v>201</v>
      </c>
      <c r="Y588" s="51">
        <v>25</v>
      </c>
      <c r="Z588" s="51">
        <v>43</v>
      </c>
      <c r="AA588" s="55">
        <f t="shared" si="110"/>
        <v>1.8968421052631579</v>
      </c>
      <c r="AB588" s="70">
        <v>4</v>
      </c>
      <c r="AC588" s="51">
        <v>14</v>
      </c>
      <c r="AD588" s="55">
        <f t="shared" si="111"/>
        <v>0.73684210526315785</v>
      </c>
      <c r="AE588" s="52">
        <f t="shared" si="112"/>
        <v>38.84572697003329</v>
      </c>
      <c r="AF588" s="51">
        <v>6</v>
      </c>
      <c r="AG588" s="71">
        <f t="shared" si="113"/>
        <v>24</v>
      </c>
      <c r="AH588" s="51">
        <v>0</v>
      </c>
      <c r="AI588" s="51">
        <f t="shared" si="117"/>
        <v>0</v>
      </c>
      <c r="AJ588" s="50" t="s">
        <v>366</v>
      </c>
      <c r="AK588" s="51"/>
      <c r="AL588" s="51"/>
      <c r="AM588" s="51">
        <v>3</v>
      </c>
      <c r="AN588" s="51">
        <v>2</v>
      </c>
      <c r="AO588" s="51">
        <v>2</v>
      </c>
      <c r="AP588" s="51">
        <v>2</v>
      </c>
      <c r="AQ588" s="51">
        <v>3</v>
      </c>
      <c r="AR588" s="51">
        <v>2</v>
      </c>
      <c r="AS588" s="51"/>
      <c r="AT588" s="51"/>
      <c r="AV588" s="51">
        <f t="shared" si="120"/>
        <v>-80</v>
      </c>
      <c r="AW588" s="51">
        <f>AT588-67</f>
        <v>-67</v>
      </c>
      <c r="AX588" s="51"/>
      <c r="AY588" s="51"/>
      <c r="AZ588" s="51"/>
      <c r="BH588" t="str">
        <f>CONCATENATE(Tabla1[[#This Row],[MADRE]],"X",Tabla1[[#This Row],[PADRE]])</f>
        <v>S5133XR1000</v>
      </c>
    </row>
    <row r="589" spans="1:60" ht="15.75" hidden="1" x14ac:dyDescent="0.25">
      <c r="A589" s="11" t="str">
        <f t="shared" si="119"/>
        <v>D03_77_12</v>
      </c>
      <c r="B589" s="48" t="s">
        <v>362</v>
      </c>
      <c r="C589" s="49">
        <v>77</v>
      </c>
      <c r="D589" s="50">
        <v>12</v>
      </c>
      <c r="E589" s="51" t="s">
        <v>61</v>
      </c>
      <c r="F589" s="51" t="s">
        <v>62</v>
      </c>
      <c r="G589" s="51" t="s">
        <v>363</v>
      </c>
      <c r="H589" s="51">
        <v>2008</v>
      </c>
      <c r="I589" s="67" t="s">
        <v>64</v>
      </c>
      <c r="M589" s="51">
        <f>K589-49</f>
        <v>-49</v>
      </c>
      <c r="P589" s="51">
        <v>4</v>
      </c>
      <c r="T589" s="51" t="s">
        <v>367</v>
      </c>
      <c r="V589" s="51" t="s">
        <v>364</v>
      </c>
      <c r="W589" s="51">
        <v>2</v>
      </c>
      <c r="X589" s="51">
        <v>198</v>
      </c>
      <c r="Y589" s="51">
        <v>25</v>
      </c>
      <c r="Z589" s="51">
        <v>35</v>
      </c>
      <c r="AA589" s="55">
        <f t="shared" si="110"/>
        <v>1.4838095238095237</v>
      </c>
      <c r="AB589" s="51">
        <v>2</v>
      </c>
      <c r="AC589" s="51">
        <v>11</v>
      </c>
      <c r="AD589" s="55">
        <f t="shared" si="111"/>
        <v>0.52380952380952384</v>
      </c>
      <c r="AE589" s="52">
        <f t="shared" si="112"/>
        <v>35.30166880616175</v>
      </c>
      <c r="AF589" s="51">
        <v>4</v>
      </c>
      <c r="AG589" s="71">
        <f t="shared" si="113"/>
        <v>16</v>
      </c>
      <c r="AH589" s="51">
        <v>0</v>
      </c>
      <c r="AI589" s="51">
        <f t="shared" si="117"/>
        <v>0</v>
      </c>
      <c r="AJ589" s="50" t="s">
        <v>218</v>
      </c>
      <c r="AK589" s="51"/>
      <c r="AL589" s="51"/>
      <c r="AM589" s="51">
        <v>3</v>
      </c>
      <c r="AN589" s="51">
        <v>2</v>
      </c>
      <c r="AO589" s="51">
        <v>2</v>
      </c>
      <c r="AP589" s="51">
        <v>2</v>
      </c>
      <c r="AQ589" s="51">
        <v>3</v>
      </c>
      <c r="AR589" s="51">
        <v>1</v>
      </c>
      <c r="AS589" s="51">
        <v>0</v>
      </c>
      <c r="AT589" s="72" t="s">
        <v>368</v>
      </c>
      <c r="AV589" s="51">
        <f t="shared" si="120"/>
        <v>-81</v>
      </c>
      <c r="AW589" s="51" t="e">
        <f>AT589-67</f>
        <v>#VALUE!</v>
      </c>
      <c r="AX589" s="51"/>
      <c r="AY589" s="51"/>
      <c r="AZ589" s="51"/>
      <c r="BH589" t="str">
        <f>CONCATENATE(Tabla1[[#This Row],[MADRE]],"X",Tabla1[[#This Row],[PADRE]])</f>
        <v>S5133XR1000</v>
      </c>
    </row>
    <row r="590" spans="1:60" ht="15.75" hidden="1" x14ac:dyDescent="0.25">
      <c r="A590" s="11" t="str">
        <f t="shared" si="119"/>
        <v>D03_77_12</v>
      </c>
      <c r="B590" s="48" t="s">
        <v>362</v>
      </c>
      <c r="C590" s="49">
        <v>77</v>
      </c>
      <c r="D590" s="50">
        <v>12</v>
      </c>
      <c r="E590" s="51" t="s">
        <v>61</v>
      </c>
      <c r="F590" s="51" t="s">
        <v>62</v>
      </c>
      <c r="G590" s="51" t="s">
        <v>363</v>
      </c>
      <c r="H590" s="51">
        <v>2009</v>
      </c>
      <c r="I590" s="67" t="s">
        <v>64</v>
      </c>
      <c r="M590" s="51">
        <f>K590-50</f>
        <v>-50</v>
      </c>
      <c r="P590" s="51">
        <v>4</v>
      </c>
      <c r="T590" s="51" t="s">
        <v>369</v>
      </c>
      <c r="V590" s="51" t="s">
        <v>364</v>
      </c>
      <c r="W590" s="51">
        <v>3</v>
      </c>
      <c r="X590" s="51">
        <v>202</v>
      </c>
      <c r="Y590" s="51">
        <v>25</v>
      </c>
      <c r="Z590" s="51">
        <v>33</v>
      </c>
      <c r="AA590" s="55">
        <f t="shared" si="110"/>
        <v>1.3416666666666666</v>
      </c>
      <c r="AB590" s="51">
        <v>2</v>
      </c>
      <c r="AC590" s="51">
        <v>13</v>
      </c>
      <c r="AD590" s="55">
        <f t="shared" si="111"/>
        <v>0.54166666666666663</v>
      </c>
      <c r="AE590" s="52">
        <f t="shared" si="112"/>
        <v>40.372670807453417</v>
      </c>
      <c r="AF590" s="51">
        <v>1</v>
      </c>
      <c r="AG590" s="71">
        <f t="shared" si="113"/>
        <v>4</v>
      </c>
      <c r="AH590" s="51">
        <v>0</v>
      </c>
      <c r="AI590" s="51">
        <f t="shared" si="117"/>
        <v>0</v>
      </c>
      <c r="AJ590" s="50" t="s">
        <v>81</v>
      </c>
      <c r="AK590" s="51"/>
      <c r="AL590" s="51"/>
      <c r="AM590" s="51">
        <v>3</v>
      </c>
      <c r="AN590" s="51">
        <v>3</v>
      </c>
      <c r="AO590" s="51">
        <v>1</v>
      </c>
      <c r="AP590" s="51">
        <v>2</v>
      </c>
      <c r="AQ590" s="51">
        <v>3</v>
      </c>
      <c r="AR590" s="51">
        <v>2</v>
      </c>
      <c r="AS590" s="51">
        <v>1</v>
      </c>
      <c r="AT590" s="51"/>
      <c r="AV590" s="51">
        <f t="shared" si="120"/>
        <v>-80</v>
      </c>
      <c r="AW590" s="51">
        <f>AT590-66</f>
        <v>-66</v>
      </c>
      <c r="AX590" s="51"/>
      <c r="AY590" s="51"/>
      <c r="AZ590" s="51"/>
      <c r="BH590" t="str">
        <f>CONCATENATE(Tabla1[[#This Row],[MADRE]],"X",Tabla1[[#This Row],[PADRE]])</f>
        <v>S5133XR1000</v>
      </c>
    </row>
    <row r="591" spans="1:60" ht="15.75" hidden="1" x14ac:dyDescent="0.25">
      <c r="A591" s="11" t="str">
        <f t="shared" si="119"/>
        <v>D03_82_12</v>
      </c>
      <c r="B591" s="48" t="s">
        <v>362</v>
      </c>
      <c r="C591" s="9">
        <v>82</v>
      </c>
      <c r="D591" s="65">
        <v>12</v>
      </c>
      <c r="E591" s="66" t="s">
        <v>61</v>
      </c>
      <c r="F591" s="66" t="s">
        <v>62</v>
      </c>
      <c r="G591" s="66" t="s">
        <v>363</v>
      </c>
      <c r="H591" s="66">
        <v>2006</v>
      </c>
      <c r="I591" s="67" t="s">
        <v>64</v>
      </c>
      <c r="M591" s="66">
        <f>K591-61</f>
        <v>-61</v>
      </c>
      <c r="P591" s="66">
        <v>2</v>
      </c>
      <c r="T591" s="66"/>
      <c r="V591" s="66" t="s">
        <v>364</v>
      </c>
      <c r="W591" s="66">
        <v>3</v>
      </c>
      <c r="X591" s="66">
        <v>202</v>
      </c>
      <c r="Y591" s="66">
        <v>25</v>
      </c>
      <c r="Z591" s="66">
        <v>58</v>
      </c>
      <c r="AA591" s="68">
        <f t="shared" si="110"/>
        <v>2.35</v>
      </c>
      <c r="AB591" s="66">
        <v>4</v>
      </c>
      <c r="AC591" s="66">
        <v>18</v>
      </c>
      <c r="AD591" s="68">
        <f t="shared" si="111"/>
        <v>0.75</v>
      </c>
      <c r="AE591" s="67">
        <f t="shared" si="112"/>
        <v>31.914893617021274</v>
      </c>
      <c r="AF591" s="66">
        <v>1</v>
      </c>
      <c r="AG591" s="67">
        <f t="shared" si="113"/>
        <v>4</v>
      </c>
      <c r="AH591" s="66">
        <v>0</v>
      </c>
      <c r="AI591" s="66">
        <f t="shared" si="117"/>
        <v>0</v>
      </c>
      <c r="AJ591" s="66" t="s">
        <v>370</v>
      </c>
      <c r="AK591" s="66" t="e">
        <f t="shared" ref="AK591:AK598" si="121">AJ591*100/Y591</f>
        <v>#VALUE!</v>
      </c>
      <c r="AL591" s="66"/>
      <c r="AM591" s="66">
        <v>7</v>
      </c>
      <c r="AN591" s="66">
        <v>2</v>
      </c>
      <c r="AO591" s="66">
        <v>2</v>
      </c>
      <c r="AP591" s="66">
        <v>3</v>
      </c>
      <c r="AQ591" s="66">
        <v>3</v>
      </c>
      <c r="AR591" s="66">
        <v>2</v>
      </c>
      <c r="AS591" s="66"/>
      <c r="AT591" s="66"/>
      <c r="AV591" s="66">
        <f t="shared" si="120"/>
        <v>-80</v>
      </c>
      <c r="AW591" s="66">
        <f>AT591-72</f>
        <v>-72</v>
      </c>
      <c r="AX591" s="66"/>
      <c r="AY591" s="66"/>
      <c r="AZ591" s="66"/>
      <c r="BH591" t="str">
        <f>CONCATENATE(Tabla1[[#This Row],[MADRE]],"X",Tabla1[[#This Row],[PADRE]])</f>
        <v>S5133XR1000</v>
      </c>
    </row>
    <row r="592" spans="1:60" ht="15.75" hidden="1" x14ac:dyDescent="0.25">
      <c r="A592" s="11" t="str">
        <f t="shared" si="119"/>
        <v>D03_82_12</v>
      </c>
      <c r="B592" s="48" t="s">
        <v>362</v>
      </c>
      <c r="C592" s="49">
        <v>82</v>
      </c>
      <c r="D592" s="50">
        <v>12</v>
      </c>
      <c r="E592" s="51" t="s">
        <v>61</v>
      </c>
      <c r="F592" s="51" t="s">
        <v>62</v>
      </c>
      <c r="G592" s="51" t="s">
        <v>363</v>
      </c>
      <c r="H592" s="51">
        <v>2007</v>
      </c>
      <c r="I592" s="52" t="s">
        <v>64</v>
      </c>
      <c r="M592" s="51">
        <f>K592-53</f>
        <v>-53</v>
      </c>
      <c r="P592" s="51">
        <v>3</v>
      </c>
      <c r="T592" s="51"/>
      <c r="V592" s="51" t="s">
        <v>364</v>
      </c>
      <c r="W592" s="51">
        <v>1</v>
      </c>
      <c r="X592" s="51">
        <v>203</v>
      </c>
      <c r="Y592" s="51">
        <v>25</v>
      </c>
      <c r="Z592" s="51">
        <v>49</v>
      </c>
      <c r="AA592" s="55">
        <f t="shared" si="110"/>
        <v>2.1622222222222223</v>
      </c>
      <c r="AB592" s="51">
        <v>4</v>
      </c>
      <c r="AC592" s="51">
        <v>13</v>
      </c>
      <c r="AD592" s="51">
        <f t="shared" si="111"/>
        <v>0.72222222222222221</v>
      </c>
      <c r="AE592" s="52">
        <f t="shared" si="112"/>
        <v>33.401849948612536</v>
      </c>
      <c r="AF592" s="51">
        <v>7</v>
      </c>
      <c r="AG592" s="51">
        <f t="shared" si="113"/>
        <v>28</v>
      </c>
      <c r="AH592" s="51">
        <v>0</v>
      </c>
      <c r="AI592" s="51">
        <f t="shared" si="117"/>
        <v>0</v>
      </c>
      <c r="AJ592" s="73" t="s">
        <v>371</v>
      </c>
      <c r="AK592" s="51" t="e">
        <f t="shared" si="121"/>
        <v>#VALUE!</v>
      </c>
      <c r="AL592" s="51"/>
      <c r="AM592" s="51">
        <v>7</v>
      </c>
      <c r="AN592" s="51">
        <v>2</v>
      </c>
      <c r="AO592" s="51">
        <v>3</v>
      </c>
      <c r="AP592" s="51">
        <v>3</v>
      </c>
      <c r="AQ592" s="51">
        <v>3</v>
      </c>
      <c r="AR592" s="51">
        <v>1</v>
      </c>
      <c r="AS592" s="51"/>
      <c r="AT592" s="51"/>
      <c r="AV592" s="51">
        <f t="shared" si="120"/>
        <v>-81</v>
      </c>
      <c r="AW592" s="51">
        <f>AT592-67</f>
        <v>-67</v>
      </c>
      <c r="AX592" s="51"/>
      <c r="AY592" s="51"/>
      <c r="AZ592" s="51"/>
      <c r="BH592" t="str">
        <f>CONCATENATE(Tabla1[[#This Row],[MADRE]],"X",Tabla1[[#This Row],[PADRE]])</f>
        <v>S5133XR1000</v>
      </c>
    </row>
    <row r="593" spans="1:60" ht="15.75" hidden="1" x14ac:dyDescent="0.25">
      <c r="A593" s="11" t="str">
        <f t="shared" si="119"/>
        <v>D03_88_12</v>
      </c>
      <c r="B593" s="48" t="s">
        <v>362</v>
      </c>
      <c r="C593" s="9">
        <v>88</v>
      </c>
      <c r="D593" s="65">
        <v>12</v>
      </c>
      <c r="E593" s="66" t="s">
        <v>61</v>
      </c>
      <c r="F593" s="66" t="s">
        <v>62</v>
      </c>
      <c r="G593" s="66" t="s">
        <v>363</v>
      </c>
      <c r="H593" s="66">
        <v>2006</v>
      </c>
      <c r="I593" s="67" t="s">
        <v>64</v>
      </c>
      <c r="M593" s="66">
        <f>K593-61</f>
        <v>-61</v>
      </c>
      <c r="P593" s="66">
        <v>1</v>
      </c>
      <c r="T593" s="66"/>
      <c r="V593" s="66" t="s">
        <v>364</v>
      </c>
      <c r="W593" s="66">
        <v>1</v>
      </c>
      <c r="X593" s="66">
        <v>210</v>
      </c>
      <c r="Y593" s="66">
        <v>25</v>
      </c>
      <c r="Z593" s="66">
        <v>60</v>
      </c>
      <c r="AA593" s="68">
        <f t="shared" si="110"/>
        <v>2.5295238095238095</v>
      </c>
      <c r="AB593" s="66">
        <v>3</v>
      </c>
      <c r="AC593" s="66">
        <v>17</v>
      </c>
      <c r="AD593" s="68">
        <f t="shared" si="111"/>
        <v>0.80952380952380953</v>
      </c>
      <c r="AE593" s="67">
        <f t="shared" si="112"/>
        <v>32.003012048192772</v>
      </c>
      <c r="AF593" s="66">
        <v>4</v>
      </c>
      <c r="AG593" s="67">
        <f t="shared" si="113"/>
        <v>16</v>
      </c>
      <c r="AH593" s="66">
        <v>0</v>
      </c>
      <c r="AI593" s="66">
        <f t="shared" si="117"/>
        <v>0</v>
      </c>
      <c r="AJ593" s="66" t="s">
        <v>372</v>
      </c>
      <c r="AK593" s="66" t="e">
        <f t="shared" si="121"/>
        <v>#VALUE!</v>
      </c>
      <c r="AL593" s="66"/>
      <c r="AM593" s="66">
        <v>4</v>
      </c>
      <c r="AN593" s="66">
        <v>1</v>
      </c>
      <c r="AO593" s="66">
        <v>2</v>
      </c>
      <c r="AP593" s="66">
        <v>5</v>
      </c>
      <c r="AQ593" s="66">
        <v>3</v>
      </c>
      <c r="AR593" s="66">
        <v>2</v>
      </c>
      <c r="AS593" s="66"/>
      <c r="AT593" s="66"/>
      <c r="AV593" s="66">
        <f t="shared" si="120"/>
        <v>-80</v>
      </c>
      <c r="AW593" s="66">
        <f>AT593-72</f>
        <v>-72</v>
      </c>
      <c r="AX593" s="66"/>
      <c r="AY593" s="66"/>
      <c r="AZ593" s="66"/>
      <c r="BH593" t="str">
        <f>CONCATENATE(Tabla1[[#This Row],[MADRE]],"X",Tabla1[[#This Row],[PADRE]])</f>
        <v>S5133XR1000</v>
      </c>
    </row>
    <row r="594" spans="1:60" ht="15.75" hidden="1" x14ac:dyDescent="0.25">
      <c r="A594" s="11" t="str">
        <f t="shared" si="119"/>
        <v>D03_88_12</v>
      </c>
      <c r="B594" s="48" t="s">
        <v>362</v>
      </c>
      <c r="C594" s="49">
        <v>88</v>
      </c>
      <c r="D594" s="50">
        <v>12</v>
      </c>
      <c r="E594" s="51" t="s">
        <v>61</v>
      </c>
      <c r="F594" s="51" t="s">
        <v>62</v>
      </c>
      <c r="G594" s="51" t="s">
        <v>363</v>
      </c>
      <c r="H594" s="51">
        <v>2007</v>
      </c>
      <c r="I594" s="52" t="s">
        <v>64</v>
      </c>
      <c r="M594" s="51">
        <f>K594-53</f>
        <v>-53</v>
      </c>
      <c r="P594" s="51">
        <v>2</v>
      </c>
      <c r="T594" s="51"/>
      <c r="V594" s="51" t="s">
        <v>364</v>
      </c>
      <c r="W594" s="51">
        <v>2</v>
      </c>
      <c r="X594" s="51">
        <v>221</v>
      </c>
      <c r="Y594" s="51">
        <v>25</v>
      </c>
      <c r="Z594" s="51">
        <v>55</v>
      </c>
      <c r="AA594" s="55">
        <f t="shared" si="110"/>
        <v>2.2000000000000002</v>
      </c>
      <c r="AB594" s="51">
        <v>4</v>
      </c>
      <c r="AC594" s="51">
        <v>19</v>
      </c>
      <c r="AD594" s="51">
        <f t="shared" si="111"/>
        <v>0.76</v>
      </c>
      <c r="AE594" s="52">
        <f t="shared" si="112"/>
        <v>34.54545454545454</v>
      </c>
      <c r="AF594" s="51">
        <v>0</v>
      </c>
      <c r="AG594" s="51">
        <f t="shared" si="113"/>
        <v>0</v>
      </c>
      <c r="AH594" s="51">
        <v>0</v>
      </c>
      <c r="AI594" s="51">
        <f t="shared" si="117"/>
        <v>0</v>
      </c>
      <c r="AJ594" s="51">
        <v>7</v>
      </c>
      <c r="AK594" s="51">
        <f t="shared" si="121"/>
        <v>28</v>
      </c>
      <c r="AL594" s="51">
        <v>7</v>
      </c>
      <c r="AM594" s="51">
        <v>4</v>
      </c>
      <c r="AN594" s="51">
        <v>2</v>
      </c>
      <c r="AO594" s="51">
        <v>3</v>
      </c>
      <c r="AP594" s="51">
        <v>4</v>
      </c>
      <c r="AQ594" s="51">
        <v>3</v>
      </c>
      <c r="AR594" s="51">
        <v>2</v>
      </c>
      <c r="AS594" s="51"/>
      <c r="AT594" s="51"/>
      <c r="AV594" s="51">
        <f t="shared" si="120"/>
        <v>-80</v>
      </c>
      <c r="AW594" s="51">
        <f>AT594-67</f>
        <v>-67</v>
      </c>
      <c r="AX594" s="51"/>
      <c r="AY594" s="51"/>
      <c r="AZ594" s="51"/>
      <c r="BH594" t="str">
        <f>CONCATENATE(Tabla1[[#This Row],[MADRE]],"X",Tabla1[[#This Row],[PADRE]])</f>
        <v>S5133XR1000</v>
      </c>
    </row>
    <row r="595" spans="1:60" ht="15.75" hidden="1" x14ac:dyDescent="0.25">
      <c r="A595" s="11" t="str">
        <f t="shared" si="119"/>
        <v>D03_89_12</v>
      </c>
      <c r="B595" s="48" t="s">
        <v>362</v>
      </c>
      <c r="C595" s="9">
        <v>89</v>
      </c>
      <c r="D595" s="65">
        <v>12</v>
      </c>
      <c r="E595" s="66" t="s">
        <v>61</v>
      </c>
      <c r="F595" s="66" t="s">
        <v>62</v>
      </c>
      <c r="G595" s="66" t="s">
        <v>363</v>
      </c>
      <c r="H595" s="66">
        <v>2006</v>
      </c>
      <c r="I595" s="67" t="s">
        <v>64</v>
      </c>
      <c r="M595" s="66">
        <f>K595-61</f>
        <v>-61</v>
      </c>
      <c r="P595" s="66">
        <v>2</v>
      </c>
      <c r="T595" s="66"/>
      <c r="V595" s="66" t="s">
        <v>364</v>
      </c>
      <c r="W595" s="66">
        <v>2</v>
      </c>
      <c r="X595" s="66">
        <v>204</v>
      </c>
      <c r="Y595" s="66">
        <v>25</v>
      </c>
      <c r="Z595" s="66">
        <v>68</v>
      </c>
      <c r="AA595" s="68">
        <f t="shared" si="110"/>
        <v>2.72</v>
      </c>
      <c r="AB595" s="66">
        <v>4</v>
      </c>
      <c r="AC595" s="66">
        <v>20</v>
      </c>
      <c r="AD595" s="68">
        <f t="shared" si="111"/>
        <v>0.8</v>
      </c>
      <c r="AE595" s="67">
        <f t="shared" si="112"/>
        <v>29.411764705882351</v>
      </c>
      <c r="AF595" s="66">
        <v>0</v>
      </c>
      <c r="AG595" s="67">
        <f t="shared" si="113"/>
        <v>0</v>
      </c>
      <c r="AH595" s="66">
        <v>3</v>
      </c>
      <c r="AI595" s="66">
        <f t="shared" si="117"/>
        <v>12</v>
      </c>
      <c r="AJ595" s="66">
        <v>0</v>
      </c>
      <c r="AK595" s="66">
        <f t="shared" si="121"/>
        <v>0</v>
      </c>
      <c r="AL595" s="66"/>
      <c r="AM595" s="66">
        <v>4</v>
      </c>
      <c r="AN595" s="66">
        <v>2</v>
      </c>
      <c r="AO595" s="66">
        <v>2</v>
      </c>
      <c r="AP595" s="66">
        <v>4</v>
      </c>
      <c r="AQ595" s="66">
        <v>3</v>
      </c>
      <c r="AR595" s="66">
        <v>3</v>
      </c>
      <c r="AS595" s="66"/>
      <c r="AT595" s="66"/>
      <c r="AV595" s="66">
        <f t="shared" si="120"/>
        <v>-79</v>
      </c>
      <c r="AW595" s="66">
        <f>AT595-72</f>
        <v>-72</v>
      </c>
      <c r="AX595" s="66"/>
      <c r="AY595" s="66"/>
      <c r="AZ595" s="66"/>
      <c r="BH595" t="str">
        <f>CONCATENATE(Tabla1[[#This Row],[MADRE]],"X",Tabla1[[#This Row],[PADRE]])</f>
        <v>S5133XR1000</v>
      </c>
    </row>
    <row r="596" spans="1:60" ht="15.75" hidden="1" x14ac:dyDescent="0.25">
      <c r="A596" s="11" t="str">
        <f t="shared" si="119"/>
        <v>D03_89_12</v>
      </c>
      <c r="B596" s="48" t="s">
        <v>362</v>
      </c>
      <c r="C596" s="49">
        <v>89</v>
      </c>
      <c r="D596" s="50">
        <v>12</v>
      </c>
      <c r="E596" s="51" t="s">
        <v>61</v>
      </c>
      <c r="F596" s="51" t="s">
        <v>62</v>
      </c>
      <c r="G596" s="51" t="s">
        <v>363</v>
      </c>
      <c r="H596" s="51">
        <v>2007</v>
      </c>
      <c r="I596" s="52" t="s">
        <v>64</v>
      </c>
      <c r="M596" s="51">
        <f>K596-53</f>
        <v>-53</v>
      </c>
      <c r="P596" s="51">
        <v>2</v>
      </c>
      <c r="T596" s="51"/>
      <c r="V596" s="51" t="s">
        <v>364</v>
      </c>
      <c r="W596" s="51">
        <v>2</v>
      </c>
      <c r="X596" s="51">
        <v>200</v>
      </c>
      <c r="Y596" s="51">
        <v>25</v>
      </c>
      <c r="Z596" s="51">
        <v>125</v>
      </c>
      <c r="AA596" s="55">
        <f t="shared" ref="AA596:AA609" si="122">(Z596+(AD596*AF596))/Y596</f>
        <v>5.0449999999999999</v>
      </c>
      <c r="AB596" s="51">
        <v>4</v>
      </c>
      <c r="AC596" s="51">
        <v>27</v>
      </c>
      <c r="AD596" s="51">
        <f t="shared" ref="AD596:AD609" si="123">AC596/(Y596-AF596)</f>
        <v>1.125</v>
      </c>
      <c r="AE596" s="52">
        <f t="shared" ref="AE596:AE609" si="124">AD596*100/AA596</f>
        <v>22.299306243805749</v>
      </c>
      <c r="AF596" s="51">
        <v>1</v>
      </c>
      <c r="AG596" s="51">
        <f t="shared" ref="AG596:AG609" si="125">AF596*100/Y596</f>
        <v>4</v>
      </c>
      <c r="AH596" s="51">
        <v>1</v>
      </c>
      <c r="AI596" s="51">
        <f t="shared" ref="AI596:AI609" si="126">AH596*100/Y596</f>
        <v>4</v>
      </c>
      <c r="AJ596" s="51">
        <v>1</v>
      </c>
      <c r="AK596" s="51">
        <f t="shared" si="121"/>
        <v>4</v>
      </c>
      <c r="AL596" s="51">
        <v>6</v>
      </c>
      <c r="AM596" s="51">
        <v>7</v>
      </c>
      <c r="AN596" s="51">
        <v>2</v>
      </c>
      <c r="AO596" s="51">
        <v>3</v>
      </c>
      <c r="AP596" s="51">
        <v>3</v>
      </c>
      <c r="AQ596" s="51">
        <v>3</v>
      </c>
      <c r="AR596" s="51">
        <v>2</v>
      </c>
      <c r="AS596" s="51"/>
      <c r="AT596" s="51"/>
      <c r="AV596" s="51">
        <f t="shared" si="120"/>
        <v>-80</v>
      </c>
      <c r="AW596" s="51">
        <f>AT596-67</f>
        <v>-67</v>
      </c>
      <c r="AX596" s="51"/>
      <c r="AY596" s="51"/>
      <c r="AZ596" s="51"/>
      <c r="BH596" t="str">
        <f>CONCATENATE(Tabla1[[#This Row],[MADRE]],"X",Tabla1[[#This Row],[PADRE]])</f>
        <v>S5133XR1000</v>
      </c>
    </row>
    <row r="597" spans="1:60" ht="15.75" hidden="1" x14ac:dyDescent="0.25">
      <c r="A597" s="11" t="str">
        <f t="shared" si="119"/>
        <v>D03_102_12</v>
      </c>
      <c r="B597" s="48" t="s">
        <v>362</v>
      </c>
      <c r="C597" s="37">
        <v>102</v>
      </c>
      <c r="D597" s="42">
        <v>12</v>
      </c>
      <c r="E597" s="39" t="s">
        <v>61</v>
      </c>
      <c r="F597" s="39" t="s">
        <v>62</v>
      </c>
      <c r="G597" s="39" t="s">
        <v>363</v>
      </c>
      <c r="H597" s="39">
        <v>2006</v>
      </c>
      <c r="I597" s="38" t="s">
        <v>373</v>
      </c>
      <c r="M597" s="39">
        <f>K597-61</f>
        <v>-61</v>
      </c>
      <c r="P597" s="39">
        <v>3</v>
      </c>
      <c r="T597" s="39"/>
      <c r="V597" s="39" t="s">
        <v>364</v>
      </c>
      <c r="W597" s="39">
        <v>1</v>
      </c>
      <c r="X597" s="39">
        <v>209</v>
      </c>
      <c r="Y597" s="39">
        <v>15</v>
      </c>
      <c r="Z597" s="39">
        <v>30</v>
      </c>
      <c r="AA597" s="40">
        <f t="shared" si="122"/>
        <v>2.0923076923076924</v>
      </c>
      <c r="AB597" s="74">
        <v>2</v>
      </c>
      <c r="AC597" s="39">
        <v>9</v>
      </c>
      <c r="AD597" s="40">
        <f t="shared" si="123"/>
        <v>0.69230769230769229</v>
      </c>
      <c r="AE597" s="38">
        <f t="shared" si="124"/>
        <v>33.088235294117645</v>
      </c>
      <c r="AF597" s="39">
        <v>2</v>
      </c>
      <c r="AG597" s="38">
        <f t="shared" si="125"/>
        <v>13.333333333333334</v>
      </c>
      <c r="AH597" s="39">
        <v>0</v>
      </c>
      <c r="AI597" s="39">
        <f t="shared" si="126"/>
        <v>0</v>
      </c>
      <c r="AJ597" s="42" t="s">
        <v>193</v>
      </c>
      <c r="AK597" s="39" t="e">
        <f t="shared" si="121"/>
        <v>#VALUE!</v>
      </c>
      <c r="AL597" s="39"/>
      <c r="AM597" s="39">
        <v>4</v>
      </c>
      <c r="AN597" s="39">
        <v>2</v>
      </c>
      <c r="AO597" s="39">
        <v>2</v>
      </c>
      <c r="AP597" s="39">
        <v>3</v>
      </c>
      <c r="AQ597" s="39">
        <v>3</v>
      </c>
      <c r="AR597" s="39">
        <v>2</v>
      </c>
      <c r="AS597" s="39"/>
      <c r="AT597" s="75"/>
      <c r="AV597" s="39">
        <f t="shared" si="120"/>
        <v>-80</v>
      </c>
      <c r="AW597" s="39">
        <f>AT597-72</f>
        <v>-72</v>
      </c>
      <c r="AX597" s="39"/>
      <c r="AY597" s="39"/>
      <c r="AZ597" s="43" t="s">
        <v>374</v>
      </c>
      <c r="BH597" t="str">
        <f>CONCATENATE(Tabla1[[#This Row],[MADRE]],"X",Tabla1[[#This Row],[PADRE]])</f>
        <v>S5133XR1000</v>
      </c>
    </row>
    <row r="598" spans="1:60" ht="15.75" hidden="1" x14ac:dyDescent="0.25">
      <c r="A598" s="11" t="str">
        <f t="shared" si="119"/>
        <v>D03_102_12</v>
      </c>
      <c r="B598" s="48" t="s">
        <v>362</v>
      </c>
      <c r="C598" s="37">
        <v>102</v>
      </c>
      <c r="D598" s="42">
        <v>12</v>
      </c>
      <c r="E598" s="39" t="s">
        <v>61</v>
      </c>
      <c r="F598" s="39" t="s">
        <v>62</v>
      </c>
      <c r="G598" s="39" t="s">
        <v>363</v>
      </c>
      <c r="H598" s="39">
        <v>2007</v>
      </c>
      <c r="I598" s="38" t="s">
        <v>373</v>
      </c>
      <c r="M598" s="39">
        <f>K598-53</f>
        <v>-53</v>
      </c>
      <c r="P598" s="39">
        <v>4</v>
      </c>
      <c r="T598" s="39"/>
      <c r="V598" s="39" t="s">
        <v>364</v>
      </c>
      <c r="W598" s="39">
        <v>1</v>
      </c>
      <c r="X598" s="39">
        <v>217</v>
      </c>
      <c r="Y598" s="39">
        <v>25</v>
      </c>
      <c r="Z598" s="39">
        <v>55</v>
      </c>
      <c r="AA598" s="40">
        <f t="shared" si="122"/>
        <v>2.2626086956521743</v>
      </c>
      <c r="AB598" s="39">
        <v>4</v>
      </c>
      <c r="AC598" s="39">
        <v>18</v>
      </c>
      <c r="AD598" s="40">
        <f t="shared" si="123"/>
        <v>0.78260869565217395</v>
      </c>
      <c r="AE598" s="38">
        <f t="shared" si="124"/>
        <v>34.588777863182159</v>
      </c>
      <c r="AF598" s="39">
        <v>2</v>
      </c>
      <c r="AG598" s="39">
        <f t="shared" si="125"/>
        <v>8</v>
      </c>
      <c r="AH598" s="39">
        <v>0</v>
      </c>
      <c r="AI598" s="39">
        <f t="shared" si="126"/>
        <v>0</v>
      </c>
      <c r="AJ598" s="42" t="s">
        <v>375</v>
      </c>
      <c r="AK598" s="39" t="e">
        <f t="shared" si="121"/>
        <v>#VALUE!</v>
      </c>
      <c r="AL598" s="39"/>
      <c r="AM598" s="39">
        <v>3</v>
      </c>
      <c r="AN598" s="39">
        <v>2</v>
      </c>
      <c r="AO598" s="39">
        <v>3</v>
      </c>
      <c r="AP598" s="39">
        <v>3</v>
      </c>
      <c r="AQ598" s="39">
        <v>3</v>
      </c>
      <c r="AR598" s="39">
        <v>2</v>
      </c>
      <c r="AS598" s="39"/>
      <c r="AT598" s="75"/>
      <c r="AV598" s="39">
        <f t="shared" si="120"/>
        <v>-80</v>
      </c>
      <c r="AW598" s="39">
        <f>AT598-67</f>
        <v>-67</v>
      </c>
      <c r="AX598" s="39"/>
      <c r="AY598" s="39"/>
      <c r="AZ598" s="43" t="s">
        <v>374</v>
      </c>
      <c r="BH598" t="str">
        <f>CONCATENATE(Tabla1[[#This Row],[MADRE]],"X",Tabla1[[#This Row],[PADRE]])</f>
        <v>S5133XR1000</v>
      </c>
    </row>
    <row r="599" spans="1:60" ht="51" hidden="1" x14ac:dyDescent="0.25">
      <c r="A599" s="11" t="str">
        <f t="shared" si="119"/>
        <v>D03_102_12</v>
      </c>
      <c r="B599" s="48" t="s">
        <v>362</v>
      </c>
      <c r="C599" s="37">
        <v>102</v>
      </c>
      <c r="D599" s="42">
        <v>12</v>
      </c>
      <c r="E599" s="39" t="s">
        <v>61</v>
      </c>
      <c r="F599" s="39" t="s">
        <v>62</v>
      </c>
      <c r="G599" s="39" t="s">
        <v>363</v>
      </c>
      <c r="H599" s="39">
        <v>2008</v>
      </c>
      <c r="I599" s="38" t="s">
        <v>373</v>
      </c>
      <c r="M599" s="39">
        <f>K599-49</f>
        <v>-49</v>
      </c>
      <c r="P599" s="39">
        <v>4</v>
      </c>
      <c r="T599" s="39" t="s">
        <v>376</v>
      </c>
      <c r="V599" s="39" t="s">
        <v>364</v>
      </c>
      <c r="W599" s="39">
        <v>2</v>
      </c>
      <c r="X599" s="39">
        <v>212</v>
      </c>
      <c r="Y599" s="39">
        <v>25</v>
      </c>
      <c r="Z599" s="39">
        <v>61</v>
      </c>
      <c r="AA599" s="40">
        <f t="shared" si="122"/>
        <v>2.502608695652174</v>
      </c>
      <c r="AB599" s="39">
        <v>4</v>
      </c>
      <c r="AC599" s="39">
        <v>18</v>
      </c>
      <c r="AD599" s="40">
        <f t="shared" si="123"/>
        <v>0.78260869565217395</v>
      </c>
      <c r="AE599" s="38">
        <f t="shared" si="124"/>
        <v>31.271716469770674</v>
      </c>
      <c r="AF599" s="39">
        <v>2</v>
      </c>
      <c r="AG599" s="39">
        <f t="shared" si="125"/>
        <v>8</v>
      </c>
      <c r="AH599" s="39">
        <v>0</v>
      </c>
      <c r="AI599" s="39">
        <f t="shared" si="126"/>
        <v>0</v>
      </c>
      <c r="AJ599" s="42" t="s">
        <v>101</v>
      </c>
      <c r="AK599" s="39"/>
      <c r="AL599" s="39"/>
      <c r="AM599" s="39">
        <v>3</v>
      </c>
      <c r="AN599" s="39">
        <v>1</v>
      </c>
      <c r="AO599" s="39">
        <v>2</v>
      </c>
      <c r="AP599" s="39">
        <v>2</v>
      </c>
      <c r="AQ599" s="39">
        <v>3</v>
      </c>
      <c r="AR599" s="39">
        <v>2</v>
      </c>
      <c r="AS599" s="39">
        <v>1</v>
      </c>
      <c r="AT599" s="75" t="s">
        <v>368</v>
      </c>
      <c r="AV599" s="39">
        <f t="shared" si="120"/>
        <v>-80</v>
      </c>
      <c r="AW599" s="39" t="e">
        <f>AT599-67</f>
        <v>#VALUE!</v>
      </c>
      <c r="AX599" s="39"/>
      <c r="AY599" s="39"/>
      <c r="AZ599" s="43" t="s">
        <v>374</v>
      </c>
      <c r="BH599" t="str">
        <f>CONCATENATE(Tabla1[[#This Row],[MADRE]],"X",Tabla1[[#This Row],[PADRE]])</f>
        <v>S5133XR1000</v>
      </c>
    </row>
    <row r="600" spans="1:60" ht="15.75" hidden="1" x14ac:dyDescent="0.25">
      <c r="A600" s="11" t="str">
        <f t="shared" si="119"/>
        <v>D03_102_12</v>
      </c>
      <c r="B600" s="48" t="s">
        <v>362</v>
      </c>
      <c r="C600" s="37">
        <v>102</v>
      </c>
      <c r="D600" s="42">
        <v>12</v>
      </c>
      <c r="E600" s="39" t="s">
        <v>61</v>
      </c>
      <c r="F600" s="39" t="s">
        <v>62</v>
      </c>
      <c r="G600" s="39" t="s">
        <v>363</v>
      </c>
      <c r="H600" s="39">
        <v>2009</v>
      </c>
      <c r="I600" s="38" t="s">
        <v>373</v>
      </c>
      <c r="M600" s="39">
        <f>K600-50</f>
        <v>-50</v>
      </c>
      <c r="P600" s="39">
        <v>4</v>
      </c>
      <c r="T600" s="39" t="s">
        <v>377</v>
      </c>
      <c r="V600" s="39" t="s">
        <v>364</v>
      </c>
      <c r="W600" s="39">
        <v>2</v>
      </c>
      <c r="X600" s="39">
        <v>207</v>
      </c>
      <c r="Y600" s="39">
        <v>25</v>
      </c>
      <c r="Z600" s="39">
        <v>55</v>
      </c>
      <c r="AA600" s="40">
        <f t="shared" si="122"/>
        <v>2.2000000000000002</v>
      </c>
      <c r="AB600" s="39">
        <v>4</v>
      </c>
      <c r="AC600" s="39">
        <v>19</v>
      </c>
      <c r="AD600" s="40">
        <f t="shared" si="123"/>
        <v>0.76</v>
      </c>
      <c r="AE600" s="38">
        <f t="shared" si="124"/>
        <v>34.54545454545454</v>
      </c>
      <c r="AF600" s="39">
        <v>0</v>
      </c>
      <c r="AG600" s="39">
        <f t="shared" si="125"/>
        <v>0</v>
      </c>
      <c r="AH600" s="39">
        <v>0</v>
      </c>
      <c r="AI600" s="39">
        <f t="shared" si="126"/>
        <v>0</v>
      </c>
      <c r="AJ600" s="42" t="s">
        <v>101</v>
      </c>
      <c r="AK600" s="39">
        <f t="shared" ref="AK600:AK607" si="127">AJ600*100/Y600</f>
        <v>180440</v>
      </c>
      <c r="AL600" s="39"/>
      <c r="AM600" s="39">
        <v>3</v>
      </c>
      <c r="AN600" s="39">
        <v>2</v>
      </c>
      <c r="AO600" s="39">
        <v>1</v>
      </c>
      <c r="AP600" s="39">
        <v>2</v>
      </c>
      <c r="AQ600" s="39">
        <v>3</v>
      </c>
      <c r="AR600" s="39">
        <v>2</v>
      </c>
      <c r="AS600" s="39">
        <v>2</v>
      </c>
      <c r="AT600" s="75"/>
      <c r="AV600" s="39">
        <f t="shared" si="120"/>
        <v>-80</v>
      </c>
      <c r="AW600" s="39">
        <f>AT600-66</f>
        <v>-66</v>
      </c>
      <c r="AX600" s="39"/>
      <c r="AY600" s="39"/>
      <c r="AZ600" s="43" t="s">
        <v>374</v>
      </c>
      <c r="BH600" t="str">
        <f>CONCATENATE(Tabla1[[#This Row],[MADRE]],"X",Tabla1[[#This Row],[PADRE]])</f>
        <v>S5133XR1000</v>
      </c>
    </row>
    <row r="601" spans="1:60" ht="165.75" hidden="1" x14ac:dyDescent="0.25">
      <c r="A601" s="11" t="str">
        <f t="shared" si="119"/>
        <v>D03_102_12</v>
      </c>
      <c r="B601" s="48" t="s">
        <v>362</v>
      </c>
      <c r="C601" s="37">
        <v>102</v>
      </c>
      <c r="D601" s="42">
        <v>12</v>
      </c>
      <c r="E601" s="39" t="s">
        <v>61</v>
      </c>
      <c r="F601" s="39" t="s">
        <v>62</v>
      </c>
      <c r="G601" s="39" t="s">
        <v>363</v>
      </c>
      <c r="H601" s="39">
        <v>2010</v>
      </c>
      <c r="I601" s="38" t="s">
        <v>373</v>
      </c>
      <c r="M601" s="39"/>
      <c r="P601" s="39"/>
      <c r="T601" s="39" t="s">
        <v>378</v>
      </c>
      <c r="V601" s="39" t="s">
        <v>364</v>
      </c>
      <c r="W601" s="39">
        <v>2</v>
      </c>
      <c r="X601" s="39">
        <v>225</v>
      </c>
      <c r="Y601" s="39">
        <v>25</v>
      </c>
      <c r="Z601" s="39">
        <v>57</v>
      </c>
      <c r="AA601" s="40">
        <f t="shared" si="122"/>
        <v>2.3116666666666665</v>
      </c>
      <c r="AB601" s="39">
        <v>4</v>
      </c>
      <c r="AC601" s="39">
        <v>19</v>
      </c>
      <c r="AD601" s="40">
        <f t="shared" si="123"/>
        <v>0.79166666666666663</v>
      </c>
      <c r="AE601" s="38">
        <f t="shared" si="124"/>
        <v>34.246575342465754</v>
      </c>
      <c r="AF601" s="39">
        <v>1</v>
      </c>
      <c r="AG601" s="39">
        <f t="shared" si="125"/>
        <v>4</v>
      </c>
      <c r="AH601" s="39">
        <v>0</v>
      </c>
      <c r="AI601" s="39">
        <f t="shared" si="126"/>
        <v>0</v>
      </c>
      <c r="AJ601" s="42" t="s">
        <v>379</v>
      </c>
      <c r="AK601" s="39">
        <f t="shared" si="127"/>
        <v>179840</v>
      </c>
      <c r="AL601" s="39"/>
      <c r="AM601" s="39">
        <v>3</v>
      </c>
      <c r="AN601" s="39">
        <v>1</v>
      </c>
      <c r="AO601" s="39">
        <v>2</v>
      </c>
      <c r="AP601" s="39">
        <v>3</v>
      </c>
      <c r="AQ601" s="39">
        <v>3</v>
      </c>
      <c r="AR601" s="39">
        <v>3</v>
      </c>
      <c r="AS601" s="39">
        <v>2</v>
      </c>
      <c r="AT601" s="75" t="s">
        <v>380</v>
      </c>
      <c r="AV601" s="39"/>
      <c r="AW601" s="39"/>
      <c r="AX601" s="39"/>
      <c r="AY601" s="39"/>
      <c r="AZ601" s="43" t="s">
        <v>374</v>
      </c>
      <c r="BH601" t="str">
        <f>CONCATENATE(Tabla1[[#This Row],[MADRE]],"X",Tabla1[[#This Row],[PADRE]])</f>
        <v>S5133XR1000</v>
      </c>
    </row>
    <row r="602" spans="1:60" ht="15.75" hidden="1" x14ac:dyDescent="0.25">
      <c r="A602" s="11" t="str">
        <f t="shared" si="119"/>
        <v>D03_103_12</v>
      </c>
      <c r="B602" s="48" t="s">
        <v>362</v>
      </c>
      <c r="C602" s="49">
        <v>103</v>
      </c>
      <c r="D602" s="50">
        <v>12</v>
      </c>
      <c r="E602" s="51" t="s">
        <v>61</v>
      </c>
      <c r="F602" s="51" t="s">
        <v>62</v>
      </c>
      <c r="G602" s="51" t="s">
        <v>363</v>
      </c>
      <c r="H602" s="51">
        <v>2006</v>
      </c>
      <c r="I602" s="52" t="s">
        <v>64</v>
      </c>
      <c r="M602" s="51">
        <f>K602-61</f>
        <v>-61</v>
      </c>
      <c r="P602" s="51">
        <v>1</v>
      </c>
      <c r="T602" s="51"/>
      <c r="V602" s="51" t="s">
        <v>364</v>
      </c>
      <c r="W602" s="51">
        <v>1</v>
      </c>
      <c r="X602" s="51">
        <v>202</v>
      </c>
      <c r="Y602" s="51">
        <v>25</v>
      </c>
      <c r="Z602" s="51">
        <v>52</v>
      </c>
      <c r="AA602" s="55">
        <f t="shared" si="122"/>
        <v>2.1252173913043477</v>
      </c>
      <c r="AB602" s="51">
        <v>2</v>
      </c>
      <c r="AC602" s="51">
        <v>13</v>
      </c>
      <c r="AD602" s="55">
        <f t="shared" si="123"/>
        <v>0.56521739130434778</v>
      </c>
      <c r="AE602" s="52">
        <f t="shared" si="124"/>
        <v>26.595744680851066</v>
      </c>
      <c r="AF602" s="51">
        <v>2</v>
      </c>
      <c r="AG602" s="52">
        <f t="shared" si="125"/>
        <v>8</v>
      </c>
      <c r="AH602" s="51">
        <v>0</v>
      </c>
      <c r="AI602" s="51">
        <f t="shared" si="126"/>
        <v>0</v>
      </c>
      <c r="AJ602" s="51" t="s">
        <v>381</v>
      </c>
      <c r="AK602" s="51" t="e">
        <f t="shared" si="127"/>
        <v>#VALUE!</v>
      </c>
      <c r="AL602" s="51"/>
      <c r="AM602" s="51">
        <v>4</v>
      </c>
      <c r="AN602" s="51">
        <v>2</v>
      </c>
      <c r="AO602" s="51">
        <v>2</v>
      </c>
      <c r="AP602" s="51">
        <v>3</v>
      </c>
      <c r="AQ602" s="51">
        <v>3</v>
      </c>
      <c r="AR602" s="51">
        <v>2</v>
      </c>
      <c r="AS602" s="51"/>
      <c r="AT602" s="51"/>
      <c r="AV602" s="51">
        <f t="shared" ref="AV602:AV607" si="128">AR602-82</f>
        <v>-80</v>
      </c>
      <c r="AW602" s="51">
        <f>AT602-72</f>
        <v>-72</v>
      </c>
      <c r="AX602" s="51"/>
      <c r="AY602" s="51"/>
      <c r="AZ602" s="51"/>
      <c r="BH602" t="str">
        <f>CONCATENATE(Tabla1[[#This Row],[MADRE]],"X",Tabla1[[#This Row],[PADRE]])</f>
        <v>S5133XR1000</v>
      </c>
    </row>
    <row r="603" spans="1:60" ht="15.75" hidden="1" x14ac:dyDescent="0.25">
      <c r="A603" s="11" t="str">
        <f t="shared" si="119"/>
        <v>D03_105_12</v>
      </c>
      <c r="B603" s="48" t="s">
        <v>362</v>
      </c>
      <c r="C603" s="9">
        <v>105</v>
      </c>
      <c r="D603" s="65">
        <v>12</v>
      </c>
      <c r="E603" s="66" t="s">
        <v>61</v>
      </c>
      <c r="F603" s="66" t="s">
        <v>62</v>
      </c>
      <c r="G603" s="66" t="s">
        <v>363</v>
      </c>
      <c r="H603" s="66">
        <v>2006</v>
      </c>
      <c r="I603" s="67" t="s">
        <v>64</v>
      </c>
      <c r="M603" s="66">
        <f>K603-61</f>
        <v>-61</v>
      </c>
      <c r="P603" s="66">
        <v>1</v>
      </c>
      <c r="T603" s="66"/>
      <c r="V603" s="66" t="s">
        <v>382</v>
      </c>
      <c r="W603" s="66">
        <v>1</v>
      </c>
      <c r="X603" s="66">
        <v>210</v>
      </c>
      <c r="Y603" s="66">
        <v>25</v>
      </c>
      <c r="Z603" s="66">
        <v>30</v>
      </c>
      <c r="AA603" s="68">
        <f t="shared" si="122"/>
        <v>1.2452173913043478</v>
      </c>
      <c r="AB603" s="66">
        <v>3</v>
      </c>
      <c r="AC603" s="66">
        <v>13</v>
      </c>
      <c r="AD603" s="68">
        <f t="shared" si="123"/>
        <v>0.56521739130434778</v>
      </c>
      <c r="AE603" s="67">
        <f t="shared" si="124"/>
        <v>45.391061452513966</v>
      </c>
      <c r="AF603" s="66">
        <v>2</v>
      </c>
      <c r="AG603" s="67">
        <f t="shared" si="125"/>
        <v>8</v>
      </c>
      <c r="AH603" s="66">
        <v>0</v>
      </c>
      <c r="AI603" s="66">
        <f t="shared" si="126"/>
        <v>0</v>
      </c>
      <c r="AJ603" s="66" t="s">
        <v>383</v>
      </c>
      <c r="AK603" s="66" t="e">
        <f t="shared" si="127"/>
        <v>#VALUE!</v>
      </c>
      <c r="AL603" s="66"/>
      <c r="AM603" s="66">
        <v>6</v>
      </c>
      <c r="AN603" s="66">
        <v>2</v>
      </c>
      <c r="AO603" s="66">
        <v>2</v>
      </c>
      <c r="AP603" s="66">
        <v>3</v>
      </c>
      <c r="AQ603" s="66">
        <v>3</v>
      </c>
      <c r="AR603" s="66">
        <v>2</v>
      </c>
      <c r="AS603" s="66"/>
      <c r="AT603" s="66"/>
      <c r="AV603" s="66">
        <f t="shared" si="128"/>
        <v>-80</v>
      </c>
      <c r="AW603" s="66">
        <f>AT603-72</f>
        <v>-72</v>
      </c>
      <c r="AX603" s="66"/>
      <c r="AY603" s="66"/>
      <c r="AZ603" s="66"/>
      <c r="BH603" t="str">
        <f>CONCATENATE(Tabla1[[#This Row],[MADRE]],"X",Tabla1[[#This Row],[PADRE]])</f>
        <v>S5133XR1000</v>
      </c>
    </row>
    <row r="604" spans="1:60" ht="15.75" hidden="1" x14ac:dyDescent="0.25">
      <c r="A604" s="11" t="str">
        <f t="shared" si="119"/>
        <v>D03_105_12</v>
      </c>
      <c r="B604" s="48" t="s">
        <v>362</v>
      </c>
      <c r="C604" s="49">
        <v>105</v>
      </c>
      <c r="D604" s="50">
        <v>12</v>
      </c>
      <c r="E604" s="51" t="s">
        <v>61</v>
      </c>
      <c r="F604" s="51" t="s">
        <v>62</v>
      </c>
      <c r="G604" s="51" t="s">
        <v>363</v>
      </c>
      <c r="H604" s="51">
        <v>2007</v>
      </c>
      <c r="I604" s="52" t="s">
        <v>64</v>
      </c>
      <c r="M604" s="51">
        <f>K604-53</f>
        <v>-53</v>
      </c>
      <c r="P604" s="51">
        <v>2</v>
      </c>
      <c r="T604" s="51"/>
      <c r="V604" s="51" t="s">
        <v>382</v>
      </c>
      <c r="W604" s="51">
        <v>2</v>
      </c>
      <c r="X604" s="51">
        <v>212</v>
      </c>
      <c r="Y604" s="51">
        <v>25</v>
      </c>
      <c r="Z604" s="51">
        <v>30</v>
      </c>
      <c r="AA604" s="55">
        <f t="shared" si="122"/>
        <v>1.2</v>
      </c>
      <c r="AB604" s="51">
        <v>4</v>
      </c>
      <c r="AC604" s="51">
        <v>12</v>
      </c>
      <c r="AD604" s="51">
        <f t="shared" si="123"/>
        <v>0.48</v>
      </c>
      <c r="AE604" s="52">
        <f t="shared" si="124"/>
        <v>40</v>
      </c>
      <c r="AF604" s="51">
        <v>0</v>
      </c>
      <c r="AG604" s="51">
        <f t="shared" si="125"/>
        <v>0</v>
      </c>
      <c r="AH604" s="51">
        <v>0</v>
      </c>
      <c r="AI604" s="51">
        <f t="shared" si="126"/>
        <v>0</v>
      </c>
      <c r="AJ604" s="73" t="s">
        <v>384</v>
      </c>
      <c r="AK604" s="51" t="e">
        <f t="shared" si="127"/>
        <v>#VALUE!</v>
      </c>
      <c r="AL604" s="51"/>
      <c r="AM604" s="51">
        <v>7</v>
      </c>
      <c r="AN604" s="51">
        <v>3</v>
      </c>
      <c r="AO604" s="51">
        <v>2</v>
      </c>
      <c r="AP604" s="51">
        <v>3</v>
      </c>
      <c r="AQ604" s="51">
        <v>3</v>
      </c>
      <c r="AR604" s="51">
        <v>1</v>
      </c>
      <c r="AS604" s="51"/>
      <c r="AT604" s="51"/>
      <c r="AV604" s="51">
        <f t="shared" si="128"/>
        <v>-81</v>
      </c>
      <c r="AW604" s="51">
        <f>AT604-67</f>
        <v>-67</v>
      </c>
      <c r="AX604" s="51"/>
      <c r="AY604" s="51"/>
      <c r="AZ604" s="51"/>
      <c r="BH604" t="str">
        <f>CONCATENATE(Tabla1[[#This Row],[MADRE]],"X",Tabla1[[#This Row],[PADRE]])</f>
        <v>S5133XR1000</v>
      </c>
    </row>
    <row r="605" spans="1:60" ht="15.75" hidden="1" x14ac:dyDescent="0.25">
      <c r="A605" s="11" t="str">
        <f t="shared" si="119"/>
        <v>D03_106_12</v>
      </c>
      <c r="B605" s="48" t="s">
        <v>362</v>
      </c>
      <c r="C605" s="9">
        <v>106</v>
      </c>
      <c r="D605" s="65">
        <v>12</v>
      </c>
      <c r="E605" s="66" t="s">
        <v>61</v>
      </c>
      <c r="F605" s="66" t="s">
        <v>62</v>
      </c>
      <c r="G605" s="66" t="s">
        <v>363</v>
      </c>
      <c r="H605" s="66">
        <v>2006</v>
      </c>
      <c r="I605" s="67" t="s">
        <v>64</v>
      </c>
      <c r="M605" s="66">
        <f>K605-61</f>
        <v>-61</v>
      </c>
      <c r="P605" s="66">
        <v>2</v>
      </c>
      <c r="T605" s="66"/>
      <c r="V605" s="66" t="s">
        <v>382</v>
      </c>
      <c r="W605" s="66">
        <v>3</v>
      </c>
      <c r="X605" s="66">
        <v>206</v>
      </c>
      <c r="Y605" s="66">
        <v>25</v>
      </c>
      <c r="Z605" s="66">
        <v>35</v>
      </c>
      <c r="AA605" s="68">
        <f t="shared" si="122"/>
        <v>1.4818181818181819</v>
      </c>
      <c r="AB605" s="66">
        <v>2</v>
      </c>
      <c r="AC605" s="66">
        <v>15</v>
      </c>
      <c r="AD605" s="68">
        <f t="shared" si="123"/>
        <v>0.68181818181818177</v>
      </c>
      <c r="AE605" s="67">
        <f t="shared" si="124"/>
        <v>46.012269938650299</v>
      </c>
      <c r="AF605" s="66">
        <v>3</v>
      </c>
      <c r="AG605" s="67">
        <f t="shared" si="125"/>
        <v>12</v>
      </c>
      <c r="AH605" s="66">
        <v>0</v>
      </c>
      <c r="AI605" s="66">
        <f t="shared" si="126"/>
        <v>0</v>
      </c>
      <c r="AJ605" s="66" t="s">
        <v>253</v>
      </c>
      <c r="AK605" s="66" t="e">
        <f t="shared" si="127"/>
        <v>#VALUE!</v>
      </c>
      <c r="AL605" s="66"/>
      <c r="AM605" s="66">
        <v>7</v>
      </c>
      <c r="AN605" s="66">
        <v>2</v>
      </c>
      <c r="AO605" s="66">
        <v>2</v>
      </c>
      <c r="AP605" s="66">
        <v>3</v>
      </c>
      <c r="AQ605" s="66">
        <v>3</v>
      </c>
      <c r="AR605" s="66">
        <v>2</v>
      </c>
      <c r="AS605" s="66"/>
      <c r="AT605" s="66"/>
      <c r="AV605" s="66">
        <f t="shared" si="128"/>
        <v>-80</v>
      </c>
      <c r="AW605" s="66">
        <f>AT605-72</f>
        <v>-72</v>
      </c>
      <c r="AX605" s="66"/>
      <c r="AY605" s="66"/>
      <c r="AZ605" s="66"/>
      <c r="BH605" t="str">
        <f>CONCATENATE(Tabla1[[#This Row],[MADRE]],"X",Tabla1[[#This Row],[PADRE]])</f>
        <v>S5133XR1000</v>
      </c>
    </row>
    <row r="606" spans="1:60" ht="15.75" hidden="1" x14ac:dyDescent="0.25">
      <c r="A606" s="11" t="str">
        <f t="shared" si="119"/>
        <v>D03_106_12</v>
      </c>
      <c r="B606" s="48" t="s">
        <v>362</v>
      </c>
      <c r="C606" s="49">
        <v>106</v>
      </c>
      <c r="D606" s="50">
        <v>12</v>
      </c>
      <c r="E606" s="51" t="s">
        <v>61</v>
      </c>
      <c r="F606" s="51" t="s">
        <v>62</v>
      </c>
      <c r="G606" s="51" t="s">
        <v>363</v>
      </c>
      <c r="H606" s="51">
        <v>2007</v>
      </c>
      <c r="I606" s="52" t="s">
        <v>64</v>
      </c>
      <c r="M606" s="51">
        <f>K606-53</f>
        <v>-53</v>
      </c>
      <c r="P606" s="51">
        <v>3</v>
      </c>
      <c r="T606" s="51"/>
      <c r="V606" s="51" t="s">
        <v>382</v>
      </c>
      <c r="W606" s="51">
        <v>2</v>
      </c>
      <c r="X606" s="51">
        <v>207</v>
      </c>
      <c r="Y606" s="51">
        <v>25</v>
      </c>
      <c r="Z606" s="51">
        <v>34</v>
      </c>
      <c r="AA606" s="55">
        <f t="shared" si="122"/>
        <v>1.36</v>
      </c>
      <c r="AB606" s="51">
        <v>2</v>
      </c>
      <c r="AC606" s="51">
        <v>15</v>
      </c>
      <c r="AD606" s="51">
        <f t="shared" si="123"/>
        <v>0.6</v>
      </c>
      <c r="AE606" s="52">
        <f t="shared" si="124"/>
        <v>44.117647058823529</v>
      </c>
      <c r="AF606" s="51">
        <v>0</v>
      </c>
      <c r="AG606" s="51">
        <f t="shared" si="125"/>
        <v>0</v>
      </c>
      <c r="AH606" s="51">
        <v>0</v>
      </c>
      <c r="AI606" s="51">
        <f t="shared" si="126"/>
        <v>0</v>
      </c>
      <c r="AJ606" s="51" t="s">
        <v>385</v>
      </c>
      <c r="AK606" s="51" t="e">
        <f t="shared" si="127"/>
        <v>#VALUE!</v>
      </c>
      <c r="AL606" s="51"/>
      <c r="AM606" s="51">
        <v>7</v>
      </c>
      <c r="AN606" s="51">
        <v>2</v>
      </c>
      <c r="AO606" s="51">
        <v>2</v>
      </c>
      <c r="AP606" s="51">
        <v>3</v>
      </c>
      <c r="AQ606" s="51">
        <v>3</v>
      </c>
      <c r="AR606" s="51">
        <v>2</v>
      </c>
      <c r="AS606" s="51"/>
      <c r="AT606" s="51"/>
      <c r="AV606" s="51">
        <f t="shared" si="128"/>
        <v>-80</v>
      </c>
      <c r="AW606" s="51">
        <f>AT606-67</f>
        <v>-67</v>
      </c>
      <c r="AX606" s="51"/>
      <c r="AY606" s="51"/>
      <c r="AZ606" s="51"/>
      <c r="BH606" t="str">
        <f>CONCATENATE(Tabla1[[#This Row],[MADRE]],"X",Tabla1[[#This Row],[PADRE]])</f>
        <v>S5133XR1000</v>
      </c>
    </row>
    <row r="607" spans="1:60" ht="15.75" hidden="1" x14ac:dyDescent="0.25">
      <c r="A607" s="11" t="str">
        <f t="shared" si="119"/>
        <v>D03_107_12</v>
      </c>
      <c r="B607" s="48" t="s">
        <v>362</v>
      </c>
      <c r="C607" s="9">
        <v>107</v>
      </c>
      <c r="D607" s="65">
        <v>12</v>
      </c>
      <c r="E607" s="66" t="s">
        <v>61</v>
      </c>
      <c r="F607" s="66" t="s">
        <v>62</v>
      </c>
      <c r="G607" s="66" t="s">
        <v>363</v>
      </c>
      <c r="H607" s="66">
        <v>2006</v>
      </c>
      <c r="I607" s="67" t="s">
        <v>64</v>
      </c>
      <c r="M607" s="66">
        <f>K607-61</f>
        <v>-61</v>
      </c>
      <c r="P607" s="66">
        <v>2</v>
      </c>
      <c r="T607" s="66"/>
      <c r="V607" s="66" t="s">
        <v>382</v>
      </c>
      <c r="W607" s="66">
        <v>2</v>
      </c>
      <c r="X607" s="66">
        <v>216</v>
      </c>
      <c r="Y607" s="66">
        <v>25</v>
      </c>
      <c r="Z607" s="66">
        <v>84</v>
      </c>
      <c r="AA607" s="68">
        <f t="shared" si="122"/>
        <v>3.398333333333333</v>
      </c>
      <c r="AB607" s="66">
        <v>4</v>
      </c>
      <c r="AC607" s="66">
        <v>23</v>
      </c>
      <c r="AD607" s="68">
        <f t="shared" si="123"/>
        <v>0.95833333333333337</v>
      </c>
      <c r="AE607" s="67">
        <f t="shared" si="124"/>
        <v>28.2000980872977</v>
      </c>
      <c r="AF607" s="66">
        <v>1</v>
      </c>
      <c r="AG607" s="67">
        <f t="shared" si="125"/>
        <v>4</v>
      </c>
      <c r="AH607" s="66">
        <v>3</v>
      </c>
      <c r="AI607" s="66">
        <f t="shared" si="126"/>
        <v>12</v>
      </c>
      <c r="AJ607" s="65">
        <v>0</v>
      </c>
      <c r="AK607" s="66">
        <f t="shared" si="127"/>
        <v>0</v>
      </c>
      <c r="AL607" s="66"/>
      <c r="AM607" s="66">
        <v>5</v>
      </c>
      <c r="AN607" s="66">
        <v>2</v>
      </c>
      <c r="AO607" s="66">
        <v>1</v>
      </c>
      <c r="AP607" s="66">
        <v>2</v>
      </c>
      <c r="AQ607" s="66">
        <v>3</v>
      </c>
      <c r="AR607" s="66">
        <v>3</v>
      </c>
      <c r="AS607" s="66"/>
      <c r="AT607" s="66"/>
      <c r="AV607" s="66">
        <f t="shared" si="128"/>
        <v>-79</v>
      </c>
      <c r="AW607" s="66">
        <f>AT607-72</f>
        <v>-72</v>
      </c>
      <c r="AX607" s="66"/>
      <c r="AY607" s="66"/>
      <c r="AZ607" s="76" t="s">
        <v>386</v>
      </c>
      <c r="BH607" t="str">
        <f>CONCATENATE(Tabla1[[#This Row],[MADRE]],"X",Tabla1[[#This Row],[PADRE]])</f>
        <v>S5133XR1000</v>
      </c>
    </row>
    <row r="608" spans="1:60" ht="15.75" hidden="1" x14ac:dyDescent="0.25">
      <c r="A608" s="11" t="str">
        <f t="shared" si="119"/>
        <v>D03_107_12</v>
      </c>
      <c r="B608" s="48" t="s">
        <v>362</v>
      </c>
      <c r="C608" s="49">
        <v>107</v>
      </c>
      <c r="D608" s="50">
        <v>12</v>
      </c>
      <c r="E608" s="51" t="s">
        <v>61</v>
      </c>
      <c r="F608" s="51" t="s">
        <v>62</v>
      </c>
      <c r="G608" s="51" t="s">
        <v>363</v>
      </c>
      <c r="H608" s="51">
        <v>2008</v>
      </c>
      <c r="I608" s="67" t="s">
        <v>64</v>
      </c>
      <c r="M608" s="51"/>
      <c r="P608" s="51"/>
      <c r="T608" s="51"/>
      <c r="V608" s="51" t="s">
        <v>382</v>
      </c>
      <c r="W608" s="51">
        <v>3</v>
      </c>
      <c r="X608" s="51">
        <v>201</v>
      </c>
      <c r="Y608" s="51">
        <v>25</v>
      </c>
      <c r="Z608" s="51">
        <v>88</v>
      </c>
      <c r="AA608" s="55">
        <f t="shared" si="122"/>
        <v>3.52</v>
      </c>
      <c r="AB608" s="51">
        <v>4</v>
      </c>
      <c r="AC608" s="51">
        <v>22</v>
      </c>
      <c r="AD608" s="55">
        <f t="shared" si="123"/>
        <v>0.88</v>
      </c>
      <c r="AE608" s="52">
        <f t="shared" si="124"/>
        <v>25</v>
      </c>
      <c r="AF608" s="51">
        <v>0</v>
      </c>
      <c r="AG608" s="51">
        <f t="shared" si="125"/>
        <v>0</v>
      </c>
      <c r="AH608" s="51">
        <v>2</v>
      </c>
      <c r="AI608" s="51">
        <f t="shared" si="126"/>
        <v>8</v>
      </c>
      <c r="AJ608" s="50" t="s">
        <v>87</v>
      </c>
      <c r="AK608" s="51"/>
      <c r="AL608" s="51"/>
      <c r="AM608" s="51">
        <v>5</v>
      </c>
      <c r="AN608" s="51">
        <v>2</v>
      </c>
      <c r="AO608" s="51">
        <v>1</v>
      </c>
      <c r="AP608" s="51">
        <v>1</v>
      </c>
      <c r="AQ608" s="51">
        <v>3</v>
      </c>
      <c r="AR608" s="51">
        <v>4</v>
      </c>
      <c r="AS608" s="51">
        <v>1</v>
      </c>
      <c r="AT608" s="72"/>
      <c r="AV608" s="51"/>
      <c r="AW608" s="51"/>
      <c r="AX608" s="51"/>
      <c r="AY608" s="51"/>
      <c r="AZ608" s="76" t="s">
        <v>386</v>
      </c>
      <c r="BH608" t="str">
        <f>CONCATENATE(Tabla1[[#This Row],[MADRE]],"X",Tabla1[[#This Row],[PADRE]])</f>
        <v>S5133XR1000</v>
      </c>
    </row>
    <row r="609" spans="1:60" ht="15.75" hidden="1" x14ac:dyDescent="0.25">
      <c r="A609" s="11" t="str">
        <f t="shared" si="119"/>
        <v>D03_107_12</v>
      </c>
      <c r="B609" s="48" t="s">
        <v>362</v>
      </c>
      <c r="C609" s="49">
        <v>107</v>
      </c>
      <c r="D609" s="50">
        <v>12</v>
      </c>
      <c r="E609" s="51" t="s">
        <v>61</v>
      </c>
      <c r="F609" s="51" t="s">
        <v>62</v>
      </c>
      <c r="G609" s="51" t="s">
        <v>363</v>
      </c>
      <c r="H609" s="51">
        <v>2009</v>
      </c>
      <c r="I609" s="67" t="s">
        <v>64</v>
      </c>
      <c r="M609" s="51">
        <f>K609-50</f>
        <v>-50</v>
      </c>
      <c r="P609" s="51">
        <v>2</v>
      </c>
      <c r="T609" s="51" t="s">
        <v>387</v>
      </c>
      <c r="V609" s="51" t="s">
        <v>382</v>
      </c>
      <c r="W609" s="51">
        <v>3</v>
      </c>
      <c r="X609" s="51">
        <v>207</v>
      </c>
      <c r="Y609" s="51">
        <v>25</v>
      </c>
      <c r="Z609" s="51">
        <v>111</v>
      </c>
      <c r="AA609" s="55">
        <f t="shared" si="122"/>
        <v>4.4400000000000004</v>
      </c>
      <c r="AB609" s="51">
        <v>4</v>
      </c>
      <c r="AC609" s="51">
        <v>27</v>
      </c>
      <c r="AD609" s="55">
        <f t="shared" si="123"/>
        <v>1.08</v>
      </c>
      <c r="AE609" s="52">
        <f t="shared" si="124"/>
        <v>24.324324324324323</v>
      </c>
      <c r="AF609" s="51">
        <v>0</v>
      </c>
      <c r="AG609" s="51">
        <f t="shared" si="125"/>
        <v>0</v>
      </c>
      <c r="AH609" s="51">
        <v>2</v>
      </c>
      <c r="AI609" s="51">
        <f t="shared" si="126"/>
        <v>8</v>
      </c>
      <c r="AJ609" s="50" t="s">
        <v>87</v>
      </c>
      <c r="AK609" s="51">
        <f t="shared" ref="AK609" si="129">AJ609*100/Y609</f>
        <v>0</v>
      </c>
      <c r="AL609" s="51"/>
      <c r="AM609" s="51">
        <v>5</v>
      </c>
      <c r="AN609" s="51">
        <v>2</v>
      </c>
      <c r="AO609" s="51">
        <v>1</v>
      </c>
      <c r="AP609" s="51">
        <v>2</v>
      </c>
      <c r="AQ609" s="51">
        <v>3</v>
      </c>
      <c r="AR609" s="51">
        <v>4</v>
      </c>
      <c r="AS609" s="51">
        <v>4</v>
      </c>
      <c r="AT609" s="51"/>
      <c r="AV609" s="51">
        <f t="shared" ref="AV609" si="130">AR609-82</f>
        <v>-78</v>
      </c>
      <c r="AW609" s="51">
        <f>AT609-66</f>
        <v>-66</v>
      </c>
      <c r="AX609" s="51"/>
      <c r="AY609" s="51"/>
      <c r="AZ609" s="76" t="s">
        <v>386</v>
      </c>
      <c r="BH609" t="str">
        <f>CONCATENATE(Tabla1[[#This Row],[MADRE]],"X",Tabla1[[#This Row],[PADRE]])</f>
        <v>S5133XR1000</v>
      </c>
    </row>
    <row r="610" spans="1:60" ht="15.75" hidden="1" x14ac:dyDescent="0.25">
      <c r="A610" s="11" t="str">
        <f t="shared" ref="A610:A640" si="131">CONCATENATE(B610, "_",C610,"_",D610)</f>
        <v>D03_111_12</v>
      </c>
      <c r="B610" s="48" t="s">
        <v>362</v>
      </c>
      <c r="C610" s="49">
        <v>111</v>
      </c>
      <c r="D610" s="50">
        <v>12</v>
      </c>
      <c r="E610" s="51" t="s">
        <v>61</v>
      </c>
      <c r="F610" s="51" t="s">
        <v>62</v>
      </c>
      <c r="G610" s="51" t="s">
        <v>363</v>
      </c>
      <c r="H610" s="51">
        <v>2007</v>
      </c>
      <c r="I610" s="52" t="s">
        <v>64</v>
      </c>
      <c r="M610" s="51">
        <f>K610-53</f>
        <v>-53</v>
      </c>
      <c r="P610" s="51">
        <v>3</v>
      </c>
      <c r="T610" s="51"/>
      <c r="V610" s="51" t="s">
        <v>382</v>
      </c>
      <c r="W610" s="51">
        <v>2</v>
      </c>
      <c r="X610" s="51">
        <v>202</v>
      </c>
      <c r="Y610" s="51">
        <v>25</v>
      </c>
      <c r="Z610" s="51">
        <v>90</v>
      </c>
      <c r="AA610" s="55">
        <f t="shared" ref="AA610:AA641" si="132">(Z610+(AD610*AF610))/Y610</f>
        <v>3.75</v>
      </c>
      <c r="AB610" s="51">
        <v>4</v>
      </c>
      <c r="AC610" s="51">
        <v>15</v>
      </c>
      <c r="AD610" s="51">
        <f t="shared" ref="AD610:AD641" si="133">AC610/(Y610-AF610)</f>
        <v>0.75</v>
      </c>
      <c r="AE610" s="52">
        <f t="shared" ref="AE610:AE641" si="134">AD610*100/AA610</f>
        <v>20</v>
      </c>
      <c r="AF610" s="51">
        <v>5</v>
      </c>
      <c r="AG610" s="51">
        <f t="shared" ref="AG610:AG641" si="135">AF610*100/Y610</f>
        <v>20</v>
      </c>
      <c r="AH610" s="51">
        <v>0</v>
      </c>
      <c r="AI610" s="51">
        <f t="shared" ref="AI610:AI626" si="136">AH610*100/Y610</f>
        <v>0</v>
      </c>
      <c r="AJ610" s="51">
        <v>4</v>
      </c>
      <c r="AK610" s="51">
        <f t="shared" ref="AK610:AK625" si="137">AJ610*100/Y610</f>
        <v>16</v>
      </c>
      <c r="AL610" s="51">
        <v>3</v>
      </c>
      <c r="AM610" s="51">
        <v>7</v>
      </c>
      <c r="AN610" s="51">
        <v>2</v>
      </c>
      <c r="AO610" s="51">
        <v>3</v>
      </c>
      <c r="AP610" s="51">
        <v>4</v>
      </c>
      <c r="AQ610" s="51">
        <v>3</v>
      </c>
      <c r="AR610" s="51">
        <v>2</v>
      </c>
      <c r="AS610" s="51"/>
      <c r="AT610" s="51"/>
      <c r="AV610" s="51">
        <f t="shared" ref="AV610:AV621" si="138">AR610-82</f>
        <v>-80</v>
      </c>
      <c r="AW610" s="51">
        <f>AT610-67</f>
        <v>-67</v>
      </c>
      <c r="AX610" s="51"/>
      <c r="AY610" s="51"/>
      <c r="AZ610" s="51"/>
      <c r="BH610" t="str">
        <f>CONCATENATE(Tabla1[[#This Row],[MADRE]],"X",Tabla1[[#This Row],[PADRE]])</f>
        <v>S5133XR1000</v>
      </c>
    </row>
    <row r="611" spans="1:60" ht="15.75" hidden="1" x14ac:dyDescent="0.25">
      <c r="A611" s="11" t="str">
        <f t="shared" si="131"/>
        <v>D03_116_12</v>
      </c>
      <c r="B611" s="48" t="s">
        <v>362</v>
      </c>
      <c r="C611" s="9">
        <v>116</v>
      </c>
      <c r="D611" s="65">
        <v>12</v>
      </c>
      <c r="E611" s="66" t="s">
        <v>61</v>
      </c>
      <c r="F611" s="66" t="s">
        <v>62</v>
      </c>
      <c r="G611" s="66" t="s">
        <v>363</v>
      </c>
      <c r="H611" s="66">
        <v>2006</v>
      </c>
      <c r="I611" s="67" t="s">
        <v>64</v>
      </c>
      <c r="M611" s="66">
        <f>K611-61</f>
        <v>-61</v>
      </c>
      <c r="P611" s="66">
        <v>4</v>
      </c>
      <c r="T611" s="66"/>
      <c r="V611" s="66" t="s">
        <v>382</v>
      </c>
      <c r="W611" s="66">
        <v>2</v>
      </c>
      <c r="X611" s="66">
        <v>202</v>
      </c>
      <c r="Y611" s="66">
        <v>25</v>
      </c>
      <c r="Z611" s="66">
        <v>57</v>
      </c>
      <c r="AA611" s="68">
        <f t="shared" si="132"/>
        <v>2.4315789473684211</v>
      </c>
      <c r="AB611" s="66">
        <v>4</v>
      </c>
      <c r="AC611" s="66">
        <v>12</v>
      </c>
      <c r="AD611" s="68">
        <f t="shared" si="133"/>
        <v>0.63157894736842102</v>
      </c>
      <c r="AE611" s="67">
        <f t="shared" si="134"/>
        <v>25.974025974025974</v>
      </c>
      <c r="AF611" s="66">
        <v>6</v>
      </c>
      <c r="AG611" s="67">
        <f t="shared" si="135"/>
        <v>24</v>
      </c>
      <c r="AH611" s="66">
        <v>0</v>
      </c>
      <c r="AI611" s="66">
        <f t="shared" si="136"/>
        <v>0</v>
      </c>
      <c r="AJ611" s="66" t="s">
        <v>388</v>
      </c>
      <c r="AK611" s="66" t="e">
        <f t="shared" si="137"/>
        <v>#VALUE!</v>
      </c>
      <c r="AL611" s="66"/>
      <c r="AM611" s="66">
        <v>4</v>
      </c>
      <c r="AN611" s="66">
        <v>2</v>
      </c>
      <c r="AO611" s="66">
        <v>2</v>
      </c>
      <c r="AP611" s="66">
        <v>3</v>
      </c>
      <c r="AQ611" s="66">
        <v>3</v>
      </c>
      <c r="AR611" s="66">
        <v>2</v>
      </c>
      <c r="AS611" s="66"/>
      <c r="AT611" s="66"/>
      <c r="AV611" s="66">
        <f t="shared" si="138"/>
        <v>-80</v>
      </c>
      <c r="AW611" s="66">
        <f>AT611-72</f>
        <v>-72</v>
      </c>
      <c r="AX611" s="66"/>
      <c r="AY611" s="66"/>
      <c r="AZ611" s="66"/>
      <c r="BH611" t="str">
        <f>CONCATENATE(Tabla1[[#This Row],[MADRE]],"X",Tabla1[[#This Row],[PADRE]])</f>
        <v>S5133XR1000</v>
      </c>
    </row>
    <row r="612" spans="1:60" ht="15.75" hidden="1" x14ac:dyDescent="0.25">
      <c r="A612" s="11" t="str">
        <f t="shared" si="131"/>
        <v>D03_116_12</v>
      </c>
      <c r="B612" s="48" t="s">
        <v>362</v>
      </c>
      <c r="C612" s="49">
        <v>116</v>
      </c>
      <c r="D612" s="50">
        <v>12</v>
      </c>
      <c r="E612" s="51" t="s">
        <v>61</v>
      </c>
      <c r="F612" s="51" t="s">
        <v>62</v>
      </c>
      <c r="G612" s="51" t="s">
        <v>363</v>
      </c>
      <c r="H612" s="51">
        <v>2007</v>
      </c>
      <c r="I612" s="52" t="s">
        <v>64</v>
      </c>
      <c r="M612" s="51">
        <f>K612-53</f>
        <v>-53</v>
      </c>
      <c r="P612" s="51">
        <v>4</v>
      </c>
      <c r="T612" s="51"/>
      <c r="V612" s="51" t="s">
        <v>382</v>
      </c>
      <c r="W612" s="51">
        <v>3</v>
      </c>
      <c r="X612" s="51">
        <v>199</v>
      </c>
      <c r="Y612" s="51">
        <v>25</v>
      </c>
      <c r="Z612" s="51">
        <v>74</v>
      </c>
      <c r="AA612" s="55">
        <f t="shared" si="132"/>
        <v>2.96</v>
      </c>
      <c r="AB612" s="51">
        <v>4</v>
      </c>
      <c r="AC612" s="51">
        <v>16</v>
      </c>
      <c r="AD612" s="51">
        <f t="shared" si="133"/>
        <v>0.64</v>
      </c>
      <c r="AE612" s="52">
        <f t="shared" si="134"/>
        <v>21.621621621621621</v>
      </c>
      <c r="AF612" s="51">
        <v>0</v>
      </c>
      <c r="AG612" s="51">
        <f t="shared" si="135"/>
        <v>0</v>
      </c>
      <c r="AH612" s="51">
        <v>0</v>
      </c>
      <c r="AI612" s="51">
        <f t="shared" si="136"/>
        <v>0</v>
      </c>
      <c r="AJ612" s="51" t="s">
        <v>389</v>
      </c>
      <c r="AK612" s="51" t="e">
        <f t="shared" si="137"/>
        <v>#VALUE!</v>
      </c>
      <c r="AL612" s="51"/>
      <c r="AM612" s="51">
        <v>7</v>
      </c>
      <c r="AN612" s="51">
        <v>3</v>
      </c>
      <c r="AO612" s="51">
        <v>3</v>
      </c>
      <c r="AP612" s="51">
        <v>3</v>
      </c>
      <c r="AQ612" s="51">
        <v>3</v>
      </c>
      <c r="AR612" s="51">
        <v>1</v>
      </c>
      <c r="AS612" s="51"/>
      <c r="AT612" s="51"/>
      <c r="AV612" s="51">
        <f t="shared" si="138"/>
        <v>-81</v>
      </c>
      <c r="AW612" s="51">
        <f>AT612-67</f>
        <v>-67</v>
      </c>
      <c r="AX612" s="51"/>
      <c r="AY612" s="51"/>
      <c r="AZ612" s="51"/>
      <c r="BH612" t="str">
        <f>CONCATENATE(Tabla1[[#This Row],[MADRE]],"X",Tabla1[[#This Row],[PADRE]])</f>
        <v>S5133XR1000</v>
      </c>
    </row>
    <row r="613" spans="1:60" ht="15.75" hidden="1" x14ac:dyDescent="0.25">
      <c r="A613" s="11" t="str">
        <f t="shared" si="131"/>
        <v>D03_128_12</v>
      </c>
      <c r="B613" s="48" t="s">
        <v>362</v>
      </c>
      <c r="C613" s="9">
        <v>128</v>
      </c>
      <c r="D613" s="65">
        <v>12</v>
      </c>
      <c r="E613" s="66" t="s">
        <v>61</v>
      </c>
      <c r="F613" s="66" t="s">
        <v>62</v>
      </c>
      <c r="G613" s="66" t="s">
        <v>363</v>
      </c>
      <c r="H613" s="66">
        <v>2006</v>
      </c>
      <c r="I613" s="67" t="s">
        <v>64</v>
      </c>
      <c r="M613" s="66">
        <f>K613-61</f>
        <v>-61</v>
      </c>
      <c r="P613" s="66">
        <v>1</v>
      </c>
      <c r="T613" s="66"/>
      <c r="V613" s="66" t="s">
        <v>382</v>
      </c>
      <c r="W613" s="66">
        <v>1</v>
      </c>
      <c r="X613" s="66">
        <v>200</v>
      </c>
      <c r="Y613" s="66">
        <v>25</v>
      </c>
      <c r="Z613" s="66">
        <v>51</v>
      </c>
      <c r="AA613" s="68">
        <f t="shared" si="132"/>
        <v>2.15</v>
      </c>
      <c r="AB613" s="66">
        <v>4</v>
      </c>
      <c r="AC613" s="66">
        <v>11</v>
      </c>
      <c r="AD613" s="68">
        <f t="shared" si="133"/>
        <v>0.55000000000000004</v>
      </c>
      <c r="AE613" s="67">
        <f t="shared" si="134"/>
        <v>25.581395348837212</v>
      </c>
      <c r="AF613" s="66">
        <v>5</v>
      </c>
      <c r="AG613" s="67">
        <f t="shared" si="135"/>
        <v>20</v>
      </c>
      <c r="AH613" s="66">
        <v>2</v>
      </c>
      <c r="AI613" s="66">
        <f t="shared" si="136"/>
        <v>8</v>
      </c>
      <c r="AJ613" s="66" t="s">
        <v>390</v>
      </c>
      <c r="AK613" s="66" t="e">
        <f t="shared" si="137"/>
        <v>#VALUE!</v>
      </c>
      <c r="AL613" s="66"/>
      <c r="AM613" s="66">
        <v>6</v>
      </c>
      <c r="AN613" s="66">
        <v>2</v>
      </c>
      <c r="AO613" s="66">
        <v>3</v>
      </c>
      <c r="AP613" s="66">
        <v>3</v>
      </c>
      <c r="AQ613" s="66">
        <v>3</v>
      </c>
      <c r="AR613" s="66">
        <v>2</v>
      </c>
      <c r="AS613" s="66"/>
      <c r="AT613" s="66"/>
      <c r="AV613" s="66">
        <f t="shared" si="138"/>
        <v>-80</v>
      </c>
      <c r="AW613" s="66">
        <f>AT613-72</f>
        <v>-72</v>
      </c>
      <c r="AX613" s="66"/>
      <c r="AY613" s="66"/>
      <c r="AZ613" s="66"/>
      <c r="BH613" t="str">
        <f>CONCATENATE(Tabla1[[#This Row],[MADRE]],"X",Tabla1[[#This Row],[PADRE]])</f>
        <v>S5133XR1000</v>
      </c>
    </row>
    <row r="614" spans="1:60" ht="15.75" hidden="1" x14ac:dyDescent="0.25">
      <c r="A614" s="11" t="str">
        <f t="shared" si="131"/>
        <v>D03_128_12</v>
      </c>
      <c r="B614" s="48" t="s">
        <v>362</v>
      </c>
      <c r="C614" s="49">
        <v>128</v>
      </c>
      <c r="D614" s="50">
        <v>12</v>
      </c>
      <c r="E614" s="51" t="s">
        <v>61</v>
      </c>
      <c r="F614" s="51" t="s">
        <v>62</v>
      </c>
      <c r="G614" s="51" t="s">
        <v>363</v>
      </c>
      <c r="H614" s="51">
        <v>2007</v>
      </c>
      <c r="I614" s="52" t="s">
        <v>64</v>
      </c>
      <c r="M614" s="51">
        <f>K614-53</f>
        <v>-53</v>
      </c>
      <c r="P614" s="51">
        <v>4</v>
      </c>
      <c r="T614" s="51"/>
      <c r="V614" s="51" t="s">
        <v>382</v>
      </c>
      <c r="W614" s="51">
        <v>2</v>
      </c>
      <c r="X614" s="51">
        <v>206</v>
      </c>
      <c r="Y614" s="51">
        <v>25</v>
      </c>
      <c r="Z614" s="51">
        <v>42</v>
      </c>
      <c r="AA614" s="55">
        <f t="shared" si="132"/>
        <v>1.74</v>
      </c>
      <c r="AB614" s="51">
        <v>4</v>
      </c>
      <c r="AC614" s="51">
        <v>11</v>
      </c>
      <c r="AD614" s="51">
        <f t="shared" si="133"/>
        <v>0.5</v>
      </c>
      <c r="AE614" s="52">
        <f t="shared" si="134"/>
        <v>28.735632183908045</v>
      </c>
      <c r="AF614" s="51">
        <v>3</v>
      </c>
      <c r="AG614" s="51">
        <f t="shared" si="135"/>
        <v>12</v>
      </c>
      <c r="AH614" s="51">
        <v>0</v>
      </c>
      <c r="AI614" s="51">
        <f t="shared" si="136"/>
        <v>0</v>
      </c>
      <c r="AJ614" s="51">
        <v>2</v>
      </c>
      <c r="AK614" s="51">
        <f t="shared" si="137"/>
        <v>8</v>
      </c>
      <c r="AL614" s="51">
        <v>2</v>
      </c>
      <c r="AM614" s="51">
        <v>7</v>
      </c>
      <c r="AN614" s="51">
        <v>3</v>
      </c>
      <c r="AO614" s="51">
        <v>1</v>
      </c>
      <c r="AP614" s="51">
        <v>2</v>
      </c>
      <c r="AQ614" s="51">
        <v>3</v>
      </c>
      <c r="AR614" s="51">
        <v>2</v>
      </c>
      <c r="AS614" s="51"/>
      <c r="AT614" s="51"/>
      <c r="AV614" s="51">
        <f t="shared" si="138"/>
        <v>-80</v>
      </c>
      <c r="AW614" s="51">
        <f>AT614-67</f>
        <v>-67</v>
      </c>
      <c r="AX614" s="51"/>
      <c r="AY614" s="51"/>
      <c r="AZ614" s="51"/>
      <c r="BH614" t="str">
        <f>CONCATENATE(Tabla1[[#This Row],[MADRE]],"X",Tabla1[[#This Row],[PADRE]])</f>
        <v>S5133XR1000</v>
      </c>
    </row>
    <row r="615" spans="1:60" ht="15.75" hidden="1" x14ac:dyDescent="0.25">
      <c r="A615" s="11" t="str">
        <f t="shared" si="131"/>
        <v>D03_136_12</v>
      </c>
      <c r="B615" s="48" t="s">
        <v>362</v>
      </c>
      <c r="C615" s="9">
        <v>136</v>
      </c>
      <c r="D615" s="65">
        <v>12</v>
      </c>
      <c r="E615" s="66" t="s">
        <v>61</v>
      </c>
      <c r="F615" s="66" t="s">
        <v>62</v>
      </c>
      <c r="G615" s="66" t="s">
        <v>363</v>
      </c>
      <c r="H615" s="66">
        <v>2006</v>
      </c>
      <c r="I615" s="67" t="s">
        <v>64</v>
      </c>
      <c r="M615" s="66">
        <f>K615-61</f>
        <v>-61</v>
      </c>
      <c r="P615" s="66">
        <v>1</v>
      </c>
      <c r="T615" s="66"/>
      <c r="V615" s="66" t="s">
        <v>382</v>
      </c>
      <c r="W615" s="66">
        <v>1</v>
      </c>
      <c r="X615" s="66">
        <v>206</v>
      </c>
      <c r="Y615" s="66">
        <v>17</v>
      </c>
      <c r="Z615" s="66">
        <v>50</v>
      </c>
      <c r="AA615" s="68">
        <f t="shared" si="132"/>
        <v>2.9889705882352939</v>
      </c>
      <c r="AB615" s="66">
        <v>4</v>
      </c>
      <c r="AC615" s="66">
        <v>13</v>
      </c>
      <c r="AD615" s="68">
        <f t="shared" si="133"/>
        <v>0.8125</v>
      </c>
      <c r="AE615" s="67">
        <f t="shared" si="134"/>
        <v>27.183271832718329</v>
      </c>
      <c r="AF615" s="66">
        <v>1</v>
      </c>
      <c r="AG615" s="67">
        <f t="shared" si="135"/>
        <v>5.882352941176471</v>
      </c>
      <c r="AH615" s="66">
        <v>0</v>
      </c>
      <c r="AI615" s="66">
        <f t="shared" si="136"/>
        <v>0</v>
      </c>
      <c r="AJ615" s="66" t="s">
        <v>391</v>
      </c>
      <c r="AK615" s="66" t="e">
        <f t="shared" si="137"/>
        <v>#VALUE!</v>
      </c>
      <c r="AL615" s="66"/>
      <c r="AM615" s="66">
        <v>4</v>
      </c>
      <c r="AN615" s="66">
        <v>2</v>
      </c>
      <c r="AO615" s="66">
        <v>2</v>
      </c>
      <c r="AP615" s="66">
        <v>2</v>
      </c>
      <c r="AQ615" s="66">
        <v>3</v>
      </c>
      <c r="AR615" s="66">
        <v>2</v>
      </c>
      <c r="AS615" s="66"/>
      <c r="AT615" s="66"/>
      <c r="AV615" s="66">
        <f t="shared" si="138"/>
        <v>-80</v>
      </c>
      <c r="AW615" s="66">
        <f>AT615-72</f>
        <v>-72</v>
      </c>
      <c r="AX615" s="66"/>
      <c r="AY615" s="66"/>
      <c r="AZ615" s="66"/>
      <c r="BH615" t="str">
        <f>CONCATENATE(Tabla1[[#This Row],[MADRE]],"X",Tabla1[[#This Row],[PADRE]])</f>
        <v>S5133XR1000</v>
      </c>
    </row>
    <row r="616" spans="1:60" ht="15.75" hidden="1" x14ac:dyDescent="0.25">
      <c r="A616" s="11" t="str">
        <f t="shared" si="131"/>
        <v>D03_136_12</v>
      </c>
      <c r="B616" s="48" t="s">
        <v>362</v>
      </c>
      <c r="C616" s="49">
        <v>136</v>
      </c>
      <c r="D616" s="50">
        <v>12</v>
      </c>
      <c r="E616" s="51" t="s">
        <v>61</v>
      </c>
      <c r="F616" s="51" t="s">
        <v>62</v>
      </c>
      <c r="G616" s="51" t="s">
        <v>363</v>
      </c>
      <c r="H616" s="51">
        <v>2007</v>
      </c>
      <c r="I616" s="52" t="s">
        <v>64</v>
      </c>
      <c r="M616" s="51">
        <f>K616-53</f>
        <v>-53</v>
      </c>
      <c r="P616" s="51">
        <v>2</v>
      </c>
      <c r="T616" s="51"/>
      <c r="V616" s="51" t="s">
        <v>382</v>
      </c>
      <c r="W616" s="51">
        <v>1</v>
      </c>
      <c r="X616" s="51">
        <v>205</v>
      </c>
      <c r="Y616" s="51">
        <v>25</v>
      </c>
      <c r="Z616" s="51">
        <v>75</v>
      </c>
      <c r="AA616" s="55">
        <f t="shared" si="132"/>
        <v>3.0316666666666667</v>
      </c>
      <c r="AB616" s="51">
        <v>4</v>
      </c>
      <c r="AC616" s="51">
        <v>19</v>
      </c>
      <c r="AD616" s="51">
        <f t="shared" si="133"/>
        <v>0.79166666666666663</v>
      </c>
      <c r="AE616" s="52">
        <f t="shared" si="134"/>
        <v>26.113249037932928</v>
      </c>
      <c r="AF616" s="51">
        <v>1</v>
      </c>
      <c r="AG616" s="51">
        <f t="shared" si="135"/>
        <v>4</v>
      </c>
      <c r="AH616" s="51">
        <v>0</v>
      </c>
      <c r="AI616" s="51">
        <f t="shared" si="136"/>
        <v>0</v>
      </c>
      <c r="AJ616" s="51">
        <v>0</v>
      </c>
      <c r="AK616" s="51">
        <f t="shared" si="137"/>
        <v>0</v>
      </c>
      <c r="AL616" s="51">
        <v>0</v>
      </c>
      <c r="AM616" s="51">
        <v>4</v>
      </c>
      <c r="AN616" s="51">
        <v>2</v>
      </c>
      <c r="AO616" s="51">
        <v>3</v>
      </c>
      <c r="AP616" s="51">
        <v>3</v>
      </c>
      <c r="AQ616" s="51">
        <v>3</v>
      </c>
      <c r="AR616" s="51">
        <v>2</v>
      </c>
      <c r="AS616" s="51"/>
      <c r="AT616" s="51"/>
      <c r="AV616" s="51">
        <f t="shared" si="138"/>
        <v>-80</v>
      </c>
      <c r="AW616" s="51">
        <f>AT616-67</f>
        <v>-67</v>
      </c>
      <c r="AX616" s="51"/>
      <c r="AY616" s="51"/>
      <c r="AZ616" s="51"/>
      <c r="BH616" t="str">
        <f>CONCATENATE(Tabla1[[#This Row],[MADRE]],"X",Tabla1[[#This Row],[PADRE]])</f>
        <v>S5133XR1000</v>
      </c>
    </row>
    <row r="617" spans="1:60" ht="15.75" hidden="1" x14ac:dyDescent="0.25">
      <c r="A617" s="11" t="str">
        <f t="shared" si="131"/>
        <v>D03_137_12</v>
      </c>
      <c r="B617" s="48" t="s">
        <v>362</v>
      </c>
      <c r="C617" s="9">
        <v>137</v>
      </c>
      <c r="D617" s="65">
        <v>12</v>
      </c>
      <c r="E617" s="66" t="s">
        <v>61</v>
      </c>
      <c r="F617" s="66" t="s">
        <v>62</v>
      </c>
      <c r="G617" s="66" t="s">
        <v>363</v>
      </c>
      <c r="H617" s="66">
        <v>2006</v>
      </c>
      <c r="I617" s="67" t="s">
        <v>64</v>
      </c>
      <c r="M617" s="66">
        <f>K617-61</f>
        <v>-61</v>
      </c>
      <c r="P617" s="66">
        <v>2</v>
      </c>
      <c r="T617" s="66"/>
      <c r="V617" s="66" t="s">
        <v>382</v>
      </c>
      <c r="W617" s="66">
        <v>1</v>
      </c>
      <c r="X617" s="66">
        <v>202</v>
      </c>
      <c r="Y617" s="66">
        <v>22</v>
      </c>
      <c r="Z617" s="66">
        <v>51</v>
      </c>
      <c r="AA617" s="68">
        <f t="shared" si="132"/>
        <v>2.3593073593073592</v>
      </c>
      <c r="AB617" s="66">
        <v>3</v>
      </c>
      <c r="AC617" s="66">
        <v>19</v>
      </c>
      <c r="AD617" s="68">
        <f t="shared" si="133"/>
        <v>0.90476190476190477</v>
      </c>
      <c r="AE617" s="67">
        <f t="shared" si="134"/>
        <v>38.348623853211009</v>
      </c>
      <c r="AF617" s="66">
        <v>1</v>
      </c>
      <c r="AG617" s="67">
        <f t="shared" si="135"/>
        <v>4.5454545454545459</v>
      </c>
      <c r="AH617" s="66">
        <v>0</v>
      </c>
      <c r="AI617" s="66">
        <f t="shared" si="136"/>
        <v>0</v>
      </c>
      <c r="AJ617" s="66" t="s">
        <v>392</v>
      </c>
      <c r="AK617" s="66" t="e">
        <f t="shared" si="137"/>
        <v>#VALUE!</v>
      </c>
      <c r="AL617" s="66"/>
      <c r="AM617" s="66">
        <v>6</v>
      </c>
      <c r="AN617" s="66">
        <v>1</v>
      </c>
      <c r="AO617" s="66">
        <v>1</v>
      </c>
      <c r="AP617" s="66">
        <v>1</v>
      </c>
      <c r="AQ617" s="66">
        <v>3</v>
      </c>
      <c r="AR617" s="66">
        <v>3</v>
      </c>
      <c r="AS617" s="66"/>
      <c r="AT617" s="66"/>
      <c r="AV617" s="66">
        <f t="shared" si="138"/>
        <v>-79</v>
      </c>
      <c r="AW617" s="66">
        <f>AT617-72</f>
        <v>-72</v>
      </c>
      <c r="AX617" s="66"/>
      <c r="AY617" s="66"/>
      <c r="AZ617" s="66"/>
      <c r="BH617" t="str">
        <f>CONCATENATE(Tabla1[[#This Row],[MADRE]],"X",Tabla1[[#This Row],[PADRE]])</f>
        <v>S5133XR1000</v>
      </c>
    </row>
    <row r="618" spans="1:60" ht="15.75" hidden="1" x14ac:dyDescent="0.25">
      <c r="A618" s="11" t="str">
        <f t="shared" si="131"/>
        <v>D03_137_12</v>
      </c>
      <c r="B618" s="48" t="s">
        <v>362</v>
      </c>
      <c r="C618" s="49">
        <v>137</v>
      </c>
      <c r="D618" s="50">
        <v>12</v>
      </c>
      <c r="E618" s="51" t="s">
        <v>61</v>
      </c>
      <c r="F618" s="51" t="s">
        <v>62</v>
      </c>
      <c r="G618" s="51" t="s">
        <v>363</v>
      </c>
      <c r="H618" s="51">
        <v>2007</v>
      </c>
      <c r="I618" s="52" t="s">
        <v>64</v>
      </c>
      <c r="M618" s="51">
        <f>K618-53</f>
        <v>-53</v>
      </c>
      <c r="P618" s="51">
        <v>4</v>
      </c>
      <c r="T618" s="51"/>
      <c r="V618" s="51" t="s">
        <v>382</v>
      </c>
      <c r="W618" s="51">
        <v>3</v>
      </c>
      <c r="X618" s="51">
        <v>202</v>
      </c>
      <c r="Y618" s="51">
        <v>25</v>
      </c>
      <c r="Z618" s="51">
        <v>41</v>
      </c>
      <c r="AA618" s="55">
        <f t="shared" si="132"/>
        <v>1.64</v>
      </c>
      <c r="AB618" s="51">
        <v>3</v>
      </c>
      <c r="AC618" s="51">
        <v>15</v>
      </c>
      <c r="AD618" s="51">
        <f t="shared" si="133"/>
        <v>0.6</v>
      </c>
      <c r="AE618" s="52">
        <f t="shared" si="134"/>
        <v>36.585365853658537</v>
      </c>
      <c r="AF618" s="51">
        <v>0</v>
      </c>
      <c r="AG618" s="51">
        <f t="shared" si="135"/>
        <v>0</v>
      </c>
      <c r="AH618" s="51">
        <v>0</v>
      </c>
      <c r="AI618" s="51">
        <f t="shared" si="136"/>
        <v>0</v>
      </c>
      <c r="AJ618" s="51">
        <v>2</v>
      </c>
      <c r="AK618" s="51">
        <f t="shared" si="137"/>
        <v>8</v>
      </c>
      <c r="AL618" s="51">
        <v>1</v>
      </c>
      <c r="AM618" s="51">
        <v>6</v>
      </c>
      <c r="AN618" s="51">
        <v>2</v>
      </c>
      <c r="AO618" s="51">
        <v>2</v>
      </c>
      <c r="AP618" s="51">
        <v>2</v>
      </c>
      <c r="AQ618" s="51">
        <v>3</v>
      </c>
      <c r="AR618" s="51">
        <v>2</v>
      </c>
      <c r="AS618" s="51"/>
      <c r="AT618" s="51"/>
      <c r="AV618" s="51">
        <f t="shared" si="138"/>
        <v>-80</v>
      </c>
      <c r="AW618" s="51">
        <f>AT618-67</f>
        <v>-67</v>
      </c>
      <c r="AX618" s="51"/>
      <c r="AY618" s="51"/>
      <c r="AZ618" s="51"/>
      <c r="BH618" t="str">
        <f>CONCATENATE(Tabla1[[#This Row],[MADRE]],"X",Tabla1[[#This Row],[PADRE]])</f>
        <v>S5133XR1000</v>
      </c>
    </row>
    <row r="619" spans="1:60" ht="15.75" hidden="1" x14ac:dyDescent="0.25">
      <c r="A619" s="11" t="str">
        <f t="shared" si="131"/>
        <v>D03_139_12</v>
      </c>
      <c r="B619" s="48" t="s">
        <v>362</v>
      </c>
      <c r="C619" s="37">
        <v>139</v>
      </c>
      <c r="D619" s="42">
        <v>12</v>
      </c>
      <c r="E619" s="39" t="s">
        <v>61</v>
      </c>
      <c r="F619" s="39" t="s">
        <v>62</v>
      </c>
      <c r="G619" s="39" t="s">
        <v>363</v>
      </c>
      <c r="H619" s="39">
        <v>2006</v>
      </c>
      <c r="I619" s="38" t="s">
        <v>373</v>
      </c>
      <c r="M619" s="39">
        <f>K619-61</f>
        <v>-61</v>
      </c>
      <c r="P619" s="39">
        <v>2</v>
      </c>
      <c r="T619" s="39"/>
      <c r="V619" s="39">
        <v>2.5</v>
      </c>
      <c r="W619" s="39">
        <v>1</v>
      </c>
      <c r="X619" s="39">
        <v>213</v>
      </c>
      <c r="Y619" s="39">
        <v>25</v>
      </c>
      <c r="Z619" s="39">
        <v>85</v>
      </c>
      <c r="AA619" s="40">
        <f t="shared" si="132"/>
        <v>3.85</v>
      </c>
      <c r="AB619" s="39">
        <v>4</v>
      </c>
      <c r="AC619" s="39">
        <v>20</v>
      </c>
      <c r="AD619" s="40">
        <f t="shared" si="133"/>
        <v>1.25</v>
      </c>
      <c r="AE619" s="38">
        <f t="shared" si="134"/>
        <v>32.467532467532465</v>
      </c>
      <c r="AF619" s="39">
        <v>9</v>
      </c>
      <c r="AG619" s="38">
        <f t="shared" si="135"/>
        <v>36</v>
      </c>
      <c r="AH619" s="39">
        <v>0</v>
      </c>
      <c r="AI619" s="39">
        <f t="shared" si="136"/>
        <v>0</v>
      </c>
      <c r="AJ619" s="39" t="s">
        <v>393</v>
      </c>
      <c r="AK619" s="39" t="e">
        <f t="shared" si="137"/>
        <v>#VALUE!</v>
      </c>
      <c r="AL619" s="39"/>
      <c r="AM619" s="39">
        <v>3</v>
      </c>
      <c r="AN619" s="39">
        <v>2</v>
      </c>
      <c r="AO619" s="39">
        <v>2</v>
      </c>
      <c r="AP619" s="39">
        <v>3</v>
      </c>
      <c r="AQ619" s="39">
        <v>3</v>
      </c>
      <c r="AR619" s="39">
        <v>2</v>
      </c>
      <c r="AS619" s="39"/>
      <c r="AT619" s="75"/>
      <c r="AV619" s="39">
        <f t="shared" si="138"/>
        <v>-80</v>
      </c>
      <c r="AW619" s="39">
        <f>AT619-72</f>
        <v>-72</v>
      </c>
      <c r="AX619" s="39"/>
      <c r="AY619" s="39"/>
      <c r="AZ619" s="39" t="s">
        <v>394</v>
      </c>
      <c r="BH619" t="str">
        <f>CONCATENATE(Tabla1[[#This Row],[MADRE]],"X",Tabla1[[#This Row],[PADRE]])</f>
        <v>S5133XR1000</v>
      </c>
    </row>
    <row r="620" spans="1:60" ht="15.75" hidden="1" x14ac:dyDescent="0.25">
      <c r="A620" s="11" t="str">
        <f t="shared" si="131"/>
        <v>D03_139_12</v>
      </c>
      <c r="B620" s="48" t="s">
        <v>362</v>
      </c>
      <c r="C620" s="37">
        <v>139</v>
      </c>
      <c r="D620" s="42">
        <v>12</v>
      </c>
      <c r="E620" s="39" t="s">
        <v>61</v>
      </c>
      <c r="F620" s="39" t="s">
        <v>62</v>
      </c>
      <c r="G620" s="39" t="s">
        <v>363</v>
      </c>
      <c r="H620" s="39">
        <v>2007</v>
      </c>
      <c r="I620" s="38" t="s">
        <v>373</v>
      </c>
      <c r="M620" s="39">
        <f>K620-53</f>
        <v>-53</v>
      </c>
      <c r="P620" s="39">
        <v>3</v>
      </c>
      <c r="T620" s="39"/>
      <c r="V620" s="39">
        <v>2.5</v>
      </c>
      <c r="W620" s="39">
        <v>1</v>
      </c>
      <c r="X620" s="39">
        <v>212</v>
      </c>
      <c r="Y620" s="39">
        <v>25</v>
      </c>
      <c r="Z620" s="39">
        <v>100</v>
      </c>
      <c r="AA620" s="40">
        <f t="shared" si="132"/>
        <v>4.1904761904761907</v>
      </c>
      <c r="AB620" s="39">
        <v>4</v>
      </c>
      <c r="AC620" s="39">
        <v>25</v>
      </c>
      <c r="AD620" s="40">
        <f t="shared" si="133"/>
        <v>1.1904761904761905</v>
      </c>
      <c r="AE620" s="38">
        <f t="shared" si="134"/>
        <v>28.40909090909091</v>
      </c>
      <c r="AF620" s="39">
        <v>4</v>
      </c>
      <c r="AG620" s="39">
        <f t="shared" si="135"/>
        <v>16</v>
      </c>
      <c r="AH620" s="39">
        <v>0</v>
      </c>
      <c r="AI620" s="39">
        <f t="shared" si="136"/>
        <v>0</v>
      </c>
      <c r="AJ620" s="77" t="s">
        <v>395</v>
      </c>
      <c r="AK620" s="39" t="e">
        <f t="shared" si="137"/>
        <v>#VALUE!</v>
      </c>
      <c r="AL620" s="39"/>
      <c r="AM620" s="39">
        <v>7</v>
      </c>
      <c r="AN620" s="39">
        <v>3</v>
      </c>
      <c r="AO620" s="39">
        <v>3</v>
      </c>
      <c r="AP620" s="39">
        <v>4</v>
      </c>
      <c r="AQ620" s="39">
        <v>3</v>
      </c>
      <c r="AR620" s="39">
        <v>2</v>
      </c>
      <c r="AS620" s="39"/>
      <c r="AT620" s="75"/>
      <c r="AV620" s="39">
        <f t="shared" si="138"/>
        <v>-80</v>
      </c>
      <c r="AW620" s="39">
        <f>AT620-67</f>
        <v>-67</v>
      </c>
      <c r="AX620" s="39"/>
      <c r="AY620" s="39"/>
      <c r="AZ620" s="39" t="s">
        <v>394</v>
      </c>
      <c r="BH620" t="str">
        <f>CONCATENATE(Tabla1[[#This Row],[MADRE]],"X",Tabla1[[#This Row],[PADRE]])</f>
        <v>S5133XR1000</v>
      </c>
    </row>
    <row r="621" spans="1:60" ht="38.25" hidden="1" x14ac:dyDescent="0.25">
      <c r="A621" s="11" t="str">
        <f t="shared" si="131"/>
        <v>D03_139_12</v>
      </c>
      <c r="B621" s="48" t="s">
        <v>362</v>
      </c>
      <c r="C621" s="37">
        <v>139</v>
      </c>
      <c r="D621" s="42">
        <v>12</v>
      </c>
      <c r="E621" s="39" t="s">
        <v>61</v>
      </c>
      <c r="F621" s="39" t="s">
        <v>62</v>
      </c>
      <c r="G621" s="39" t="s">
        <v>363</v>
      </c>
      <c r="H621" s="39">
        <v>2008</v>
      </c>
      <c r="I621" s="38" t="s">
        <v>373</v>
      </c>
      <c r="M621" s="39">
        <f>K621-49</f>
        <v>-49</v>
      </c>
      <c r="P621" s="39">
        <v>3</v>
      </c>
      <c r="T621" s="43" t="s">
        <v>396</v>
      </c>
      <c r="V621" s="43">
        <v>2.5</v>
      </c>
      <c r="W621" s="39">
        <v>2</v>
      </c>
      <c r="X621" s="39">
        <v>211</v>
      </c>
      <c r="Y621" s="39">
        <v>25</v>
      </c>
      <c r="Z621" s="39">
        <v>96</v>
      </c>
      <c r="AA621" s="40">
        <f t="shared" si="132"/>
        <v>4.1775000000000002</v>
      </c>
      <c r="AB621" s="39">
        <v>4</v>
      </c>
      <c r="AC621" s="39">
        <v>15</v>
      </c>
      <c r="AD621" s="40">
        <f t="shared" si="133"/>
        <v>0.9375</v>
      </c>
      <c r="AE621" s="38">
        <f t="shared" si="134"/>
        <v>22.44165170556553</v>
      </c>
      <c r="AF621" s="39">
        <v>9</v>
      </c>
      <c r="AG621" s="39">
        <f t="shared" si="135"/>
        <v>36</v>
      </c>
      <c r="AH621" s="39">
        <v>0</v>
      </c>
      <c r="AI621" s="39">
        <f t="shared" si="136"/>
        <v>0</v>
      </c>
      <c r="AJ621" s="42" t="s">
        <v>83</v>
      </c>
      <c r="AK621" s="39">
        <f t="shared" si="137"/>
        <v>179836</v>
      </c>
      <c r="AL621" s="39"/>
      <c r="AM621" s="39">
        <v>5</v>
      </c>
      <c r="AN621" s="39">
        <v>2</v>
      </c>
      <c r="AO621" s="39">
        <v>2</v>
      </c>
      <c r="AP621" s="39">
        <v>2</v>
      </c>
      <c r="AQ621" s="39">
        <v>3</v>
      </c>
      <c r="AR621" s="39">
        <v>2</v>
      </c>
      <c r="AS621" s="39">
        <v>0</v>
      </c>
      <c r="AT621" s="75" t="s">
        <v>397</v>
      </c>
      <c r="AV621" s="39">
        <f t="shared" si="138"/>
        <v>-80</v>
      </c>
      <c r="AW621" s="39" t="e">
        <f>AT621-67</f>
        <v>#VALUE!</v>
      </c>
      <c r="AX621" s="39"/>
      <c r="AY621" s="39"/>
      <c r="AZ621" s="39" t="s">
        <v>394</v>
      </c>
      <c r="BH621" t="str">
        <f>CONCATENATE(Tabla1[[#This Row],[MADRE]],"X",Tabla1[[#This Row],[PADRE]])</f>
        <v>S5133XR1000</v>
      </c>
    </row>
    <row r="622" spans="1:60" ht="15.75" hidden="1" x14ac:dyDescent="0.25">
      <c r="A622" s="11" t="str">
        <f t="shared" si="131"/>
        <v>D03_139_12</v>
      </c>
      <c r="B622" s="48" t="s">
        <v>362</v>
      </c>
      <c r="C622" s="37">
        <v>139</v>
      </c>
      <c r="D622" s="42">
        <v>12</v>
      </c>
      <c r="E622" s="39" t="s">
        <v>61</v>
      </c>
      <c r="F622" s="39" t="s">
        <v>62</v>
      </c>
      <c r="G622" s="39" t="s">
        <v>363</v>
      </c>
      <c r="H622" s="39">
        <v>2009</v>
      </c>
      <c r="I622" s="38" t="s">
        <v>373</v>
      </c>
      <c r="M622" s="39"/>
      <c r="P622" s="39"/>
      <c r="T622" s="39"/>
      <c r="V622" s="39">
        <v>2.5</v>
      </c>
      <c r="W622" s="39"/>
      <c r="X622" s="39"/>
      <c r="Y622" s="39"/>
      <c r="Z622" s="39"/>
      <c r="AA622" s="40" t="e">
        <f t="shared" si="132"/>
        <v>#DIV/0!</v>
      </c>
      <c r="AB622" s="39"/>
      <c r="AC622" s="39"/>
      <c r="AD622" s="40" t="e">
        <f t="shared" si="133"/>
        <v>#DIV/0!</v>
      </c>
      <c r="AE622" s="38" t="e">
        <f t="shared" si="134"/>
        <v>#DIV/0!</v>
      </c>
      <c r="AF622" s="39"/>
      <c r="AG622" s="39" t="e">
        <f t="shared" si="135"/>
        <v>#DIV/0!</v>
      </c>
      <c r="AH622" s="39"/>
      <c r="AI622" s="39" t="e">
        <f t="shared" si="136"/>
        <v>#DIV/0!</v>
      </c>
      <c r="AJ622" s="39"/>
      <c r="AK622" s="39" t="e">
        <f t="shared" si="137"/>
        <v>#DIV/0!</v>
      </c>
      <c r="AL622" s="39"/>
      <c r="AM622" s="39"/>
      <c r="AN622" s="39"/>
      <c r="AO622" s="39"/>
      <c r="AP622" s="39"/>
      <c r="AQ622" s="39"/>
      <c r="AR622" s="39"/>
      <c r="AS622" s="39"/>
      <c r="AT622" s="75"/>
      <c r="AV622" s="39"/>
      <c r="AW622" s="39"/>
      <c r="AX622" s="39"/>
      <c r="AY622" s="39"/>
      <c r="AZ622" s="39" t="s">
        <v>394</v>
      </c>
      <c r="BH622" t="str">
        <f>CONCATENATE(Tabla1[[#This Row],[MADRE]],"X",Tabla1[[#This Row],[PADRE]])</f>
        <v>S5133XR1000</v>
      </c>
    </row>
    <row r="623" spans="1:60" ht="127.5" hidden="1" x14ac:dyDescent="0.25">
      <c r="A623" s="11" t="str">
        <f t="shared" si="131"/>
        <v>D03_139_12</v>
      </c>
      <c r="B623" s="48" t="s">
        <v>362</v>
      </c>
      <c r="C623" s="37">
        <v>139</v>
      </c>
      <c r="D623" s="42">
        <v>12</v>
      </c>
      <c r="E623" s="39" t="s">
        <v>61</v>
      </c>
      <c r="F623" s="39" t="s">
        <v>62</v>
      </c>
      <c r="G623" s="39" t="s">
        <v>363</v>
      </c>
      <c r="H623" s="39">
        <v>2010</v>
      </c>
      <c r="I623" s="38" t="s">
        <v>373</v>
      </c>
      <c r="M623" s="39">
        <f>K623-60</f>
        <v>-60</v>
      </c>
      <c r="P623" s="39">
        <v>4</v>
      </c>
      <c r="T623" s="39"/>
      <c r="V623" s="39">
        <v>2.5</v>
      </c>
      <c r="W623" s="39">
        <v>2</v>
      </c>
      <c r="X623" s="39">
        <v>225</v>
      </c>
      <c r="Y623" s="39">
        <v>25</v>
      </c>
      <c r="Z623" s="39">
        <v>100</v>
      </c>
      <c r="AA623" s="40">
        <f t="shared" si="132"/>
        <v>4.1309090909090909</v>
      </c>
      <c r="AB623" s="39">
        <v>4</v>
      </c>
      <c r="AC623" s="39">
        <v>24</v>
      </c>
      <c r="AD623" s="40">
        <f t="shared" si="133"/>
        <v>1.0909090909090908</v>
      </c>
      <c r="AE623" s="38">
        <f t="shared" si="134"/>
        <v>26.408450704225348</v>
      </c>
      <c r="AF623" s="39">
        <v>3</v>
      </c>
      <c r="AG623" s="39">
        <f t="shared" si="135"/>
        <v>12</v>
      </c>
      <c r="AH623" s="39">
        <v>0</v>
      </c>
      <c r="AI623" s="39">
        <f t="shared" si="136"/>
        <v>0</v>
      </c>
      <c r="AJ623" s="42" t="s">
        <v>85</v>
      </c>
      <c r="AK623" s="39">
        <f t="shared" si="137"/>
        <v>179832</v>
      </c>
      <c r="AL623" s="39"/>
      <c r="AM623" s="39">
        <v>6</v>
      </c>
      <c r="AN623" s="39">
        <v>2</v>
      </c>
      <c r="AO623" s="39">
        <v>2</v>
      </c>
      <c r="AP623" s="39">
        <v>4</v>
      </c>
      <c r="AQ623" s="39">
        <v>3</v>
      </c>
      <c r="AR623" s="39">
        <v>3</v>
      </c>
      <c r="AS623" s="39">
        <v>1</v>
      </c>
      <c r="AT623" s="75" t="s">
        <v>398</v>
      </c>
      <c r="AV623" s="39">
        <f>AR623-98</f>
        <v>-95</v>
      </c>
      <c r="AW623" s="39" t="e">
        <f>AT623-82</f>
        <v>#VALUE!</v>
      </c>
      <c r="AX623" s="39"/>
      <c r="AY623" s="39"/>
      <c r="AZ623" s="39" t="s">
        <v>394</v>
      </c>
      <c r="BH623" t="str">
        <f>CONCATENATE(Tabla1[[#This Row],[MADRE]],"X",Tabla1[[#This Row],[PADRE]])</f>
        <v>S5133XR1000</v>
      </c>
    </row>
    <row r="624" spans="1:60" ht="15.75" hidden="1" x14ac:dyDescent="0.25">
      <c r="A624" s="11" t="str">
        <f t="shared" si="131"/>
        <v>D03_141_12</v>
      </c>
      <c r="B624" s="48" t="s">
        <v>362</v>
      </c>
      <c r="C624" s="49">
        <v>141</v>
      </c>
      <c r="D624" s="50">
        <v>12</v>
      </c>
      <c r="E624" s="51" t="s">
        <v>61</v>
      </c>
      <c r="F624" s="51" t="s">
        <v>62</v>
      </c>
      <c r="G624" s="51" t="s">
        <v>363</v>
      </c>
      <c r="H624" s="51">
        <v>2007</v>
      </c>
      <c r="I624" s="52" t="s">
        <v>64</v>
      </c>
      <c r="M624" s="51">
        <f>K624-53</f>
        <v>-53</v>
      </c>
      <c r="P624" s="51">
        <v>2</v>
      </c>
      <c r="T624" s="51"/>
      <c r="V624" s="51" t="s">
        <v>399</v>
      </c>
      <c r="W624" s="51">
        <v>1</v>
      </c>
      <c r="X624" s="51">
        <v>197</v>
      </c>
      <c r="Y624" s="51">
        <v>25</v>
      </c>
      <c r="Z624" s="51">
        <v>63</v>
      </c>
      <c r="AA624" s="55">
        <f t="shared" si="132"/>
        <v>2.568695652173913</v>
      </c>
      <c r="AB624" s="51">
        <v>4</v>
      </c>
      <c r="AC624" s="51">
        <v>14</v>
      </c>
      <c r="AD624" s="51">
        <f t="shared" si="133"/>
        <v>0.60869565217391308</v>
      </c>
      <c r="AE624" s="52">
        <f t="shared" si="134"/>
        <v>23.69668246445498</v>
      </c>
      <c r="AF624" s="51">
        <v>2</v>
      </c>
      <c r="AG624" s="51">
        <f t="shared" si="135"/>
        <v>8</v>
      </c>
      <c r="AH624" s="51">
        <v>0</v>
      </c>
      <c r="AI624" s="51">
        <f t="shared" si="136"/>
        <v>0</v>
      </c>
      <c r="AJ624" s="51" t="s">
        <v>400</v>
      </c>
      <c r="AK624" s="51" t="e">
        <f t="shared" si="137"/>
        <v>#VALUE!</v>
      </c>
      <c r="AL624" s="51"/>
      <c r="AM624" s="51">
        <v>7</v>
      </c>
      <c r="AN624" s="51">
        <v>3</v>
      </c>
      <c r="AO624" s="51">
        <v>3</v>
      </c>
      <c r="AP624" s="51">
        <v>4</v>
      </c>
      <c r="AQ624" s="51">
        <v>3</v>
      </c>
      <c r="AR624" s="51">
        <v>2</v>
      </c>
      <c r="AS624" s="51"/>
      <c r="AT624" s="51"/>
      <c r="AV624" s="51">
        <f>AR624-82</f>
        <v>-80</v>
      </c>
      <c r="AW624" s="51">
        <f>AT624-67</f>
        <v>-67</v>
      </c>
      <c r="AX624" s="51"/>
      <c r="AY624" s="51"/>
      <c r="AZ624" s="51"/>
      <c r="BH624" t="str">
        <f>CONCATENATE(Tabla1[[#This Row],[MADRE]],"X",Tabla1[[#This Row],[PADRE]])</f>
        <v>S5133XR1000</v>
      </c>
    </row>
    <row r="625" spans="1:60" ht="15.75" hidden="1" x14ac:dyDescent="0.25">
      <c r="A625" s="11" t="str">
        <f t="shared" si="131"/>
        <v>D03_169_1i5</v>
      </c>
      <c r="B625" s="48" t="s">
        <v>362</v>
      </c>
      <c r="C625" s="49">
        <v>169</v>
      </c>
      <c r="D625" s="65" t="s">
        <v>401</v>
      </c>
      <c r="E625" s="51" t="s">
        <v>62</v>
      </c>
      <c r="F625" s="51" t="s">
        <v>61</v>
      </c>
      <c r="G625" s="51" t="s">
        <v>402</v>
      </c>
      <c r="H625" s="51">
        <v>2007</v>
      </c>
      <c r="I625" s="52" t="s">
        <v>64</v>
      </c>
      <c r="M625" s="51">
        <f>K625-53</f>
        <v>-53</v>
      </c>
      <c r="P625" s="51">
        <v>3</v>
      </c>
      <c r="T625" s="51"/>
      <c r="V625" s="51"/>
      <c r="W625" s="51">
        <v>1</v>
      </c>
      <c r="X625" s="51">
        <v>221</v>
      </c>
      <c r="Y625" s="51">
        <v>25</v>
      </c>
      <c r="Z625" s="51">
        <v>64</v>
      </c>
      <c r="AA625" s="55">
        <f t="shared" si="132"/>
        <v>2.56</v>
      </c>
      <c r="AB625" s="51">
        <v>4</v>
      </c>
      <c r="AC625" s="51">
        <v>15</v>
      </c>
      <c r="AD625" s="51">
        <f t="shared" si="133"/>
        <v>0.6</v>
      </c>
      <c r="AE625" s="52">
        <f t="shared" si="134"/>
        <v>23.4375</v>
      </c>
      <c r="AF625" s="51">
        <v>0</v>
      </c>
      <c r="AG625" s="51">
        <f t="shared" si="135"/>
        <v>0</v>
      </c>
      <c r="AH625" s="51">
        <v>0</v>
      </c>
      <c r="AI625" s="51">
        <f t="shared" si="136"/>
        <v>0</v>
      </c>
      <c r="AJ625" s="51">
        <v>2</v>
      </c>
      <c r="AK625" s="51">
        <f t="shared" si="137"/>
        <v>8</v>
      </c>
      <c r="AL625" s="51">
        <v>3</v>
      </c>
      <c r="AM625" s="51">
        <v>7</v>
      </c>
      <c r="AN625" s="51">
        <v>3</v>
      </c>
      <c r="AO625" s="51">
        <v>2</v>
      </c>
      <c r="AP625" s="51">
        <v>4</v>
      </c>
      <c r="AQ625" s="51">
        <v>3</v>
      </c>
      <c r="AR625" s="51">
        <v>3</v>
      </c>
      <c r="AS625" s="51"/>
      <c r="AT625" s="51"/>
      <c r="AV625" s="51">
        <f>AR625-82</f>
        <v>-79</v>
      </c>
      <c r="AW625" s="51">
        <f>AT625-67</f>
        <v>-67</v>
      </c>
      <c r="AX625" s="51"/>
      <c r="AY625" s="51">
        <v>62</v>
      </c>
      <c r="AZ625" s="51"/>
      <c r="BH625" t="str">
        <f>CONCATENATE(Tabla1[[#This Row],[MADRE]],"X",Tabla1[[#This Row],[PADRE]])</f>
        <v>R1000XS5133</v>
      </c>
    </row>
    <row r="626" spans="1:60" ht="51" hidden="1" x14ac:dyDescent="0.25">
      <c r="A626" s="11" t="str">
        <f t="shared" si="131"/>
        <v>D03_170_1i5</v>
      </c>
      <c r="B626" s="48" t="s">
        <v>362</v>
      </c>
      <c r="C626" s="37">
        <v>170</v>
      </c>
      <c r="D626" s="65" t="s">
        <v>401</v>
      </c>
      <c r="E626" s="39" t="s">
        <v>62</v>
      </c>
      <c r="F626" s="39" t="s">
        <v>61</v>
      </c>
      <c r="G626" s="39" t="s">
        <v>402</v>
      </c>
      <c r="H626" s="39">
        <v>2008</v>
      </c>
      <c r="I626" s="38" t="s">
        <v>301</v>
      </c>
      <c r="M626" s="39">
        <f>K626-49</f>
        <v>-49</v>
      </c>
      <c r="P626" s="39">
        <v>2</v>
      </c>
      <c r="T626" s="43" t="s">
        <v>108</v>
      </c>
      <c r="V626" s="39" t="s">
        <v>68</v>
      </c>
      <c r="W626" s="39">
        <v>1</v>
      </c>
      <c r="X626" s="39">
        <v>219</v>
      </c>
      <c r="Y626" s="39">
        <v>5</v>
      </c>
      <c r="Z626" s="39">
        <v>10</v>
      </c>
      <c r="AA626" s="40">
        <f t="shared" si="132"/>
        <v>2</v>
      </c>
      <c r="AB626" s="39">
        <v>4</v>
      </c>
      <c r="AC626" s="43"/>
      <c r="AD626" s="40">
        <f t="shared" si="133"/>
        <v>0</v>
      </c>
      <c r="AE626" s="38">
        <f t="shared" si="134"/>
        <v>0</v>
      </c>
      <c r="AF626" s="39">
        <v>0</v>
      </c>
      <c r="AG626" s="39">
        <f t="shared" si="135"/>
        <v>0</v>
      </c>
      <c r="AH626" s="39">
        <v>0</v>
      </c>
      <c r="AI626" s="39">
        <f t="shared" si="136"/>
        <v>0</v>
      </c>
      <c r="AJ626" s="42" t="s">
        <v>87</v>
      </c>
      <c r="AK626" s="39"/>
      <c r="AL626" s="39"/>
      <c r="AM626" s="39">
        <v>3</v>
      </c>
      <c r="AN626" s="39">
        <v>3</v>
      </c>
      <c r="AO626" s="39">
        <v>1</v>
      </c>
      <c r="AP626" s="39">
        <v>3</v>
      </c>
      <c r="AQ626" s="39">
        <v>3</v>
      </c>
      <c r="AR626" s="39">
        <v>3</v>
      </c>
      <c r="AS626" s="39">
        <v>0</v>
      </c>
      <c r="AT626" s="75" t="s">
        <v>368</v>
      </c>
      <c r="AV626" s="39">
        <f>AR626-82</f>
        <v>-79</v>
      </c>
      <c r="AW626" s="39" t="e">
        <f>AT626-67</f>
        <v>#VALUE!</v>
      </c>
      <c r="AX626" s="39">
        <v>4</v>
      </c>
      <c r="AY626" s="39"/>
      <c r="AZ626" s="43" t="s">
        <v>403</v>
      </c>
      <c r="BH626" t="str">
        <f>CONCATENATE(Tabla1[[#This Row],[MADRE]],"X",Tabla1[[#This Row],[PADRE]])</f>
        <v>R1000XS5133</v>
      </c>
    </row>
    <row r="627" spans="1:60" ht="15.75" hidden="1" x14ac:dyDescent="0.25">
      <c r="A627" s="11" t="str">
        <f t="shared" si="131"/>
        <v>D03_170_1i5</v>
      </c>
      <c r="B627" s="48" t="s">
        <v>362</v>
      </c>
      <c r="C627" s="37">
        <v>170</v>
      </c>
      <c r="D627" s="65" t="s">
        <v>401</v>
      </c>
      <c r="E627" s="39" t="s">
        <v>62</v>
      </c>
      <c r="F627" s="39" t="s">
        <v>61</v>
      </c>
      <c r="G627" s="39" t="s">
        <v>402</v>
      </c>
      <c r="H627" s="39">
        <v>2009</v>
      </c>
      <c r="I627" s="38" t="s">
        <v>301</v>
      </c>
      <c r="M627" s="39">
        <f>K627-50</f>
        <v>-50</v>
      </c>
      <c r="P627" s="39">
        <v>3</v>
      </c>
      <c r="T627" s="39" t="s">
        <v>404</v>
      </c>
      <c r="V627" s="39" t="s">
        <v>68</v>
      </c>
      <c r="W627" s="39">
        <v>1</v>
      </c>
      <c r="X627" s="39">
        <v>214</v>
      </c>
      <c r="Y627" s="39">
        <v>25</v>
      </c>
      <c r="Z627" s="39">
        <v>63</v>
      </c>
      <c r="AA627" s="40">
        <f t="shared" si="132"/>
        <v>2.52</v>
      </c>
      <c r="AB627" s="39">
        <v>3</v>
      </c>
      <c r="AC627" s="39">
        <v>22</v>
      </c>
      <c r="AD627" s="40">
        <f t="shared" si="133"/>
        <v>0.88</v>
      </c>
      <c r="AE627" s="38">
        <f t="shared" si="134"/>
        <v>34.920634920634917</v>
      </c>
      <c r="AF627" s="39">
        <v>0</v>
      </c>
      <c r="AG627" s="39">
        <f t="shared" si="135"/>
        <v>0</v>
      </c>
      <c r="AH627" s="39">
        <v>0</v>
      </c>
      <c r="AI627" s="39">
        <f t="shared" ref="AI627:AI654" si="139">AH627*100/Y627</f>
        <v>0</v>
      </c>
      <c r="AJ627" s="42" t="s">
        <v>405</v>
      </c>
      <c r="AK627" s="39">
        <f>AJ627*100/Y627</f>
        <v>179976</v>
      </c>
      <c r="AL627" s="39"/>
      <c r="AM627" s="39">
        <v>1</v>
      </c>
      <c r="AN627" s="39">
        <v>2</v>
      </c>
      <c r="AO627" s="39">
        <v>1</v>
      </c>
      <c r="AP627" s="39">
        <v>3</v>
      </c>
      <c r="AQ627" s="39">
        <v>3</v>
      </c>
      <c r="AR627" s="39">
        <v>2</v>
      </c>
      <c r="AS627" s="39">
        <v>1</v>
      </c>
      <c r="AT627" s="75"/>
      <c r="AV627" s="39">
        <f>AR627-82</f>
        <v>-80</v>
      </c>
      <c r="AW627" s="39">
        <f>AT627-66</f>
        <v>-66</v>
      </c>
      <c r="AX627" s="39">
        <v>4</v>
      </c>
      <c r="AY627" s="39"/>
      <c r="AZ627" s="43" t="s">
        <v>403</v>
      </c>
      <c r="BH627" t="str">
        <f>CONCATENATE(Tabla1[[#This Row],[MADRE]],"X",Tabla1[[#This Row],[PADRE]])</f>
        <v>R1000XS5133</v>
      </c>
    </row>
    <row r="628" spans="1:60" ht="153" hidden="1" x14ac:dyDescent="0.25">
      <c r="A628" s="11" t="str">
        <f t="shared" si="131"/>
        <v>D03_170_1i5</v>
      </c>
      <c r="B628" s="48" t="s">
        <v>362</v>
      </c>
      <c r="C628" s="37">
        <v>170</v>
      </c>
      <c r="D628" s="65" t="s">
        <v>401</v>
      </c>
      <c r="E628" s="39" t="s">
        <v>62</v>
      </c>
      <c r="F628" s="39" t="s">
        <v>61</v>
      </c>
      <c r="G628" s="39" t="s">
        <v>402</v>
      </c>
      <c r="H628" s="39">
        <v>2010</v>
      </c>
      <c r="I628" s="38" t="s">
        <v>301</v>
      </c>
      <c r="M628" s="39">
        <f>K628-60</f>
        <v>-60</v>
      </c>
      <c r="P628" s="39">
        <v>4</v>
      </c>
      <c r="T628" s="39" t="s">
        <v>406</v>
      </c>
      <c r="V628" s="39" t="s">
        <v>68</v>
      </c>
      <c r="W628" s="39">
        <v>1</v>
      </c>
      <c r="X628" s="39">
        <v>230</v>
      </c>
      <c r="Y628" s="39">
        <v>25</v>
      </c>
      <c r="Z628" s="39">
        <v>55</v>
      </c>
      <c r="AA628" s="40">
        <f t="shared" si="132"/>
        <v>2.2333333333333334</v>
      </c>
      <c r="AB628" s="39">
        <v>3</v>
      </c>
      <c r="AC628" s="39">
        <v>20</v>
      </c>
      <c r="AD628" s="40">
        <f t="shared" si="133"/>
        <v>0.83333333333333337</v>
      </c>
      <c r="AE628" s="38">
        <f t="shared" si="134"/>
        <v>37.313432835820898</v>
      </c>
      <c r="AF628" s="39">
        <v>1</v>
      </c>
      <c r="AG628" s="39">
        <f t="shared" si="135"/>
        <v>4</v>
      </c>
      <c r="AH628" s="39">
        <v>0</v>
      </c>
      <c r="AI628" s="39">
        <f t="shared" si="139"/>
        <v>0</v>
      </c>
      <c r="AJ628" s="42" t="s">
        <v>407</v>
      </c>
      <c r="AK628" s="39">
        <f>AJ628*100/Y628</f>
        <v>179844</v>
      </c>
      <c r="AL628" s="39"/>
      <c r="AM628" s="39">
        <v>3</v>
      </c>
      <c r="AN628" s="39">
        <v>2</v>
      </c>
      <c r="AO628" s="39">
        <v>1</v>
      </c>
      <c r="AP628" s="39">
        <v>3</v>
      </c>
      <c r="AQ628" s="39">
        <v>3</v>
      </c>
      <c r="AR628" s="39">
        <v>2</v>
      </c>
      <c r="AS628" s="39">
        <v>1</v>
      </c>
      <c r="AT628" s="75" t="s">
        <v>408</v>
      </c>
      <c r="AV628" s="39">
        <f>AR628-98</f>
        <v>-96</v>
      </c>
      <c r="AW628" s="39" t="e">
        <f>AT628-82</f>
        <v>#VALUE!</v>
      </c>
      <c r="AX628" s="39"/>
      <c r="AY628" s="39"/>
      <c r="AZ628" s="43" t="s">
        <v>403</v>
      </c>
      <c r="BH628" t="str">
        <f>CONCATENATE(Tabla1[[#This Row],[MADRE]],"X",Tabla1[[#This Row],[PADRE]])</f>
        <v>R1000XS5133</v>
      </c>
    </row>
    <row r="629" spans="1:60" ht="15.75" hidden="1" x14ac:dyDescent="0.25">
      <c r="A629" s="11" t="str">
        <f t="shared" si="131"/>
        <v>D03_180_1i6</v>
      </c>
      <c r="B629" s="48" t="s">
        <v>362</v>
      </c>
      <c r="C629" s="37">
        <v>180</v>
      </c>
      <c r="D629" s="65" t="s">
        <v>409</v>
      </c>
      <c r="E629" s="39" t="s">
        <v>62</v>
      </c>
      <c r="F629" s="39" t="s">
        <v>61</v>
      </c>
      <c r="G629" s="39" t="s">
        <v>402</v>
      </c>
      <c r="H629" s="39">
        <v>2007</v>
      </c>
      <c r="I629" s="38" t="s">
        <v>70</v>
      </c>
      <c r="M629" s="39">
        <f>K629-53</f>
        <v>-53</v>
      </c>
      <c r="P629" s="39">
        <v>2</v>
      </c>
      <c r="T629" s="39"/>
      <c r="V629" s="78"/>
      <c r="W629" s="39">
        <v>1</v>
      </c>
      <c r="X629" s="39">
        <v>206</v>
      </c>
      <c r="Y629" s="39">
        <v>25</v>
      </c>
      <c r="Z629" s="39">
        <v>116</v>
      </c>
      <c r="AA629" s="40">
        <f t="shared" si="132"/>
        <v>4.6399999999999997</v>
      </c>
      <c r="AB629" s="39">
        <v>4</v>
      </c>
      <c r="AC629" s="39">
        <v>21</v>
      </c>
      <c r="AD629" s="40">
        <f t="shared" si="133"/>
        <v>0.84</v>
      </c>
      <c r="AE629" s="38">
        <f t="shared" si="134"/>
        <v>18.103448275862071</v>
      </c>
      <c r="AF629" s="39">
        <v>0</v>
      </c>
      <c r="AG629" s="39">
        <f t="shared" si="135"/>
        <v>0</v>
      </c>
      <c r="AH629" s="39">
        <v>0</v>
      </c>
      <c r="AI629" s="39">
        <f t="shared" si="139"/>
        <v>0</v>
      </c>
      <c r="AJ629" s="42">
        <v>0</v>
      </c>
      <c r="AK629" s="39"/>
      <c r="AL629" s="39">
        <v>0</v>
      </c>
      <c r="AM629" s="39">
        <v>7</v>
      </c>
      <c r="AN629" s="39">
        <v>2</v>
      </c>
      <c r="AO629" s="39">
        <v>2</v>
      </c>
      <c r="AP629" s="39">
        <v>4</v>
      </c>
      <c r="AQ629" s="39">
        <v>3</v>
      </c>
      <c r="AR629" s="39">
        <v>3</v>
      </c>
      <c r="AS629" s="39"/>
      <c r="AT629" s="75"/>
      <c r="AV629" s="39">
        <f>AR629-82</f>
        <v>-79</v>
      </c>
      <c r="AW629" s="39">
        <f>AT629-67</f>
        <v>-67</v>
      </c>
      <c r="AX629" s="39"/>
      <c r="AY629" s="39">
        <v>59</v>
      </c>
      <c r="AZ629" s="39" t="s">
        <v>374</v>
      </c>
      <c r="BH629" t="str">
        <f>CONCATENATE(Tabla1[[#This Row],[MADRE]],"X",Tabla1[[#This Row],[PADRE]])</f>
        <v>R1000XS5133</v>
      </c>
    </row>
    <row r="630" spans="1:60" ht="38.25" hidden="1" x14ac:dyDescent="0.25">
      <c r="A630" s="11" t="str">
        <f t="shared" si="131"/>
        <v>D03_180_1i6</v>
      </c>
      <c r="B630" s="48" t="s">
        <v>362</v>
      </c>
      <c r="C630" s="37">
        <v>180</v>
      </c>
      <c r="D630" s="65" t="s">
        <v>409</v>
      </c>
      <c r="E630" s="39" t="s">
        <v>62</v>
      </c>
      <c r="F630" s="39" t="s">
        <v>61</v>
      </c>
      <c r="G630" s="39" t="s">
        <v>402</v>
      </c>
      <c r="H630" s="39">
        <v>2008</v>
      </c>
      <c r="I630" s="38" t="s">
        <v>70</v>
      </c>
      <c r="M630" s="39">
        <f>K630-49</f>
        <v>-49</v>
      </c>
      <c r="P630" s="39">
        <v>5</v>
      </c>
      <c r="T630" s="39" t="s">
        <v>410</v>
      </c>
      <c r="V630" s="78"/>
      <c r="W630" s="39">
        <v>3</v>
      </c>
      <c r="X630" s="39">
        <v>212</v>
      </c>
      <c r="Y630" s="39">
        <v>25</v>
      </c>
      <c r="Z630" s="39">
        <v>105</v>
      </c>
      <c r="AA630" s="40">
        <f t="shared" si="132"/>
        <v>4.2</v>
      </c>
      <c r="AB630" s="39">
        <v>4</v>
      </c>
      <c r="AC630" s="39">
        <v>17</v>
      </c>
      <c r="AD630" s="40">
        <f t="shared" si="133"/>
        <v>0.68</v>
      </c>
      <c r="AE630" s="38">
        <f t="shared" si="134"/>
        <v>16.19047619047619</v>
      </c>
      <c r="AF630" s="39">
        <v>0</v>
      </c>
      <c r="AG630" s="39">
        <f t="shared" si="135"/>
        <v>0</v>
      </c>
      <c r="AH630" s="39">
        <v>0</v>
      </c>
      <c r="AI630" s="39">
        <f t="shared" si="139"/>
        <v>0</v>
      </c>
      <c r="AJ630" s="42" t="s">
        <v>411</v>
      </c>
      <c r="AK630" s="39"/>
      <c r="AL630" s="39"/>
      <c r="AM630" s="39">
        <v>7</v>
      </c>
      <c r="AN630" s="39">
        <v>2</v>
      </c>
      <c r="AO630" s="39">
        <v>2</v>
      </c>
      <c r="AP630" s="39">
        <v>3</v>
      </c>
      <c r="AQ630" s="39">
        <v>3</v>
      </c>
      <c r="AR630" s="39">
        <v>3</v>
      </c>
      <c r="AS630" s="39"/>
      <c r="AT630" s="75" t="s">
        <v>397</v>
      </c>
      <c r="AV630" s="39">
        <f>AR630-82</f>
        <v>-79</v>
      </c>
      <c r="AW630" s="39" t="e">
        <f>AT630-67</f>
        <v>#VALUE!</v>
      </c>
      <c r="AX630" s="39"/>
      <c r="AY630" s="39"/>
      <c r="AZ630" s="39" t="s">
        <v>374</v>
      </c>
      <c r="BH630" t="str">
        <f>CONCATENATE(Tabla1[[#This Row],[MADRE]],"X",Tabla1[[#This Row],[PADRE]])</f>
        <v>R1000XS5133</v>
      </c>
    </row>
    <row r="631" spans="1:60" ht="15.75" hidden="1" x14ac:dyDescent="0.25">
      <c r="A631" s="11" t="str">
        <f t="shared" si="131"/>
        <v>D03_180_1i6</v>
      </c>
      <c r="B631" s="48" t="s">
        <v>362</v>
      </c>
      <c r="C631" s="37">
        <v>180</v>
      </c>
      <c r="D631" s="65" t="s">
        <v>409</v>
      </c>
      <c r="E631" s="39" t="s">
        <v>62</v>
      </c>
      <c r="F631" s="39" t="s">
        <v>61</v>
      </c>
      <c r="G631" s="39" t="s">
        <v>402</v>
      </c>
      <c r="H631" s="39">
        <v>2009</v>
      </c>
      <c r="I631" s="38" t="s">
        <v>70</v>
      </c>
      <c r="M631" s="39">
        <f>K631-50</f>
        <v>-50</v>
      </c>
      <c r="P631" s="39">
        <v>4</v>
      </c>
      <c r="T631" s="39" t="s">
        <v>412</v>
      </c>
      <c r="V631" s="78"/>
      <c r="W631" s="39">
        <v>4</v>
      </c>
      <c r="X631" s="39">
        <v>208</v>
      </c>
      <c r="Y631" s="39">
        <v>25</v>
      </c>
      <c r="Z631" s="39">
        <v>82</v>
      </c>
      <c r="AA631" s="40">
        <f t="shared" si="132"/>
        <v>3.3050000000000002</v>
      </c>
      <c r="AB631" s="39">
        <v>4</v>
      </c>
      <c r="AC631" s="39">
        <v>15</v>
      </c>
      <c r="AD631" s="40">
        <f t="shared" si="133"/>
        <v>0.625</v>
      </c>
      <c r="AE631" s="38">
        <f t="shared" si="134"/>
        <v>18.910741301059002</v>
      </c>
      <c r="AF631" s="39">
        <v>1</v>
      </c>
      <c r="AG631" s="39">
        <f t="shared" si="135"/>
        <v>4</v>
      </c>
      <c r="AH631" s="39">
        <v>0</v>
      </c>
      <c r="AI631" s="39">
        <f t="shared" si="139"/>
        <v>0</v>
      </c>
      <c r="AJ631" s="42" t="s">
        <v>206</v>
      </c>
      <c r="AK631" s="39"/>
      <c r="AL631" s="39"/>
      <c r="AM631" s="39">
        <v>7</v>
      </c>
      <c r="AN631" s="39">
        <v>2</v>
      </c>
      <c r="AO631" s="39">
        <v>2</v>
      </c>
      <c r="AP631" s="39">
        <v>2</v>
      </c>
      <c r="AQ631" s="39">
        <v>3</v>
      </c>
      <c r="AR631" s="39">
        <v>2</v>
      </c>
      <c r="AS631" s="39">
        <v>2</v>
      </c>
      <c r="AT631" s="75"/>
      <c r="AV631" s="39">
        <f>AR631-82</f>
        <v>-80</v>
      </c>
      <c r="AW631" s="39">
        <f>AT631-66</f>
        <v>-66</v>
      </c>
      <c r="AX631" s="39"/>
      <c r="AY631" s="39"/>
      <c r="AZ631" s="39" t="s">
        <v>374</v>
      </c>
      <c r="BH631" t="str">
        <f>CONCATENATE(Tabla1[[#This Row],[MADRE]],"X",Tabla1[[#This Row],[PADRE]])</f>
        <v>R1000XS5133</v>
      </c>
    </row>
    <row r="632" spans="1:60" ht="165.75" hidden="1" x14ac:dyDescent="0.25">
      <c r="A632" s="11" t="str">
        <f t="shared" si="131"/>
        <v>D03_180_1i6</v>
      </c>
      <c r="B632" s="48" t="s">
        <v>362</v>
      </c>
      <c r="C632" s="37">
        <v>180</v>
      </c>
      <c r="D632" s="65" t="s">
        <v>409</v>
      </c>
      <c r="E632" s="39" t="s">
        <v>62</v>
      </c>
      <c r="F632" s="39" t="s">
        <v>61</v>
      </c>
      <c r="G632" s="39" t="s">
        <v>402</v>
      </c>
      <c r="H632" s="39">
        <v>2010</v>
      </c>
      <c r="I632" s="38" t="s">
        <v>70</v>
      </c>
      <c r="M632" s="39">
        <f>K632-60</f>
        <v>-60</v>
      </c>
      <c r="P632" s="39">
        <v>3</v>
      </c>
      <c r="T632" s="39" t="s">
        <v>413</v>
      </c>
      <c r="V632" s="78"/>
      <c r="W632" s="39">
        <v>4</v>
      </c>
      <c r="X632" s="39">
        <v>225</v>
      </c>
      <c r="Y632" s="39">
        <v>25</v>
      </c>
      <c r="Z632" s="39">
        <v>93</v>
      </c>
      <c r="AA632" s="40">
        <f t="shared" si="132"/>
        <v>3.72</v>
      </c>
      <c r="AB632" s="39">
        <v>4</v>
      </c>
      <c r="AC632" s="39">
        <v>18</v>
      </c>
      <c r="AD632" s="40">
        <f t="shared" si="133"/>
        <v>0.72</v>
      </c>
      <c r="AE632" s="38">
        <f t="shared" si="134"/>
        <v>19.35483870967742</v>
      </c>
      <c r="AF632" s="39">
        <v>0</v>
      </c>
      <c r="AG632" s="39">
        <f t="shared" si="135"/>
        <v>0</v>
      </c>
      <c r="AH632" s="39">
        <v>0</v>
      </c>
      <c r="AI632" s="39">
        <f t="shared" si="139"/>
        <v>0</v>
      </c>
      <c r="AJ632" s="42" t="s">
        <v>87</v>
      </c>
      <c r="AK632" s="39"/>
      <c r="AL632" s="39"/>
      <c r="AM632" s="39">
        <v>7</v>
      </c>
      <c r="AN632" s="39">
        <v>2</v>
      </c>
      <c r="AO632" s="39">
        <v>2</v>
      </c>
      <c r="AP632" s="39">
        <v>4</v>
      </c>
      <c r="AQ632" s="39">
        <v>3</v>
      </c>
      <c r="AR632" s="39">
        <v>2</v>
      </c>
      <c r="AS632" s="39">
        <v>3</v>
      </c>
      <c r="AT632" s="75" t="s">
        <v>414</v>
      </c>
      <c r="AV632" s="39">
        <f>AR632-98</f>
        <v>-96</v>
      </c>
      <c r="AW632" s="39" t="e">
        <f>AT632-82</f>
        <v>#VALUE!</v>
      </c>
      <c r="AX632" s="39"/>
      <c r="AY632" s="39"/>
      <c r="AZ632" s="39" t="s">
        <v>374</v>
      </c>
      <c r="BH632" t="str">
        <f>CONCATENATE(Tabla1[[#This Row],[MADRE]],"X",Tabla1[[#This Row],[PADRE]])</f>
        <v>R1000XS5133</v>
      </c>
    </row>
    <row r="633" spans="1:60" ht="51" hidden="1" x14ac:dyDescent="0.25">
      <c r="A633" s="11" t="str">
        <f t="shared" si="131"/>
        <v>D03_180_1i6</v>
      </c>
      <c r="B633" s="48" t="s">
        <v>362</v>
      </c>
      <c r="C633" s="45">
        <v>180</v>
      </c>
      <c r="D633" s="65" t="s">
        <v>409</v>
      </c>
      <c r="E633" s="43" t="s">
        <v>62</v>
      </c>
      <c r="F633" s="43" t="s">
        <v>61</v>
      </c>
      <c r="G633" s="43" t="s">
        <v>402</v>
      </c>
      <c r="H633" s="43">
        <v>2016</v>
      </c>
      <c r="I633" s="46" t="s">
        <v>70</v>
      </c>
      <c r="M633" s="43">
        <f>K633-58</f>
        <v>-58</v>
      </c>
      <c r="P633" s="43">
        <v>4</v>
      </c>
      <c r="T633" s="43"/>
      <c r="V633" s="79"/>
      <c r="W633" s="43">
        <v>2</v>
      </c>
      <c r="X633" s="43">
        <v>219</v>
      </c>
      <c r="Y633" s="43">
        <v>25</v>
      </c>
      <c r="Z633" s="43">
        <v>147</v>
      </c>
      <c r="AA633" s="40">
        <f t="shared" si="132"/>
        <v>5.88</v>
      </c>
      <c r="AB633" s="43">
        <v>4</v>
      </c>
      <c r="AC633" s="43">
        <v>29</v>
      </c>
      <c r="AD633" s="40">
        <f t="shared" si="133"/>
        <v>1.1599999999999999</v>
      </c>
      <c r="AE633" s="38">
        <f t="shared" si="134"/>
        <v>19.727891156462583</v>
      </c>
      <c r="AF633" s="43">
        <v>0</v>
      </c>
      <c r="AG633" s="39">
        <f t="shared" si="135"/>
        <v>0</v>
      </c>
      <c r="AH633" s="43">
        <v>0</v>
      </c>
      <c r="AI633" s="43">
        <f t="shared" si="139"/>
        <v>0</v>
      </c>
      <c r="AJ633" s="47" t="s">
        <v>415</v>
      </c>
      <c r="AK633" s="43"/>
      <c r="AL633" s="43"/>
      <c r="AM633" s="43">
        <v>7</v>
      </c>
      <c r="AN633" s="43">
        <v>2</v>
      </c>
      <c r="AO633" s="43">
        <v>2</v>
      </c>
      <c r="AP633" s="43">
        <v>2</v>
      </c>
      <c r="AQ633" s="43">
        <v>3</v>
      </c>
      <c r="AR633" s="43">
        <v>3</v>
      </c>
      <c r="AS633" s="43"/>
      <c r="AT633" s="80" t="s">
        <v>86</v>
      </c>
      <c r="AV633" s="43">
        <f>AR633-98</f>
        <v>-95</v>
      </c>
      <c r="AW633" s="43" t="e">
        <f>AT633-85</f>
        <v>#VALUE!</v>
      </c>
      <c r="AX633" s="43"/>
      <c r="AY633" s="43"/>
      <c r="AZ633" s="43" t="s">
        <v>374</v>
      </c>
      <c r="BH633" t="str">
        <f>CONCATENATE(Tabla1[[#This Row],[MADRE]],"X",Tabla1[[#This Row],[PADRE]])</f>
        <v>R1000XS5133</v>
      </c>
    </row>
    <row r="634" spans="1:60" ht="15.75" hidden="1" x14ac:dyDescent="0.25">
      <c r="A634" s="11" t="str">
        <f t="shared" si="131"/>
        <v>D03_180_1i6</v>
      </c>
      <c r="B634" s="48" t="s">
        <v>362</v>
      </c>
      <c r="C634" s="37">
        <v>180</v>
      </c>
      <c r="D634" s="65" t="s">
        <v>409</v>
      </c>
      <c r="E634" s="39" t="s">
        <v>62</v>
      </c>
      <c r="F634" s="39" t="s">
        <v>61</v>
      </c>
      <c r="G634" s="39" t="s">
        <v>402</v>
      </c>
      <c r="H634" s="39">
        <v>2017</v>
      </c>
      <c r="I634" s="38" t="s">
        <v>70</v>
      </c>
      <c r="M634" s="39">
        <f>K634-53</f>
        <v>-53</v>
      </c>
      <c r="P634" s="39">
        <v>4</v>
      </c>
      <c r="T634" s="39" t="s">
        <v>416</v>
      </c>
      <c r="V634" s="78"/>
      <c r="W634" s="39">
        <v>4</v>
      </c>
      <c r="X634" s="39">
        <v>223</v>
      </c>
      <c r="Y634" s="39">
        <v>25</v>
      </c>
      <c r="Z634" s="39">
        <v>85</v>
      </c>
      <c r="AA634" s="40">
        <f t="shared" si="132"/>
        <v>3.4</v>
      </c>
      <c r="AB634" s="39">
        <v>4</v>
      </c>
      <c r="AC634" s="39">
        <v>22</v>
      </c>
      <c r="AD634" s="40">
        <f t="shared" si="133"/>
        <v>0.88</v>
      </c>
      <c r="AE634" s="38">
        <f t="shared" si="134"/>
        <v>25.882352941176471</v>
      </c>
      <c r="AF634" s="43">
        <v>0</v>
      </c>
      <c r="AG634" s="39">
        <f t="shared" si="135"/>
        <v>0</v>
      </c>
      <c r="AH634" s="39">
        <v>0</v>
      </c>
      <c r="AI634" s="39">
        <f t="shared" si="139"/>
        <v>0</v>
      </c>
      <c r="AJ634" s="42" t="s">
        <v>87</v>
      </c>
      <c r="AK634" s="39"/>
      <c r="AL634" s="39"/>
      <c r="AM634" s="39">
        <v>7</v>
      </c>
      <c r="AN634" s="39">
        <v>3</v>
      </c>
      <c r="AO634" s="39">
        <v>2</v>
      </c>
      <c r="AP634" s="39">
        <v>3</v>
      </c>
      <c r="AQ634" s="39">
        <v>3</v>
      </c>
      <c r="AR634" s="39">
        <v>3</v>
      </c>
      <c r="AS634" s="39"/>
      <c r="AT634" s="75"/>
      <c r="AV634" s="39">
        <f>AR634-80</f>
        <v>-77</v>
      </c>
      <c r="AW634" s="39">
        <f>AT634-71</f>
        <v>-71</v>
      </c>
      <c r="AX634" s="39"/>
      <c r="AY634" s="39"/>
      <c r="AZ634" s="39" t="s">
        <v>374</v>
      </c>
      <c r="BH634" t="str">
        <f>CONCATENATE(Tabla1[[#This Row],[MADRE]],"X",Tabla1[[#This Row],[PADRE]])</f>
        <v>R1000XS5133</v>
      </c>
    </row>
    <row r="635" spans="1:60" ht="15.75" hidden="1" x14ac:dyDescent="0.25">
      <c r="A635" s="11" t="str">
        <f t="shared" si="131"/>
        <v>D03_184_1i6</v>
      </c>
      <c r="B635" s="48" t="s">
        <v>362</v>
      </c>
      <c r="C635" s="9">
        <v>184</v>
      </c>
      <c r="D635" s="65" t="s">
        <v>409</v>
      </c>
      <c r="E635" s="66" t="s">
        <v>62</v>
      </c>
      <c r="F635" s="66" t="s">
        <v>61</v>
      </c>
      <c r="G635" s="66" t="s">
        <v>402</v>
      </c>
      <c r="H635" s="66">
        <v>2006</v>
      </c>
      <c r="I635" s="67" t="s">
        <v>64</v>
      </c>
      <c r="M635" s="66">
        <f>K635-61</f>
        <v>-61</v>
      </c>
      <c r="P635" s="66">
        <v>4</v>
      </c>
      <c r="T635" s="66"/>
      <c r="V635" s="66">
        <v>5.7</v>
      </c>
      <c r="W635" s="66">
        <v>1</v>
      </c>
      <c r="X635" s="66">
        <v>216</v>
      </c>
      <c r="Y635" s="66">
        <v>25</v>
      </c>
      <c r="Z635" s="66">
        <v>83</v>
      </c>
      <c r="AA635" s="68">
        <f t="shared" si="132"/>
        <v>3.48</v>
      </c>
      <c r="AB635" s="66">
        <v>4</v>
      </c>
      <c r="AC635" s="66">
        <v>21</v>
      </c>
      <c r="AD635" s="66">
        <f t="shared" si="133"/>
        <v>1</v>
      </c>
      <c r="AE635" s="67">
        <f t="shared" si="134"/>
        <v>28.735632183908045</v>
      </c>
      <c r="AF635" s="66">
        <v>4</v>
      </c>
      <c r="AG635" s="66">
        <f t="shared" si="135"/>
        <v>16</v>
      </c>
      <c r="AH635" s="66">
        <v>0</v>
      </c>
      <c r="AI635" s="66">
        <f t="shared" si="139"/>
        <v>0</v>
      </c>
      <c r="AJ635" s="66" t="s">
        <v>417</v>
      </c>
      <c r="AK635" s="66" t="e">
        <f t="shared" ref="AK635:AK641" si="140">AJ635*100/Y635</f>
        <v>#VALUE!</v>
      </c>
      <c r="AL635" s="66"/>
      <c r="AM635" s="66">
        <v>7</v>
      </c>
      <c r="AN635" s="66">
        <v>2</v>
      </c>
      <c r="AO635" s="66">
        <v>2</v>
      </c>
      <c r="AP635" s="66">
        <v>3</v>
      </c>
      <c r="AQ635" s="66">
        <v>3</v>
      </c>
      <c r="AR635" s="66">
        <v>2</v>
      </c>
      <c r="AS635" s="66"/>
      <c r="AT635" s="66"/>
      <c r="AV635" s="66">
        <f>AR635-82</f>
        <v>-80</v>
      </c>
      <c r="AW635" s="66">
        <f>AT635-72</f>
        <v>-72</v>
      </c>
      <c r="AX635" s="66"/>
      <c r="AY635" s="66">
        <v>70</v>
      </c>
      <c r="AZ635" s="66"/>
      <c r="BH635" t="str">
        <f>CONCATENATE(Tabla1[[#This Row],[MADRE]],"X",Tabla1[[#This Row],[PADRE]])</f>
        <v>R1000XS5133</v>
      </c>
    </row>
    <row r="636" spans="1:60" ht="15.75" hidden="1" x14ac:dyDescent="0.25">
      <c r="A636" s="11" t="str">
        <f t="shared" si="131"/>
        <v>D03_184_1i6</v>
      </c>
      <c r="B636" s="48" t="s">
        <v>362</v>
      </c>
      <c r="C636" s="49">
        <v>184</v>
      </c>
      <c r="D636" s="65" t="s">
        <v>409</v>
      </c>
      <c r="E636" s="51" t="s">
        <v>62</v>
      </c>
      <c r="F636" s="51" t="s">
        <v>61</v>
      </c>
      <c r="G636" s="51" t="s">
        <v>402</v>
      </c>
      <c r="H636" s="51">
        <v>2008</v>
      </c>
      <c r="I636" s="67" t="s">
        <v>64</v>
      </c>
      <c r="M636" s="51">
        <f>K636-49</f>
        <v>-49</v>
      </c>
      <c r="P636" s="51">
        <v>4</v>
      </c>
      <c r="T636" s="70" t="s">
        <v>396</v>
      </c>
      <c r="V636" s="70">
        <v>5.7</v>
      </c>
      <c r="W636" s="51">
        <v>1</v>
      </c>
      <c r="X636" s="51">
        <v>213</v>
      </c>
      <c r="Y636" s="51">
        <v>25</v>
      </c>
      <c r="Z636" s="51">
        <v>110</v>
      </c>
      <c r="AA636" s="55">
        <f t="shared" si="132"/>
        <v>4.4000000000000004</v>
      </c>
      <c r="AB636" s="51">
        <v>4</v>
      </c>
      <c r="AC636" s="51">
        <v>25</v>
      </c>
      <c r="AD636" s="51">
        <f t="shared" si="133"/>
        <v>1</v>
      </c>
      <c r="AE636" s="52">
        <f t="shared" si="134"/>
        <v>22.727272727272727</v>
      </c>
      <c r="AF636" s="51">
        <v>0</v>
      </c>
      <c r="AG636" s="51">
        <f t="shared" si="135"/>
        <v>0</v>
      </c>
      <c r="AH636" s="51">
        <v>0</v>
      </c>
      <c r="AI636" s="51">
        <f t="shared" si="139"/>
        <v>0</v>
      </c>
      <c r="AJ636" s="50" t="s">
        <v>81</v>
      </c>
      <c r="AK636" s="51">
        <f t="shared" si="140"/>
        <v>180432</v>
      </c>
      <c r="AL636" s="51"/>
      <c r="AM636" s="51">
        <v>7</v>
      </c>
      <c r="AN636" s="51">
        <v>2</v>
      </c>
      <c r="AO636" s="51">
        <v>2</v>
      </c>
      <c r="AP636" s="51">
        <v>2</v>
      </c>
      <c r="AQ636" s="51">
        <v>3</v>
      </c>
      <c r="AR636" s="51">
        <v>3</v>
      </c>
      <c r="AS636" s="51"/>
      <c r="AT636" s="72" t="s">
        <v>397</v>
      </c>
      <c r="AV636" s="51">
        <f>AR636-82</f>
        <v>-79</v>
      </c>
      <c r="AW636" s="51" t="e">
        <f>AT636-67</f>
        <v>#VALUE!</v>
      </c>
      <c r="AX636" s="51"/>
      <c r="AY636" s="51"/>
      <c r="AZ636" s="51"/>
      <c r="BH636" t="str">
        <f>CONCATENATE(Tabla1[[#This Row],[MADRE]],"X",Tabla1[[#This Row],[PADRE]])</f>
        <v>R1000XS5133</v>
      </c>
    </row>
    <row r="637" spans="1:60" ht="15.75" hidden="1" x14ac:dyDescent="0.25">
      <c r="A637" s="11" t="str">
        <f t="shared" si="131"/>
        <v>D03_184_1i6</v>
      </c>
      <c r="B637" s="48" t="s">
        <v>362</v>
      </c>
      <c r="C637" s="49">
        <v>184</v>
      </c>
      <c r="D637" s="65" t="s">
        <v>409</v>
      </c>
      <c r="E637" s="51" t="s">
        <v>62</v>
      </c>
      <c r="F637" s="51" t="s">
        <v>61</v>
      </c>
      <c r="G637" s="51" t="s">
        <v>402</v>
      </c>
      <c r="H637" s="51">
        <v>2010</v>
      </c>
      <c r="I637" s="67" t="s">
        <v>64</v>
      </c>
      <c r="M637" s="51">
        <f>K637-60</f>
        <v>-60</v>
      </c>
      <c r="P637" s="51">
        <v>3</v>
      </c>
      <c r="T637" s="51"/>
      <c r="V637" s="51">
        <v>5.7</v>
      </c>
      <c r="W637" s="51">
        <v>2</v>
      </c>
      <c r="X637" s="51">
        <v>226</v>
      </c>
      <c r="Y637" s="51">
        <v>25</v>
      </c>
      <c r="Z637" s="51">
        <v>113</v>
      </c>
      <c r="AA637" s="55">
        <f t="shared" si="132"/>
        <v>4.5616666666666665</v>
      </c>
      <c r="AB637" s="51">
        <v>4</v>
      </c>
      <c r="AC637" s="51">
        <v>25</v>
      </c>
      <c r="AD637" s="51">
        <f t="shared" si="133"/>
        <v>1.0416666666666667</v>
      </c>
      <c r="AE637" s="52">
        <f t="shared" si="134"/>
        <v>22.835221044939718</v>
      </c>
      <c r="AF637" s="51">
        <v>1</v>
      </c>
      <c r="AG637" s="51">
        <f t="shared" si="135"/>
        <v>4</v>
      </c>
      <c r="AH637" s="51">
        <v>0</v>
      </c>
      <c r="AI637" s="51">
        <f t="shared" si="139"/>
        <v>0</v>
      </c>
      <c r="AJ637" s="50" t="s">
        <v>87</v>
      </c>
      <c r="AK637" s="51">
        <f t="shared" si="140"/>
        <v>0</v>
      </c>
      <c r="AL637" s="51"/>
      <c r="AM637" s="51">
        <v>7</v>
      </c>
      <c r="AN637" s="51">
        <v>2</v>
      </c>
      <c r="AO637" s="51">
        <v>1</v>
      </c>
      <c r="AP637" s="51">
        <v>2</v>
      </c>
      <c r="AQ637" s="51">
        <v>3</v>
      </c>
      <c r="AR637" s="51">
        <v>3</v>
      </c>
      <c r="AS637" s="51">
        <v>1</v>
      </c>
      <c r="AT637" s="51" t="s">
        <v>418</v>
      </c>
      <c r="AV637" s="51">
        <f>AR637-98</f>
        <v>-95</v>
      </c>
      <c r="AW637" s="51" t="e">
        <f>AT637-82</f>
        <v>#VALUE!</v>
      </c>
      <c r="AX637" s="51"/>
      <c r="AY637" s="51"/>
      <c r="AZ637" s="51"/>
      <c r="BH637" t="str">
        <f>CONCATENATE(Tabla1[[#This Row],[MADRE]],"X",Tabla1[[#This Row],[PADRE]])</f>
        <v>R1000XS5133</v>
      </c>
    </row>
    <row r="638" spans="1:60" ht="15.75" hidden="1" x14ac:dyDescent="0.25">
      <c r="A638" s="11" t="str">
        <f t="shared" si="131"/>
        <v>D03_187_1i6</v>
      </c>
      <c r="B638" s="48" t="s">
        <v>362</v>
      </c>
      <c r="C638" s="49">
        <v>187</v>
      </c>
      <c r="D638" s="65" t="s">
        <v>409</v>
      </c>
      <c r="E638" s="51" t="s">
        <v>62</v>
      </c>
      <c r="F638" s="51" t="s">
        <v>61</v>
      </c>
      <c r="G638" s="51" t="s">
        <v>402</v>
      </c>
      <c r="H638" s="51">
        <v>2007</v>
      </c>
      <c r="I638" s="52" t="s">
        <v>64</v>
      </c>
      <c r="M638" s="51">
        <f>K638-53</f>
        <v>-53</v>
      </c>
      <c r="P638" s="51">
        <v>3</v>
      </c>
      <c r="T638" s="51"/>
      <c r="V638" s="51"/>
      <c r="W638" s="51">
        <v>1</v>
      </c>
      <c r="X638" s="51">
        <v>212</v>
      </c>
      <c r="Y638" s="51">
        <v>25</v>
      </c>
      <c r="Z638" s="51">
        <v>32</v>
      </c>
      <c r="AA638" s="55">
        <f t="shared" si="132"/>
        <v>1.28</v>
      </c>
      <c r="AB638" s="51">
        <v>2</v>
      </c>
      <c r="AC638" s="51">
        <v>15</v>
      </c>
      <c r="AD638" s="51">
        <f t="shared" si="133"/>
        <v>0.6</v>
      </c>
      <c r="AE638" s="52">
        <f t="shared" si="134"/>
        <v>46.875</v>
      </c>
      <c r="AF638" s="51">
        <v>0</v>
      </c>
      <c r="AG638" s="51">
        <f t="shared" si="135"/>
        <v>0</v>
      </c>
      <c r="AH638" s="51">
        <v>0</v>
      </c>
      <c r="AI638" s="51">
        <f t="shared" si="139"/>
        <v>0</v>
      </c>
      <c r="AJ638" s="51">
        <v>3</v>
      </c>
      <c r="AK638" s="51">
        <f t="shared" si="140"/>
        <v>12</v>
      </c>
      <c r="AL638" s="51">
        <v>14</v>
      </c>
      <c r="AM638" s="51">
        <v>3</v>
      </c>
      <c r="AN638" s="51">
        <v>3</v>
      </c>
      <c r="AO638" s="51">
        <v>1</v>
      </c>
      <c r="AP638" s="51">
        <v>2</v>
      </c>
      <c r="AQ638" s="51">
        <v>3</v>
      </c>
      <c r="AR638" s="51">
        <v>2</v>
      </c>
      <c r="AS638" s="51"/>
      <c r="AT638" s="51"/>
      <c r="AV638" s="51">
        <f t="shared" ref="AV638:AV643" si="141">AR638-82</f>
        <v>-80</v>
      </c>
      <c r="AW638" s="51">
        <f>AT638-67</f>
        <v>-67</v>
      </c>
      <c r="AX638" s="51"/>
      <c r="AY638" s="51">
        <v>66</v>
      </c>
      <c r="AZ638" s="51"/>
      <c r="BH638" t="str">
        <f>CONCATENATE(Tabla1[[#This Row],[MADRE]],"X",Tabla1[[#This Row],[PADRE]])</f>
        <v>R1000XS5133</v>
      </c>
    </row>
    <row r="639" spans="1:60" ht="15.75" hidden="1" x14ac:dyDescent="0.25">
      <c r="A639" s="11" t="str">
        <f t="shared" si="131"/>
        <v>D03_190_1i7</v>
      </c>
      <c r="B639" s="48" t="s">
        <v>362</v>
      </c>
      <c r="C639" s="49">
        <v>190</v>
      </c>
      <c r="D639" s="65" t="s">
        <v>419</v>
      </c>
      <c r="E639" s="51" t="s">
        <v>62</v>
      </c>
      <c r="F639" s="51" t="s">
        <v>61</v>
      </c>
      <c r="G639" s="51" t="s">
        <v>402</v>
      </c>
      <c r="H639" s="51">
        <v>2007</v>
      </c>
      <c r="I639" s="52" t="s">
        <v>64</v>
      </c>
      <c r="M639" s="51">
        <f>K639-53</f>
        <v>-53</v>
      </c>
      <c r="P639" s="51">
        <v>3</v>
      </c>
      <c r="T639" s="51"/>
      <c r="V639" s="51"/>
      <c r="W639" s="51">
        <v>2</v>
      </c>
      <c r="X639" s="51">
        <v>202</v>
      </c>
      <c r="Y639" s="51">
        <v>25</v>
      </c>
      <c r="Z639" s="51">
        <v>59</v>
      </c>
      <c r="AA639" s="55">
        <f t="shared" si="132"/>
        <v>2.458181818181818</v>
      </c>
      <c r="AB639" s="51">
        <v>4</v>
      </c>
      <c r="AC639" s="51">
        <v>18</v>
      </c>
      <c r="AD639" s="51">
        <f t="shared" si="133"/>
        <v>0.81818181818181823</v>
      </c>
      <c r="AE639" s="52">
        <f t="shared" si="134"/>
        <v>33.284023668639058</v>
      </c>
      <c r="AF639" s="51">
        <v>3</v>
      </c>
      <c r="AG639" s="51">
        <f t="shared" si="135"/>
        <v>12</v>
      </c>
      <c r="AH639" s="51">
        <v>0</v>
      </c>
      <c r="AI639" s="51">
        <f t="shared" si="139"/>
        <v>0</v>
      </c>
      <c r="AJ639" s="51">
        <v>3</v>
      </c>
      <c r="AK639" s="51">
        <f t="shared" si="140"/>
        <v>12</v>
      </c>
      <c r="AL639" s="51">
        <v>1</v>
      </c>
      <c r="AM639" s="51">
        <v>7</v>
      </c>
      <c r="AN639" s="51">
        <v>3</v>
      </c>
      <c r="AO639" s="51">
        <v>3</v>
      </c>
      <c r="AP639" s="51">
        <v>2</v>
      </c>
      <c r="AQ639" s="51">
        <v>3</v>
      </c>
      <c r="AR639" s="51">
        <v>2</v>
      </c>
      <c r="AS639" s="51"/>
      <c r="AT639" s="51"/>
      <c r="AV639" s="51">
        <f t="shared" si="141"/>
        <v>-80</v>
      </c>
      <c r="AW639" s="51">
        <f>AT639-67</f>
        <v>-67</v>
      </c>
      <c r="AX639" s="51"/>
      <c r="AY639" s="51">
        <v>65</v>
      </c>
      <c r="AZ639" s="51"/>
      <c r="BH639" t="str">
        <f>CONCATENATE(Tabla1[[#This Row],[MADRE]],"X",Tabla1[[#This Row],[PADRE]])</f>
        <v>R1000XS5133</v>
      </c>
    </row>
    <row r="640" spans="1:60" ht="15.75" hidden="1" x14ac:dyDescent="0.25">
      <c r="A640" s="11" t="str">
        <f t="shared" si="131"/>
        <v>D03_192_1i7</v>
      </c>
      <c r="B640" s="48" t="s">
        <v>362</v>
      </c>
      <c r="C640" s="37">
        <v>192</v>
      </c>
      <c r="D640" s="65" t="s">
        <v>419</v>
      </c>
      <c r="E640" s="39" t="s">
        <v>62</v>
      </c>
      <c r="F640" s="39" t="s">
        <v>61</v>
      </c>
      <c r="G640" s="39" t="s">
        <v>402</v>
      </c>
      <c r="H640" s="39">
        <v>2006</v>
      </c>
      <c r="I640" s="38" t="s">
        <v>301</v>
      </c>
      <c r="M640" s="39">
        <f>K640-61</f>
        <v>-61</v>
      </c>
      <c r="P640" s="39">
        <v>3</v>
      </c>
      <c r="T640" s="39"/>
      <c r="V640" s="39">
        <v>2.7</v>
      </c>
      <c r="W640" s="39">
        <v>1</v>
      </c>
      <c r="X640" s="39">
        <v>209</v>
      </c>
      <c r="Y640" s="39">
        <v>25</v>
      </c>
      <c r="Z640" s="39">
        <v>59</v>
      </c>
      <c r="AA640" s="40">
        <f t="shared" si="132"/>
        <v>2.36</v>
      </c>
      <c r="AB640" s="39">
        <v>4</v>
      </c>
      <c r="AC640" s="39">
        <v>18</v>
      </c>
      <c r="AD640" s="40">
        <f t="shared" si="133"/>
        <v>0.72</v>
      </c>
      <c r="AE640" s="38">
        <f t="shared" si="134"/>
        <v>30.508474576271187</v>
      </c>
      <c r="AF640" s="39">
        <v>0</v>
      </c>
      <c r="AG640" s="39">
        <f t="shared" si="135"/>
        <v>0</v>
      </c>
      <c r="AH640" s="39">
        <v>0</v>
      </c>
      <c r="AI640" s="39">
        <f t="shared" si="139"/>
        <v>0</v>
      </c>
      <c r="AJ640" s="42" t="s">
        <v>114</v>
      </c>
      <c r="AK640" s="39" t="e">
        <f t="shared" si="140"/>
        <v>#VALUE!</v>
      </c>
      <c r="AL640" s="39"/>
      <c r="AM640" s="39">
        <v>3</v>
      </c>
      <c r="AN640" s="39">
        <v>2</v>
      </c>
      <c r="AO640" s="39">
        <v>1</v>
      </c>
      <c r="AP640" s="39">
        <v>2</v>
      </c>
      <c r="AQ640" s="39">
        <v>3</v>
      </c>
      <c r="AR640" s="39">
        <v>3</v>
      </c>
      <c r="AS640" s="39"/>
      <c r="AT640" s="75"/>
      <c r="AV640" s="39">
        <f t="shared" si="141"/>
        <v>-79</v>
      </c>
      <c r="AW640" s="39">
        <f>AT640-72</f>
        <v>-72</v>
      </c>
      <c r="AX640" s="39"/>
      <c r="AY640" s="39">
        <v>78</v>
      </c>
      <c r="AZ640" s="43" t="s">
        <v>374</v>
      </c>
      <c r="BH640" t="str">
        <f>CONCATENATE(Tabla1[[#This Row],[MADRE]],"X",Tabla1[[#This Row],[PADRE]])</f>
        <v>R1000XS5133</v>
      </c>
    </row>
    <row r="641" spans="1:60" ht="15.75" hidden="1" x14ac:dyDescent="0.25">
      <c r="A641" s="11" t="str">
        <f t="shared" ref="A641:A704" si="142">CONCATENATE(B641, "_",C641,"_",D641)</f>
        <v>D03_192_1i7</v>
      </c>
      <c r="B641" s="48" t="s">
        <v>362</v>
      </c>
      <c r="C641" s="37">
        <v>192</v>
      </c>
      <c r="D641" s="65" t="s">
        <v>419</v>
      </c>
      <c r="E641" s="39" t="s">
        <v>62</v>
      </c>
      <c r="F641" s="39" t="s">
        <v>61</v>
      </c>
      <c r="G641" s="39" t="s">
        <v>402</v>
      </c>
      <c r="H641" s="39">
        <v>2007</v>
      </c>
      <c r="I641" s="38" t="s">
        <v>301</v>
      </c>
      <c r="M641" s="39">
        <f>K641-53</f>
        <v>-53</v>
      </c>
      <c r="P641" s="39">
        <v>3</v>
      </c>
      <c r="T641" s="39"/>
      <c r="V641" s="39">
        <v>2.7</v>
      </c>
      <c r="W641" s="39">
        <v>2</v>
      </c>
      <c r="X641" s="39">
        <v>219</v>
      </c>
      <c r="Y641" s="39">
        <v>25</v>
      </c>
      <c r="Z641" s="39">
        <v>41</v>
      </c>
      <c r="AA641" s="40">
        <f t="shared" si="132"/>
        <v>1.67</v>
      </c>
      <c r="AB641" s="39">
        <v>4</v>
      </c>
      <c r="AC641" s="39">
        <v>18</v>
      </c>
      <c r="AD641" s="40">
        <f t="shared" si="133"/>
        <v>0.75</v>
      </c>
      <c r="AE641" s="38">
        <f t="shared" si="134"/>
        <v>44.910179640718567</v>
      </c>
      <c r="AF641" s="39">
        <v>1</v>
      </c>
      <c r="AG641" s="39">
        <f t="shared" si="135"/>
        <v>4</v>
      </c>
      <c r="AH641" s="39">
        <v>0</v>
      </c>
      <c r="AI641" s="39">
        <f t="shared" si="139"/>
        <v>0</v>
      </c>
      <c r="AJ641" s="42">
        <v>0</v>
      </c>
      <c r="AK641" s="39">
        <f t="shared" si="140"/>
        <v>0</v>
      </c>
      <c r="AL641" s="39">
        <v>0</v>
      </c>
      <c r="AM641" s="39">
        <v>3</v>
      </c>
      <c r="AN641" s="39">
        <v>3</v>
      </c>
      <c r="AO641" s="39">
        <v>1</v>
      </c>
      <c r="AP641" s="39">
        <v>3</v>
      </c>
      <c r="AQ641" s="39">
        <v>3</v>
      </c>
      <c r="AR641" s="39">
        <v>3</v>
      </c>
      <c r="AS641" s="39"/>
      <c r="AT641" s="75"/>
      <c r="AV641" s="39">
        <f t="shared" si="141"/>
        <v>-79</v>
      </c>
      <c r="AW641" s="39">
        <f>AT641-67</f>
        <v>-67</v>
      </c>
      <c r="AX641" s="39"/>
      <c r="AY641" s="39">
        <v>71</v>
      </c>
      <c r="AZ641" s="43" t="s">
        <v>374</v>
      </c>
      <c r="BH641" t="str">
        <f>CONCATENATE(Tabla1[[#This Row],[MADRE]],"X",Tabla1[[#This Row],[PADRE]])</f>
        <v>R1000XS5133</v>
      </c>
    </row>
    <row r="642" spans="1:60" ht="38.25" hidden="1" x14ac:dyDescent="0.25">
      <c r="A642" s="11" t="str">
        <f t="shared" si="142"/>
        <v>D03_192_1i7</v>
      </c>
      <c r="B642" s="48" t="s">
        <v>362</v>
      </c>
      <c r="C642" s="37">
        <v>192</v>
      </c>
      <c r="D642" s="65" t="s">
        <v>419</v>
      </c>
      <c r="E642" s="39" t="s">
        <v>62</v>
      </c>
      <c r="F642" s="39" t="s">
        <v>61</v>
      </c>
      <c r="G642" s="39" t="s">
        <v>402</v>
      </c>
      <c r="H642" s="39">
        <v>2008</v>
      </c>
      <c r="I642" s="38" t="s">
        <v>301</v>
      </c>
      <c r="M642" s="39">
        <f>K642-49</f>
        <v>-49</v>
      </c>
      <c r="P642" s="39">
        <v>4</v>
      </c>
      <c r="T642" s="39" t="s">
        <v>420</v>
      </c>
      <c r="V642" s="39">
        <v>2.7</v>
      </c>
      <c r="W642" s="39">
        <v>1</v>
      </c>
      <c r="X642" s="39">
        <v>209</v>
      </c>
      <c r="Y642" s="39">
        <v>25</v>
      </c>
      <c r="Z642" s="39">
        <v>68</v>
      </c>
      <c r="AA642" s="40">
        <f t="shared" ref="AA642:AA673" si="143">(Z642+(AD642*AF642))/Y642</f>
        <v>2.72</v>
      </c>
      <c r="AB642" s="39">
        <v>4</v>
      </c>
      <c r="AC642" s="39">
        <v>18</v>
      </c>
      <c r="AD642" s="40">
        <f t="shared" ref="AD642:AD673" si="144">AC642/(Y642-AF642)</f>
        <v>0.72</v>
      </c>
      <c r="AE642" s="38">
        <f t="shared" ref="AE642:AE673" si="145">AD642*100/AA642</f>
        <v>26.470588235294116</v>
      </c>
      <c r="AF642" s="39">
        <v>0</v>
      </c>
      <c r="AG642" s="39">
        <f t="shared" ref="AG642:AG673" si="146">AF642*100/Y642</f>
        <v>0</v>
      </c>
      <c r="AH642" s="39">
        <v>0</v>
      </c>
      <c r="AI642" s="39">
        <f t="shared" si="139"/>
        <v>0</v>
      </c>
      <c r="AJ642" s="42" t="s">
        <v>77</v>
      </c>
      <c r="AK642" s="39"/>
      <c r="AL642" s="39"/>
      <c r="AM642" s="39">
        <v>3</v>
      </c>
      <c r="AN642" s="39">
        <v>1</v>
      </c>
      <c r="AO642" s="39">
        <v>1</v>
      </c>
      <c r="AP642" s="39">
        <v>2</v>
      </c>
      <c r="AQ642" s="39">
        <v>3</v>
      </c>
      <c r="AR642" s="39">
        <v>2</v>
      </c>
      <c r="AS642" s="39">
        <v>0</v>
      </c>
      <c r="AT642" s="75" t="s">
        <v>397</v>
      </c>
      <c r="AV642" s="39">
        <f t="shared" si="141"/>
        <v>-80</v>
      </c>
      <c r="AW642" s="39" t="e">
        <f>AT642-67</f>
        <v>#VALUE!</v>
      </c>
      <c r="AX642" s="39"/>
      <c r="AY642" s="39"/>
      <c r="AZ642" s="43" t="s">
        <v>374</v>
      </c>
      <c r="BH642" t="str">
        <f>CONCATENATE(Tabla1[[#This Row],[MADRE]],"X",Tabla1[[#This Row],[PADRE]])</f>
        <v>R1000XS5133</v>
      </c>
    </row>
    <row r="643" spans="1:60" ht="15.75" hidden="1" x14ac:dyDescent="0.25">
      <c r="A643" s="11" t="str">
        <f t="shared" si="142"/>
        <v>D03_192_1i7</v>
      </c>
      <c r="B643" s="48" t="s">
        <v>362</v>
      </c>
      <c r="C643" s="37">
        <v>192</v>
      </c>
      <c r="D643" s="65" t="s">
        <v>419</v>
      </c>
      <c r="E643" s="39" t="s">
        <v>62</v>
      </c>
      <c r="F643" s="39" t="s">
        <v>61</v>
      </c>
      <c r="G643" s="39" t="s">
        <v>402</v>
      </c>
      <c r="H643" s="39">
        <v>2009</v>
      </c>
      <c r="I643" s="38" t="s">
        <v>301</v>
      </c>
      <c r="M643" s="39">
        <f>K643-50</f>
        <v>-50</v>
      </c>
      <c r="P643" s="39">
        <v>4</v>
      </c>
      <c r="T643" s="39" t="s">
        <v>421</v>
      </c>
      <c r="V643" s="39">
        <v>2.7</v>
      </c>
      <c r="W643" s="39">
        <v>2</v>
      </c>
      <c r="X643" s="39">
        <v>204</v>
      </c>
      <c r="Y643" s="39">
        <v>25</v>
      </c>
      <c r="Z643" s="39">
        <v>60</v>
      </c>
      <c r="AA643" s="40">
        <f t="shared" si="143"/>
        <v>2.4283333333333332</v>
      </c>
      <c r="AB643" s="39">
        <v>4</v>
      </c>
      <c r="AC643" s="39">
        <v>17</v>
      </c>
      <c r="AD643" s="40">
        <f t="shared" si="144"/>
        <v>0.70833333333333337</v>
      </c>
      <c r="AE643" s="38">
        <f t="shared" si="145"/>
        <v>29.169526424159237</v>
      </c>
      <c r="AF643" s="39">
        <v>1</v>
      </c>
      <c r="AG643" s="39">
        <f t="shared" si="146"/>
        <v>4</v>
      </c>
      <c r="AH643" s="39">
        <v>0</v>
      </c>
      <c r="AI643" s="39">
        <f t="shared" si="139"/>
        <v>0</v>
      </c>
      <c r="AJ643" s="42" t="s">
        <v>87</v>
      </c>
      <c r="AK643" s="39">
        <f t="shared" ref="AK643:AK651" si="147">AJ643*100/Y643</f>
        <v>0</v>
      </c>
      <c r="AL643" s="39"/>
      <c r="AM643" s="39">
        <v>3</v>
      </c>
      <c r="AN643" s="39">
        <v>2</v>
      </c>
      <c r="AO643" s="39">
        <v>1</v>
      </c>
      <c r="AP643" s="39">
        <v>3</v>
      </c>
      <c r="AQ643" s="39">
        <v>3</v>
      </c>
      <c r="AR643" s="39">
        <v>3</v>
      </c>
      <c r="AS643" s="39">
        <v>2</v>
      </c>
      <c r="AT643" s="75"/>
      <c r="AV643" s="39">
        <f t="shared" si="141"/>
        <v>-79</v>
      </c>
      <c r="AW643" s="39">
        <f>AT643-66</f>
        <v>-66</v>
      </c>
      <c r="AX643" s="39"/>
      <c r="AY643" s="39"/>
      <c r="AZ643" s="43" t="s">
        <v>374</v>
      </c>
      <c r="BH643" t="str">
        <f>CONCATENATE(Tabla1[[#This Row],[MADRE]],"X",Tabla1[[#This Row],[PADRE]])</f>
        <v>R1000XS5133</v>
      </c>
    </row>
    <row r="644" spans="1:60" ht="165.75" hidden="1" x14ac:dyDescent="0.25">
      <c r="A644" s="11" t="str">
        <f t="shared" si="142"/>
        <v>D03_192_1i7</v>
      </c>
      <c r="B644" s="48" t="s">
        <v>362</v>
      </c>
      <c r="C644" s="37">
        <v>192</v>
      </c>
      <c r="D644" s="65" t="s">
        <v>419</v>
      </c>
      <c r="E644" s="39" t="s">
        <v>62</v>
      </c>
      <c r="F644" s="39" t="s">
        <v>61</v>
      </c>
      <c r="G644" s="39" t="s">
        <v>402</v>
      </c>
      <c r="H644" s="39">
        <v>2010</v>
      </c>
      <c r="I644" s="38" t="s">
        <v>301</v>
      </c>
      <c r="M644" s="39">
        <f>K644-60</f>
        <v>-60</v>
      </c>
      <c r="P644" s="39">
        <v>4</v>
      </c>
      <c r="T644" s="39" t="s">
        <v>422</v>
      </c>
      <c r="V644" s="39">
        <v>2.7</v>
      </c>
      <c r="W644" s="39">
        <v>3</v>
      </c>
      <c r="X644" s="39">
        <v>222</v>
      </c>
      <c r="Y644" s="39">
        <v>25</v>
      </c>
      <c r="Z644" s="39">
        <v>60</v>
      </c>
      <c r="AA644" s="40">
        <f t="shared" si="143"/>
        <v>2.4</v>
      </c>
      <c r="AB644" s="39">
        <v>4</v>
      </c>
      <c r="AC644" s="39">
        <v>17</v>
      </c>
      <c r="AD644" s="40">
        <f t="shared" si="144"/>
        <v>0.68</v>
      </c>
      <c r="AE644" s="38">
        <f t="shared" si="145"/>
        <v>28.333333333333336</v>
      </c>
      <c r="AF644" s="39">
        <v>0</v>
      </c>
      <c r="AG644" s="39">
        <f t="shared" si="146"/>
        <v>0</v>
      </c>
      <c r="AH644" s="39">
        <v>0</v>
      </c>
      <c r="AI644" s="39">
        <f t="shared" si="139"/>
        <v>0</v>
      </c>
      <c r="AJ644" s="42" t="s">
        <v>81</v>
      </c>
      <c r="AK644" s="39">
        <f t="shared" si="147"/>
        <v>180432</v>
      </c>
      <c r="AL644" s="39"/>
      <c r="AM644" s="39">
        <v>3</v>
      </c>
      <c r="AN644" s="39">
        <v>1</v>
      </c>
      <c r="AO644" s="39">
        <v>1</v>
      </c>
      <c r="AP644" s="39">
        <v>3</v>
      </c>
      <c r="AQ644" s="39">
        <v>3</v>
      </c>
      <c r="AR644" s="39">
        <v>3</v>
      </c>
      <c r="AS644" s="39">
        <v>2</v>
      </c>
      <c r="AT644" s="75" t="s">
        <v>423</v>
      </c>
      <c r="AV644" s="39">
        <f>AR644-98</f>
        <v>-95</v>
      </c>
      <c r="AW644" s="39" t="e">
        <f>AT644-82</f>
        <v>#VALUE!</v>
      </c>
      <c r="AX644" s="39"/>
      <c r="AY644" s="39"/>
      <c r="AZ644" s="43" t="s">
        <v>374</v>
      </c>
      <c r="BH644" t="str">
        <f>CONCATENATE(Tabla1[[#This Row],[MADRE]],"X",Tabla1[[#This Row],[PADRE]])</f>
        <v>R1000XS5133</v>
      </c>
    </row>
    <row r="645" spans="1:60" ht="15.75" hidden="1" x14ac:dyDescent="0.25">
      <c r="A645" s="11" t="str">
        <f t="shared" si="142"/>
        <v>D03_193_1i7</v>
      </c>
      <c r="B645" s="48" t="s">
        <v>362</v>
      </c>
      <c r="C645" s="49">
        <v>193</v>
      </c>
      <c r="D645" s="65" t="s">
        <v>419</v>
      </c>
      <c r="E645" s="51" t="s">
        <v>62</v>
      </c>
      <c r="F645" s="51" t="s">
        <v>61</v>
      </c>
      <c r="G645" s="51" t="s">
        <v>402</v>
      </c>
      <c r="H645" s="51">
        <v>2007</v>
      </c>
      <c r="I645" s="52" t="s">
        <v>64</v>
      </c>
      <c r="M645" s="51">
        <f>K645-53</f>
        <v>-53</v>
      </c>
      <c r="P645" s="51">
        <v>3</v>
      </c>
      <c r="T645" s="51"/>
      <c r="V645" s="51"/>
      <c r="W645" s="51">
        <v>3</v>
      </c>
      <c r="X645" s="51">
        <v>212</v>
      </c>
      <c r="Y645" s="51">
        <v>25</v>
      </c>
      <c r="Z645" s="51">
        <v>29</v>
      </c>
      <c r="AA645" s="55">
        <f t="shared" si="143"/>
        <v>1.1599999999999999</v>
      </c>
      <c r="AB645" s="51">
        <v>2</v>
      </c>
      <c r="AC645" s="51">
        <v>15</v>
      </c>
      <c r="AD645" s="51">
        <f t="shared" si="144"/>
        <v>0.6</v>
      </c>
      <c r="AE645" s="52">
        <f t="shared" si="145"/>
        <v>51.724137931034484</v>
      </c>
      <c r="AF645" s="51">
        <v>0</v>
      </c>
      <c r="AG645" s="51">
        <f t="shared" si="146"/>
        <v>0</v>
      </c>
      <c r="AH645" s="51">
        <v>0</v>
      </c>
      <c r="AI645" s="51">
        <f t="shared" si="139"/>
        <v>0</v>
      </c>
      <c r="AJ645" s="51">
        <v>10</v>
      </c>
      <c r="AK645" s="51">
        <f t="shared" si="147"/>
        <v>40</v>
      </c>
      <c r="AL645" s="51">
        <v>8</v>
      </c>
      <c r="AM645" s="51">
        <v>7</v>
      </c>
      <c r="AN645" s="51">
        <v>3</v>
      </c>
      <c r="AO645" s="51">
        <v>3</v>
      </c>
      <c r="AP645" s="51">
        <v>3</v>
      </c>
      <c r="AQ645" s="51">
        <v>3</v>
      </c>
      <c r="AR645" s="51">
        <v>1</v>
      </c>
      <c r="AS645" s="51"/>
      <c r="AT645" s="51"/>
      <c r="AV645" s="51">
        <f>AR645-82</f>
        <v>-81</v>
      </c>
      <c r="AW645" s="51">
        <f>AT645-67</f>
        <v>-67</v>
      </c>
      <c r="AX645" s="51"/>
      <c r="AY645" s="51">
        <v>69</v>
      </c>
      <c r="AZ645" s="51"/>
      <c r="BH645" t="str">
        <f>CONCATENATE(Tabla1[[#This Row],[MADRE]],"X",Tabla1[[#This Row],[PADRE]])</f>
        <v>R1000XS5133</v>
      </c>
    </row>
    <row r="646" spans="1:60" ht="15.75" hidden="1" x14ac:dyDescent="0.25">
      <c r="A646" s="11" t="str">
        <f t="shared" si="142"/>
        <v>D03_199_1i7</v>
      </c>
      <c r="B646" s="48" t="s">
        <v>362</v>
      </c>
      <c r="C646" s="49">
        <v>199</v>
      </c>
      <c r="D646" s="65" t="s">
        <v>419</v>
      </c>
      <c r="E646" s="51" t="s">
        <v>62</v>
      </c>
      <c r="F646" s="51" t="s">
        <v>61</v>
      </c>
      <c r="G646" s="51" t="s">
        <v>402</v>
      </c>
      <c r="H646" s="51">
        <v>2007</v>
      </c>
      <c r="I646" s="52" t="s">
        <v>64</v>
      </c>
      <c r="M646" s="51">
        <f>K646-53</f>
        <v>-53</v>
      </c>
      <c r="P646" s="51">
        <v>3</v>
      </c>
      <c r="T646" s="51"/>
      <c r="V646" s="51"/>
      <c r="W646" s="51">
        <v>2</v>
      </c>
      <c r="X646" s="51">
        <v>200</v>
      </c>
      <c r="Y646" s="51">
        <v>25</v>
      </c>
      <c r="Z646" s="51">
        <v>36</v>
      </c>
      <c r="AA646" s="55">
        <f t="shared" si="143"/>
        <v>1.4633333333333334</v>
      </c>
      <c r="AB646" s="51">
        <v>3</v>
      </c>
      <c r="AC646" s="51">
        <v>14</v>
      </c>
      <c r="AD646" s="51">
        <f t="shared" si="144"/>
        <v>0.58333333333333337</v>
      </c>
      <c r="AE646" s="52">
        <f t="shared" si="145"/>
        <v>39.863325740318906</v>
      </c>
      <c r="AF646" s="51">
        <v>1</v>
      </c>
      <c r="AG646" s="51">
        <f t="shared" si="146"/>
        <v>4</v>
      </c>
      <c r="AH646" s="51">
        <v>0</v>
      </c>
      <c r="AI646" s="51">
        <f t="shared" si="139"/>
        <v>0</v>
      </c>
      <c r="AJ646" s="51">
        <v>0</v>
      </c>
      <c r="AK646" s="51">
        <f t="shared" si="147"/>
        <v>0</v>
      </c>
      <c r="AL646" s="51">
        <v>0</v>
      </c>
      <c r="AM646" s="51">
        <v>7</v>
      </c>
      <c r="AN646" s="51">
        <v>3</v>
      </c>
      <c r="AO646" s="51">
        <v>3</v>
      </c>
      <c r="AP646" s="51">
        <v>2</v>
      </c>
      <c r="AQ646" s="51">
        <v>3</v>
      </c>
      <c r="AR646" s="51">
        <v>2</v>
      </c>
      <c r="AS646" s="51"/>
      <c r="AT646" s="51"/>
      <c r="AV646" s="51">
        <f>AR646-82</f>
        <v>-80</v>
      </c>
      <c r="AW646" s="51">
        <f>AT646-67</f>
        <v>-67</v>
      </c>
      <c r="AX646" s="51"/>
      <c r="AY646" s="51">
        <v>64</v>
      </c>
      <c r="AZ646" s="51"/>
      <c r="BH646" t="str">
        <f>CONCATENATE(Tabla1[[#This Row],[MADRE]],"X",Tabla1[[#This Row],[PADRE]])</f>
        <v>R1000XS5133</v>
      </c>
    </row>
    <row r="647" spans="1:60" ht="15.75" hidden="1" x14ac:dyDescent="0.25">
      <c r="A647" s="11" t="str">
        <f t="shared" si="142"/>
        <v>D03_201_1i7</v>
      </c>
      <c r="B647" s="48" t="s">
        <v>362</v>
      </c>
      <c r="C647" s="49">
        <v>201</v>
      </c>
      <c r="D647" s="65" t="s">
        <v>419</v>
      </c>
      <c r="E647" s="51" t="s">
        <v>62</v>
      </c>
      <c r="F647" s="51" t="s">
        <v>61</v>
      </c>
      <c r="G647" s="51" t="s">
        <v>402</v>
      </c>
      <c r="H647" s="51">
        <v>2007</v>
      </c>
      <c r="I647" s="52" t="s">
        <v>64</v>
      </c>
      <c r="M647" s="51">
        <f>K647-53</f>
        <v>-53</v>
      </c>
      <c r="P647" s="51">
        <v>4</v>
      </c>
      <c r="T647" s="51"/>
      <c r="V647" s="51"/>
      <c r="W647" s="51">
        <v>2</v>
      </c>
      <c r="X647" s="51">
        <v>202</v>
      </c>
      <c r="Y647" s="51">
        <v>25</v>
      </c>
      <c r="Z647" s="51">
        <v>47</v>
      </c>
      <c r="AA647" s="55">
        <f t="shared" si="143"/>
        <v>1.88</v>
      </c>
      <c r="AB647" s="51">
        <v>4</v>
      </c>
      <c r="AC647" s="51">
        <v>21</v>
      </c>
      <c r="AD647" s="51">
        <f t="shared" si="144"/>
        <v>0.84</v>
      </c>
      <c r="AE647" s="52">
        <f t="shared" si="145"/>
        <v>44.680851063829792</v>
      </c>
      <c r="AF647" s="51">
        <v>0</v>
      </c>
      <c r="AG647" s="51">
        <f t="shared" si="146"/>
        <v>0</v>
      </c>
      <c r="AH647" s="51">
        <v>0</v>
      </c>
      <c r="AI647" s="51">
        <f t="shared" si="139"/>
        <v>0</v>
      </c>
      <c r="AJ647" s="51">
        <v>1</v>
      </c>
      <c r="AK647" s="51">
        <f t="shared" si="147"/>
        <v>4</v>
      </c>
      <c r="AL647" s="51">
        <v>4</v>
      </c>
      <c r="AM647" s="51">
        <v>3</v>
      </c>
      <c r="AN647" s="51">
        <v>3</v>
      </c>
      <c r="AO647" s="51">
        <v>1</v>
      </c>
      <c r="AP647" s="51">
        <v>2</v>
      </c>
      <c r="AQ647" s="51">
        <v>3</v>
      </c>
      <c r="AR647" s="51">
        <v>3</v>
      </c>
      <c r="AS647" s="51"/>
      <c r="AT647" s="51"/>
      <c r="AV647" s="51">
        <f>AR647-82</f>
        <v>-79</v>
      </c>
      <c r="AW647" s="51">
        <f>AT647-67</f>
        <v>-67</v>
      </c>
      <c r="AX647" s="51"/>
      <c r="AY647" s="51">
        <v>66</v>
      </c>
      <c r="AZ647" s="51"/>
      <c r="BH647" t="str">
        <f>CONCATENATE(Tabla1[[#This Row],[MADRE]],"X",Tabla1[[#This Row],[PADRE]])</f>
        <v>R1000XS5133</v>
      </c>
    </row>
    <row r="648" spans="1:60" ht="15.75" hidden="1" x14ac:dyDescent="0.25">
      <c r="A648" s="11" t="str">
        <f t="shared" si="142"/>
        <v>D03_202_1i7</v>
      </c>
      <c r="B648" s="48" t="s">
        <v>362</v>
      </c>
      <c r="C648" s="49">
        <v>202</v>
      </c>
      <c r="D648" s="65" t="s">
        <v>419</v>
      </c>
      <c r="E648" s="51" t="s">
        <v>62</v>
      </c>
      <c r="F648" s="51" t="s">
        <v>61</v>
      </c>
      <c r="G648" s="51" t="s">
        <v>402</v>
      </c>
      <c r="H648" s="51">
        <v>2007</v>
      </c>
      <c r="I648" s="52" t="s">
        <v>64</v>
      </c>
      <c r="M648" s="51">
        <f>K648-53</f>
        <v>-53</v>
      </c>
      <c r="P648" s="51">
        <v>2</v>
      </c>
      <c r="T648" s="51"/>
      <c r="V648" s="51"/>
      <c r="W648" s="51">
        <v>2</v>
      </c>
      <c r="X648" s="51">
        <v>203</v>
      </c>
      <c r="Y648" s="51">
        <v>25</v>
      </c>
      <c r="Z648" s="51">
        <v>47</v>
      </c>
      <c r="AA648" s="55">
        <f t="shared" si="143"/>
        <v>1.9866666666666666</v>
      </c>
      <c r="AB648" s="51">
        <v>4</v>
      </c>
      <c r="AC648" s="51">
        <v>14</v>
      </c>
      <c r="AD648" s="51">
        <f t="shared" si="144"/>
        <v>0.66666666666666663</v>
      </c>
      <c r="AE648" s="52">
        <f t="shared" si="145"/>
        <v>33.557046979865767</v>
      </c>
      <c r="AF648" s="51">
        <v>4</v>
      </c>
      <c r="AG648" s="51">
        <f t="shared" si="146"/>
        <v>16</v>
      </c>
      <c r="AH648" s="51">
        <v>0</v>
      </c>
      <c r="AI648" s="51">
        <f t="shared" si="139"/>
        <v>0</v>
      </c>
      <c r="AJ648" s="51">
        <v>0</v>
      </c>
      <c r="AK648" s="51">
        <f t="shared" si="147"/>
        <v>0</v>
      </c>
      <c r="AL648" s="51">
        <v>0</v>
      </c>
      <c r="AM648" s="51">
        <v>7</v>
      </c>
      <c r="AN648" s="51">
        <v>2</v>
      </c>
      <c r="AO648" s="51">
        <v>3</v>
      </c>
      <c r="AP648" s="51">
        <v>3</v>
      </c>
      <c r="AQ648" s="51">
        <v>3</v>
      </c>
      <c r="AR648" s="51">
        <v>2</v>
      </c>
      <c r="AS648" s="51"/>
      <c r="AT648" s="51"/>
      <c r="AV648" s="51">
        <f>AR648-82</f>
        <v>-80</v>
      </c>
      <c r="AW648" s="51">
        <f>AT648-67</f>
        <v>-67</v>
      </c>
      <c r="AX648" s="51"/>
      <c r="AY648" s="51">
        <v>64</v>
      </c>
      <c r="AZ648" s="51"/>
      <c r="BH648" t="str">
        <f>CONCATENATE(Tabla1[[#This Row],[MADRE]],"X",Tabla1[[#This Row],[PADRE]])</f>
        <v>R1000XS5133</v>
      </c>
    </row>
    <row r="649" spans="1:60" ht="15.75" hidden="1" x14ac:dyDescent="0.25">
      <c r="A649" s="11" t="str">
        <f t="shared" si="142"/>
        <v>D03_203_1i7</v>
      </c>
      <c r="B649" s="48" t="s">
        <v>362</v>
      </c>
      <c r="C649" s="49">
        <v>203</v>
      </c>
      <c r="D649" s="65" t="s">
        <v>419</v>
      </c>
      <c r="E649" s="51" t="s">
        <v>62</v>
      </c>
      <c r="F649" s="51" t="s">
        <v>61</v>
      </c>
      <c r="G649" s="51" t="s">
        <v>402</v>
      </c>
      <c r="H649" s="51">
        <v>2007</v>
      </c>
      <c r="I649" s="52" t="s">
        <v>64</v>
      </c>
      <c r="M649" s="51">
        <f>K649-53</f>
        <v>-53</v>
      </c>
      <c r="P649" s="51">
        <v>3</v>
      </c>
      <c r="T649" s="51"/>
      <c r="V649" s="51"/>
      <c r="W649" s="51">
        <v>2</v>
      </c>
      <c r="X649" s="51">
        <v>219</v>
      </c>
      <c r="Y649" s="51">
        <v>25</v>
      </c>
      <c r="Z649" s="51">
        <v>27</v>
      </c>
      <c r="AA649" s="55">
        <f t="shared" si="143"/>
        <v>1.1618181818181819</v>
      </c>
      <c r="AB649" s="51">
        <v>3</v>
      </c>
      <c r="AC649" s="51">
        <v>15</v>
      </c>
      <c r="AD649" s="51">
        <f t="shared" si="144"/>
        <v>0.68181818181818177</v>
      </c>
      <c r="AE649" s="52">
        <f t="shared" si="145"/>
        <v>58.685446009389665</v>
      </c>
      <c r="AF649" s="51">
        <v>3</v>
      </c>
      <c r="AG649" s="51">
        <f t="shared" si="146"/>
        <v>12</v>
      </c>
      <c r="AH649" s="51">
        <v>0</v>
      </c>
      <c r="AI649" s="51">
        <f t="shared" si="139"/>
        <v>0</v>
      </c>
      <c r="AJ649" s="51">
        <v>0</v>
      </c>
      <c r="AK649" s="51">
        <f t="shared" si="147"/>
        <v>0</v>
      </c>
      <c r="AL649" s="51">
        <v>0</v>
      </c>
      <c r="AM649" s="51">
        <v>7</v>
      </c>
      <c r="AN649" s="51">
        <v>3</v>
      </c>
      <c r="AO649" s="51">
        <v>1</v>
      </c>
      <c r="AP649" s="51">
        <v>3</v>
      </c>
      <c r="AQ649" s="51">
        <v>3</v>
      </c>
      <c r="AR649" s="51">
        <v>2</v>
      </c>
      <c r="AS649" s="51"/>
      <c r="AT649" s="51"/>
      <c r="AV649" s="51">
        <f>AR649-82</f>
        <v>-80</v>
      </c>
      <c r="AW649" s="51">
        <f>AT649-67</f>
        <v>-67</v>
      </c>
      <c r="AX649" s="51"/>
      <c r="AY649" s="51">
        <v>56</v>
      </c>
      <c r="AZ649" s="51"/>
      <c r="BH649" t="str">
        <f>CONCATENATE(Tabla1[[#This Row],[MADRE]],"X",Tabla1[[#This Row],[PADRE]])</f>
        <v>R1000XS5133</v>
      </c>
    </row>
    <row r="650" spans="1:60" ht="15.75" hidden="1" x14ac:dyDescent="0.25">
      <c r="A650" s="11" t="str">
        <f t="shared" si="142"/>
        <v>D03_220_2i5</v>
      </c>
      <c r="B650" s="48" t="s">
        <v>362</v>
      </c>
      <c r="C650" s="49">
        <v>220</v>
      </c>
      <c r="D650" s="65" t="s">
        <v>424</v>
      </c>
      <c r="E650" s="51" t="s">
        <v>62</v>
      </c>
      <c r="F650" s="51" t="s">
        <v>425</v>
      </c>
      <c r="G650" s="51" t="s">
        <v>426</v>
      </c>
      <c r="H650" s="51">
        <v>2008</v>
      </c>
      <c r="I650" s="52" t="s">
        <v>64</v>
      </c>
      <c r="M650" s="51"/>
      <c r="P650" s="51"/>
      <c r="T650" s="51"/>
      <c r="V650" s="51"/>
      <c r="W650" s="51">
        <v>4</v>
      </c>
      <c r="X650" s="51">
        <v>204</v>
      </c>
      <c r="Y650" s="51">
        <v>25</v>
      </c>
      <c r="Z650" s="51">
        <v>63</v>
      </c>
      <c r="AA650" s="55">
        <f t="shared" si="143"/>
        <v>2.52</v>
      </c>
      <c r="AB650" s="51">
        <v>3</v>
      </c>
      <c r="AC650" s="51">
        <v>25</v>
      </c>
      <c r="AD650" s="51">
        <f t="shared" si="144"/>
        <v>1</v>
      </c>
      <c r="AE650" s="52">
        <f t="shared" si="145"/>
        <v>39.682539682539684</v>
      </c>
      <c r="AF650" s="51">
        <v>0</v>
      </c>
      <c r="AG650" s="51">
        <f t="shared" si="146"/>
        <v>0</v>
      </c>
      <c r="AH650" s="51">
        <v>0</v>
      </c>
      <c r="AI650" s="51">
        <f t="shared" si="139"/>
        <v>0</v>
      </c>
      <c r="AJ650" s="50" t="s">
        <v>87</v>
      </c>
      <c r="AK650" s="51">
        <f t="shared" si="147"/>
        <v>0</v>
      </c>
      <c r="AL650" s="51"/>
      <c r="AM650" s="51">
        <v>7</v>
      </c>
      <c r="AN650" s="51">
        <v>1</v>
      </c>
      <c r="AO650" s="51">
        <v>2</v>
      </c>
      <c r="AP650" s="51">
        <v>2</v>
      </c>
      <c r="AQ650" s="51">
        <v>3</v>
      </c>
      <c r="AR650" s="51">
        <v>3</v>
      </c>
      <c r="AS650" s="51">
        <v>0</v>
      </c>
      <c r="AT650" s="72"/>
      <c r="AV650" s="51"/>
      <c r="AW650" s="51"/>
      <c r="AX650" s="51"/>
      <c r="AY650" s="51"/>
      <c r="AZ650" s="51"/>
      <c r="BH650" t="str">
        <f>CONCATENATE(Tabla1[[#This Row],[MADRE]],"X",Tabla1[[#This Row],[PADRE]])</f>
        <v>R1000XAchaak</v>
      </c>
    </row>
    <row r="651" spans="1:60" ht="15.75" hidden="1" x14ac:dyDescent="0.25">
      <c r="A651" s="11" t="str">
        <f t="shared" si="142"/>
        <v>D03_230_2i5</v>
      </c>
      <c r="B651" s="48" t="s">
        <v>362</v>
      </c>
      <c r="C651" s="49">
        <v>230</v>
      </c>
      <c r="D651" s="65" t="s">
        <v>424</v>
      </c>
      <c r="E651" s="51" t="s">
        <v>62</v>
      </c>
      <c r="F651" s="51" t="s">
        <v>425</v>
      </c>
      <c r="G651" s="51" t="s">
        <v>426</v>
      </c>
      <c r="H651" s="51">
        <v>2008</v>
      </c>
      <c r="I651" s="52" t="s">
        <v>64</v>
      </c>
      <c r="M651" s="51"/>
      <c r="P651" s="51"/>
      <c r="T651" s="51"/>
      <c r="V651" s="51"/>
      <c r="W651" s="51">
        <v>3</v>
      </c>
      <c r="X651" s="51">
        <v>204</v>
      </c>
      <c r="Y651" s="51">
        <v>25</v>
      </c>
      <c r="Z651" s="51">
        <v>90</v>
      </c>
      <c r="AA651" s="55">
        <f t="shared" si="143"/>
        <v>3.6</v>
      </c>
      <c r="AB651" s="51">
        <v>4</v>
      </c>
      <c r="AC651" s="51">
        <v>20</v>
      </c>
      <c r="AD651" s="51">
        <f t="shared" si="144"/>
        <v>0.8</v>
      </c>
      <c r="AE651" s="52">
        <f t="shared" si="145"/>
        <v>22.222222222222221</v>
      </c>
      <c r="AF651" s="51">
        <v>0</v>
      </c>
      <c r="AG651" s="51">
        <f t="shared" si="146"/>
        <v>0</v>
      </c>
      <c r="AH651" s="51">
        <v>1</v>
      </c>
      <c r="AI651" s="51">
        <f t="shared" si="139"/>
        <v>4</v>
      </c>
      <c r="AJ651" s="50" t="s">
        <v>87</v>
      </c>
      <c r="AK651" s="51">
        <f t="shared" si="147"/>
        <v>0</v>
      </c>
      <c r="AL651" s="51"/>
      <c r="AM651" s="51">
        <v>7</v>
      </c>
      <c r="AN651" s="51">
        <v>2</v>
      </c>
      <c r="AO651" s="51">
        <v>1</v>
      </c>
      <c r="AP651" s="51">
        <v>2</v>
      </c>
      <c r="AQ651" s="51">
        <v>3</v>
      </c>
      <c r="AR651" s="51">
        <v>4</v>
      </c>
      <c r="AS651" s="51">
        <v>0</v>
      </c>
      <c r="AT651" s="72"/>
      <c r="AV651" s="51"/>
      <c r="AW651" s="51"/>
      <c r="AX651" s="51"/>
      <c r="AY651" s="51"/>
      <c r="AZ651" s="51"/>
      <c r="BH651" t="str">
        <f>CONCATENATE(Tabla1[[#This Row],[MADRE]],"X",Tabla1[[#This Row],[PADRE]])</f>
        <v>R1000XAchaak</v>
      </c>
    </row>
    <row r="652" spans="1:60" ht="15.75" hidden="1" x14ac:dyDescent="0.25">
      <c r="A652" s="11" t="str">
        <f t="shared" si="142"/>
        <v>D04_6_3</v>
      </c>
      <c r="B652" s="1" t="s">
        <v>427</v>
      </c>
      <c r="C652" s="8">
        <v>6</v>
      </c>
      <c r="D652" s="13">
        <v>3</v>
      </c>
      <c r="E652" s="14" t="s">
        <v>428</v>
      </c>
      <c r="F652" s="11" t="s">
        <v>144</v>
      </c>
      <c r="G652" s="14" t="s">
        <v>63</v>
      </c>
      <c r="H652" s="14">
        <v>2007</v>
      </c>
      <c r="I652" s="13" t="s">
        <v>70</v>
      </c>
      <c r="J652" s="14">
        <v>62</v>
      </c>
      <c r="P652" s="14">
        <v>3</v>
      </c>
      <c r="T652" s="14"/>
      <c r="V652" s="14"/>
      <c r="W652" s="14">
        <v>1</v>
      </c>
      <c r="X652" s="14">
        <v>207</v>
      </c>
      <c r="Y652" s="14">
        <v>25</v>
      </c>
      <c r="Z652" s="14">
        <v>65</v>
      </c>
      <c r="AA652" s="81">
        <f t="shared" si="143"/>
        <v>2.6</v>
      </c>
      <c r="AB652" s="14">
        <v>2</v>
      </c>
      <c r="AC652" s="14">
        <v>30</v>
      </c>
      <c r="AD652" s="81">
        <f t="shared" si="144"/>
        <v>1.2</v>
      </c>
      <c r="AE652" s="13">
        <f t="shared" si="145"/>
        <v>46.153846153846153</v>
      </c>
      <c r="AF652" s="14">
        <v>0</v>
      </c>
      <c r="AG652" s="14">
        <f t="shared" si="146"/>
        <v>0</v>
      </c>
      <c r="AH652" s="14">
        <v>0</v>
      </c>
      <c r="AI652" s="14">
        <f t="shared" si="139"/>
        <v>0</v>
      </c>
      <c r="AJ652" s="17" t="s">
        <v>429</v>
      </c>
      <c r="AK652" s="82"/>
      <c r="AL652" s="14"/>
      <c r="AM652" s="14">
        <v>8</v>
      </c>
      <c r="AN652" s="14">
        <v>2</v>
      </c>
      <c r="AO652" s="14">
        <v>3</v>
      </c>
      <c r="AP652" s="14">
        <v>4</v>
      </c>
      <c r="AQ652" s="14">
        <v>3</v>
      </c>
      <c r="AR652" s="14">
        <v>3</v>
      </c>
      <c r="AS652" s="14"/>
      <c r="AT652" s="14"/>
      <c r="AW652" s="14"/>
      <c r="AY652" s="14"/>
      <c r="AZ652" s="14"/>
      <c r="BA652" s="14">
        <f>AX652-53</f>
        <v>-53</v>
      </c>
      <c r="BB652" s="14">
        <f>AX652-67</f>
        <v>-67</v>
      </c>
      <c r="BC652" s="14">
        <f>AX652-82</f>
        <v>-82</v>
      </c>
      <c r="BH652" t="str">
        <f>CONCATENATE(Tabla1[[#This Row],[MADRE]],"X",Tabla1[[#This Row],[PADRE]])</f>
        <v>D98i707XAntoneta</v>
      </c>
    </row>
    <row r="653" spans="1:60" ht="15.75" hidden="1" x14ac:dyDescent="0.25">
      <c r="A653" s="11" t="str">
        <f t="shared" si="142"/>
        <v>D04_6_3</v>
      </c>
      <c r="B653" s="1" t="s">
        <v>427</v>
      </c>
      <c r="C653" s="2">
        <v>6</v>
      </c>
      <c r="D653" s="16">
        <v>3</v>
      </c>
      <c r="E653" s="14" t="s">
        <v>428</v>
      </c>
      <c r="F653" s="11" t="s">
        <v>144</v>
      </c>
      <c r="G653" s="11" t="s">
        <v>63</v>
      </c>
      <c r="H653" s="11">
        <v>2009</v>
      </c>
      <c r="I653" s="16" t="s">
        <v>70</v>
      </c>
      <c r="J653" s="11">
        <v>63</v>
      </c>
      <c r="P653" s="11">
        <v>4</v>
      </c>
      <c r="T653" s="11"/>
      <c r="V653" s="11"/>
      <c r="W653" s="11">
        <v>4</v>
      </c>
      <c r="X653" s="11">
        <v>204</v>
      </c>
      <c r="Y653" s="11">
        <v>25</v>
      </c>
      <c r="Z653" s="11">
        <v>58</v>
      </c>
      <c r="AA653" s="15">
        <f t="shared" si="143"/>
        <v>2.3199999999999998</v>
      </c>
      <c r="AB653" s="11">
        <v>2</v>
      </c>
      <c r="AC653" s="11">
        <v>28</v>
      </c>
      <c r="AD653" s="15">
        <f t="shared" si="144"/>
        <v>1.1200000000000001</v>
      </c>
      <c r="AE653" s="16">
        <f t="shared" si="145"/>
        <v>48.27586206896553</v>
      </c>
      <c r="AF653" s="11">
        <v>0</v>
      </c>
      <c r="AG653" s="11">
        <f t="shared" si="146"/>
        <v>0</v>
      </c>
      <c r="AH653" s="11">
        <v>0</v>
      </c>
      <c r="AI653" s="11">
        <f t="shared" si="139"/>
        <v>0</v>
      </c>
      <c r="AJ653" s="18" t="s">
        <v>259</v>
      </c>
      <c r="AK653" s="83"/>
      <c r="AL653" s="11"/>
      <c r="AM653" s="11">
        <v>3</v>
      </c>
      <c r="AN653" s="11">
        <v>2</v>
      </c>
      <c r="AO653" s="11">
        <v>2</v>
      </c>
      <c r="AP653" s="11">
        <v>3</v>
      </c>
      <c r="AQ653" s="11">
        <v>3</v>
      </c>
      <c r="AR653" s="11">
        <v>2</v>
      </c>
      <c r="AS653" s="11">
        <v>2</v>
      </c>
      <c r="AT653" s="11"/>
      <c r="AW653" s="11"/>
      <c r="AY653" s="11"/>
      <c r="AZ653" s="11">
        <f>AX653-26</f>
        <v>-26</v>
      </c>
      <c r="BA653" s="11">
        <f>AX653-50</f>
        <v>-50</v>
      </c>
      <c r="BB653" s="11">
        <f>AX653-66</f>
        <v>-66</v>
      </c>
      <c r="BC653" s="11">
        <f>AX653-82</f>
        <v>-82</v>
      </c>
      <c r="BH653" t="str">
        <f>CONCATENATE(Tabla1[[#This Row],[MADRE]],"X",Tabla1[[#This Row],[PADRE]])</f>
        <v>D98i707XAntoneta</v>
      </c>
    </row>
    <row r="654" spans="1:60" ht="15.75" hidden="1" x14ac:dyDescent="0.25">
      <c r="A654" s="11" t="str">
        <f t="shared" si="142"/>
        <v>D04_6_3</v>
      </c>
      <c r="B654" s="1" t="s">
        <v>427</v>
      </c>
      <c r="C654" s="2">
        <v>6</v>
      </c>
      <c r="D654" s="16">
        <v>3</v>
      </c>
      <c r="E654" s="14" t="s">
        <v>428</v>
      </c>
      <c r="F654" s="11" t="s">
        <v>144</v>
      </c>
      <c r="G654" s="11" t="s">
        <v>63</v>
      </c>
      <c r="H654" s="11">
        <v>2010</v>
      </c>
      <c r="I654" s="16" t="s">
        <v>70</v>
      </c>
      <c r="J654" s="11">
        <v>79</v>
      </c>
      <c r="P654" s="11">
        <v>5</v>
      </c>
      <c r="T654" s="11"/>
      <c r="V654" s="11"/>
      <c r="W654" s="11">
        <v>3</v>
      </c>
      <c r="X654" s="11">
        <v>218</v>
      </c>
      <c r="Y654" s="11">
        <v>25</v>
      </c>
      <c r="Z654" s="11">
        <v>62</v>
      </c>
      <c r="AA654" s="15">
        <f t="shared" si="143"/>
        <v>2.48</v>
      </c>
      <c r="AB654" s="11">
        <v>3</v>
      </c>
      <c r="AC654" s="11">
        <v>24</v>
      </c>
      <c r="AD654" s="15">
        <f t="shared" si="144"/>
        <v>0.96</v>
      </c>
      <c r="AE654" s="16">
        <f t="shared" si="145"/>
        <v>38.70967741935484</v>
      </c>
      <c r="AF654" s="11">
        <v>0</v>
      </c>
      <c r="AG654" s="11">
        <f t="shared" si="146"/>
        <v>0</v>
      </c>
      <c r="AH654" s="11">
        <v>0</v>
      </c>
      <c r="AI654" s="11">
        <f t="shared" si="139"/>
        <v>0</v>
      </c>
      <c r="AJ654" s="18" t="s">
        <v>87</v>
      </c>
      <c r="AK654" s="83"/>
      <c r="AL654" s="11"/>
      <c r="AM654" s="11">
        <v>10</v>
      </c>
      <c r="AN654" s="11">
        <v>2</v>
      </c>
      <c r="AO654" s="11">
        <v>2</v>
      </c>
      <c r="AP654" s="11">
        <v>2</v>
      </c>
      <c r="AQ654" s="11">
        <v>3</v>
      </c>
      <c r="AR654" s="11">
        <v>3</v>
      </c>
      <c r="AS654" s="11">
        <v>3</v>
      </c>
      <c r="AT654" s="11"/>
      <c r="AW654" s="11"/>
      <c r="AY654" s="11"/>
      <c r="AZ654" s="11">
        <f>AX654-40</f>
        <v>-40</v>
      </c>
      <c r="BA654" s="11">
        <f>AX654-60</f>
        <v>-60</v>
      </c>
      <c r="BB654" s="11">
        <f>AX654-82</f>
        <v>-82</v>
      </c>
      <c r="BC654" s="11">
        <f>AX654-98</f>
        <v>-98</v>
      </c>
      <c r="BH654" t="str">
        <f>CONCATENATE(Tabla1[[#This Row],[MADRE]],"X",Tabla1[[#This Row],[PADRE]])</f>
        <v>D98i707XAntoneta</v>
      </c>
    </row>
    <row r="655" spans="1:60" ht="15.75" hidden="1" x14ac:dyDescent="0.25">
      <c r="A655" s="11" t="str">
        <f t="shared" si="142"/>
        <v>D04_39_5</v>
      </c>
      <c r="B655" s="1" t="s">
        <v>427</v>
      </c>
      <c r="C655" s="8">
        <v>39</v>
      </c>
      <c r="D655" s="13">
        <v>5</v>
      </c>
      <c r="E655" s="14" t="s">
        <v>430</v>
      </c>
      <c r="F655" s="14" t="s">
        <v>125</v>
      </c>
      <c r="G655" s="14" t="s">
        <v>63</v>
      </c>
      <c r="H655" s="14">
        <v>2007</v>
      </c>
      <c r="I655" s="13" t="s">
        <v>64</v>
      </c>
      <c r="J655" s="14">
        <v>64</v>
      </c>
      <c r="P655" s="14">
        <v>3</v>
      </c>
      <c r="T655" s="14"/>
      <c r="V655" s="14"/>
      <c r="W655" s="14">
        <v>2</v>
      </c>
      <c r="X655" s="14">
        <v>202</v>
      </c>
      <c r="Y655" s="14">
        <v>25</v>
      </c>
      <c r="Z655" s="14">
        <v>52</v>
      </c>
      <c r="AA655" s="81">
        <f t="shared" si="143"/>
        <v>2.08</v>
      </c>
      <c r="AB655" s="14">
        <v>2</v>
      </c>
      <c r="AC655" s="14">
        <v>23</v>
      </c>
      <c r="AD655" s="81">
        <f t="shared" si="144"/>
        <v>0.92</v>
      </c>
      <c r="AE655" s="13">
        <f t="shared" si="145"/>
        <v>44.230769230769226</v>
      </c>
      <c r="AF655" s="14">
        <v>0</v>
      </c>
      <c r="AG655" s="14">
        <f t="shared" si="146"/>
        <v>0</v>
      </c>
      <c r="AH655" s="14">
        <v>0</v>
      </c>
      <c r="AI655" s="14">
        <f>[3]Hoja1!AH17269/Y655</f>
        <v>0</v>
      </c>
      <c r="AJ655" s="17" t="s">
        <v>142</v>
      </c>
      <c r="AK655" s="84">
        <f>AJ655*100/Y655</f>
        <v>179712</v>
      </c>
      <c r="AL655" s="14"/>
      <c r="AM655" s="14">
        <v>7</v>
      </c>
      <c r="AN655" s="14">
        <v>3</v>
      </c>
      <c r="AO655" s="14">
        <v>3</v>
      </c>
      <c r="AP655" s="14">
        <v>3</v>
      </c>
      <c r="AQ655" s="14">
        <v>2</v>
      </c>
      <c r="AR655" s="14">
        <v>2</v>
      </c>
      <c r="AS655" s="14"/>
      <c r="AT655" s="14"/>
      <c r="AW655" s="14"/>
      <c r="AY655" s="14"/>
      <c r="AZ655" s="14"/>
      <c r="BA655" s="14">
        <f>AX655-53</f>
        <v>-53</v>
      </c>
      <c r="BB655" s="14">
        <f>AX655-67</f>
        <v>-67</v>
      </c>
      <c r="BC655" s="14">
        <f>AX655-82</f>
        <v>-82</v>
      </c>
      <c r="BH655" t="str">
        <f>CONCATENATE(Tabla1[[#This Row],[MADRE]],"X",Tabla1[[#This Row],[PADRE]])</f>
        <v>D98i694XMarta</v>
      </c>
    </row>
    <row r="656" spans="1:60" ht="15.75" hidden="1" x14ac:dyDescent="0.25">
      <c r="A656" s="11" t="str">
        <f t="shared" si="142"/>
        <v>D04_41_5</v>
      </c>
      <c r="B656" s="1" t="s">
        <v>427</v>
      </c>
      <c r="C656" s="8">
        <v>41</v>
      </c>
      <c r="D656" s="13">
        <v>5</v>
      </c>
      <c r="E656" s="14" t="s">
        <v>430</v>
      </c>
      <c r="F656" s="14" t="s">
        <v>125</v>
      </c>
      <c r="G656" s="14" t="s">
        <v>63</v>
      </c>
      <c r="H656" s="14">
        <v>2007</v>
      </c>
      <c r="I656" s="13" t="s">
        <v>70</v>
      </c>
      <c r="J656" s="14">
        <v>62</v>
      </c>
      <c r="P656" s="14">
        <v>3</v>
      </c>
      <c r="T656" s="14"/>
      <c r="V656" s="14"/>
      <c r="W656" s="14">
        <v>2</v>
      </c>
      <c r="X656" s="14">
        <v>212</v>
      </c>
      <c r="Y656" s="14">
        <v>25</v>
      </c>
      <c r="Z656" s="14">
        <v>87</v>
      </c>
      <c r="AA656" s="81">
        <f t="shared" si="143"/>
        <v>3.48</v>
      </c>
      <c r="AB656" s="14">
        <v>4</v>
      </c>
      <c r="AC656" s="14">
        <v>31</v>
      </c>
      <c r="AD656" s="81">
        <f t="shared" si="144"/>
        <v>1.24</v>
      </c>
      <c r="AE656" s="13">
        <f t="shared" si="145"/>
        <v>35.632183908045974</v>
      </c>
      <c r="AF656" s="14">
        <v>0</v>
      </c>
      <c r="AG656" s="14">
        <f t="shared" si="146"/>
        <v>0</v>
      </c>
      <c r="AH656" s="14">
        <v>0</v>
      </c>
      <c r="AI656" s="14">
        <f>AH656*100/Y656</f>
        <v>0</v>
      </c>
      <c r="AJ656" s="17" t="s">
        <v>87</v>
      </c>
      <c r="AK656" s="82"/>
      <c r="AL656" s="14"/>
      <c r="AM656" s="14">
        <v>4</v>
      </c>
      <c r="AN656" s="14">
        <v>3</v>
      </c>
      <c r="AO656" s="14">
        <v>1</v>
      </c>
      <c r="AP656" s="14">
        <v>2</v>
      </c>
      <c r="AQ656" s="14">
        <v>3</v>
      </c>
      <c r="AR656" s="14">
        <v>4</v>
      </c>
      <c r="AS656" s="14"/>
      <c r="AT656" s="14"/>
      <c r="AW656" s="14"/>
      <c r="AY656" s="14"/>
      <c r="AZ656" s="14"/>
      <c r="BA656" s="14">
        <f>AX656-53</f>
        <v>-53</v>
      </c>
      <c r="BB656" s="14">
        <f>AX656-67</f>
        <v>-67</v>
      </c>
      <c r="BC656" s="14">
        <f>AX656-82</f>
        <v>-82</v>
      </c>
      <c r="BH656" t="str">
        <f>CONCATENATE(Tabla1[[#This Row],[MADRE]],"X",Tabla1[[#This Row],[PADRE]])</f>
        <v>D98i694XMarta</v>
      </c>
    </row>
    <row r="657" spans="1:60" ht="15.75" hidden="1" x14ac:dyDescent="0.25">
      <c r="A657" s="11" t="str">
        <f t="shared" si="142"/>
        <v>D04_41_5</v>
      </c>
      <c r="B657" s="1" t="s">
        <v>427</v>
      </c>
      <c r="C657" s="2">
        <v>41</v>
      </c>
      <c r="D657" s="16">
        <v>5</v>
      </c>
      <c r="E657" s="14" t="s">
        <v>430</v>
      </c>
      <c r="F657" s="11" t="s">
        <v>125</v>
      </c>
      <c r="G657" s="11" t="s">
        <v>63</v>
      </c>
      <c r="H657" s="11">
        <v>2008</v>
      </c>
      <c r="I657" s="16" t="s">
        <v>70</v>
      </c>
      <c r="J657" s="11">
        <v>54</v>
      </c>
      <c r="P657" s="11">
        <v>3</v>
      </c>
      <c r="T657" s="11"/>
      <c r="V657" s="11"/>
      <c r="W657" s="11">
        <v>3</v>
      </c>
      <c r="X657" s="11">
        <v>211</v>
      </c>
      <c r="Y657" s="11">
        <v>25</v>
      </c>
      <c r="Z657" s="11">
        <v>102</v>
      </c>
      <c r="AA657" s="15">
        <f t="shared" si="143"/>
        <v>4.08</v>
      </c>
      <c r="AB657" s="11">
        <v>4</v>
      </c>
      <c r="AC657" s="11">
        <v>34</v>
      </c>
      <c r="AD657" s="15">
        <f t="shared" si="144"/>
        <v>1.36</v>
      </c>
      <c r="AE657" s="16">
        <f t="shared" si="145"/>
        <v>33.333333333333336</v>
      </c>
      <c r="AF657" s="11">
        <v>0</v>
      </c>
      <c r="AG657" s="11">
        <f t="shared" si="146"/>
        <v>0</v>
      </c>
      <c r="AH657" s="11">
        <v>0</v>
      </c>
      <c r="AI657" s="11">
        <f>AH657*100/Y657</f>
        <v>0</v>
      </c>
      <c r="AJ657" s="18">
        <v>0</v>
      </c>
      <c r="AK657" s="83"/>
      <c r="AL657" s="11"/>
      <c r="AM657" s="11">
        <v>4</v>
      </c>
      <c r="AN657" s="11">
        <v>2</v>
      </c>
      <c r="AO657" s="11">
        <v>2</v>
      </c>
      <c r="AP657" s="11">
        <v>3</v>
      </c>
      <c r="AQ657" s="11">
        <v>3</v>
      </c>
      <c r="AR657" s="11">
        <v>4</v>
      </c>
      <c r="AS657" s="11"/>
      <c r="AT657" s="11"/>
      <c r="AW657" s="11"/>
      <c r="AY657" s="11"/>
      <c r="AZ657" s="11">
        <f>AX657-22</f>
        <v>-22</v>
      </c>
      <c r="BA657" s="11">
        <f>AX657-49</f>
        <v>-49</v>
      </c>
      <c r="BB657" s="11">
        <f>AX657-67</f>
        <v>-67</v>
      </c>
      <c r="BC657" s="11">
        <f>AX657-82</f>
        <v>-82</v>
      </c>
      <c r="BH657" t="str">
        <f>CONCATENATE(Tabla1[[#This Row],[MADRE]],"X",Tabla1[[#This Row],[PADRE]])</f>
        <v>D98i694XMarta</v>
      </c>
    </row>
    <row r="658" spans="1:60" ht="15.75" hidden="1" x14ac:dyDescent="0.25">
      <c r="A658" s="11" t="str">
        <f t="shared" si="142"/>
        <v>D04_41_5</v>
      </c>
      <c r="B658" s="1" t="s">
        <v>427</v>
      </c>
      <c r="C658" s="2">
        <v>41</v>
      </c>
      <c r="D658" s="16">
        <v>5</v>
      </c>
      <c r="E658" s="14" t="s">
        <v>430</v>
      </c>
      <c r="F658" s="11" t="s">
        <v>125</v>
      </c>
      <c r="G658" s="11" t="s">
        <v>63</v>
      </c>
      <c r="H658" s="11">
        <v>2009</v>
      </c>
      <c r="I658" s="16" t="s">
        <v>70</v>
      </c>
      <c r="J658" s="11">
        <v>60</v>
      </c>
      <c r="P658" s="11">
        <v>5</v>
      </c>
      <c r="T658" s="11"/>
      <c r="V658" s="11"/>
      <c r="W658" s="11">
        <v>3</v>
      </c>
      <c r="X658" s="11">
        <v>199</v>
      </c>
      <c r="Y658" s="11">
        <v>25</v>
      </c>
      <c r="Z658" s="11">
        <v>75</v>
      </c>
      <c r="AA658" s="15">
        <f t="shared" si="143"/>
        <v>3</v>
      </c>
      <c r="AB658" s="11">
        <v>4</v>
      </c>
      <c r="AC658" s="11">
        <v>25</v>
      </c>
      <c r="AD658" s="15">
        <f t="shared" si="144"/>
        <v>1</v>
      </c>
      <c r="AE658" s="16">
        <f t="shared" si="145"/>
        <v>33.333333333333336</v>
      </c>
      <c r="AF658" s="11">
        <v>0</v>
      </c>
      <c r="AG658" s="11">
        <f t="shared" si="146"/>
        <v>0</v>
      </c>
      <c r="AH658" s="11">
        <v>0</v>
      </c>
      <c r="AI658" s="11">
        <f>AH658*100/Y658</f>
        <v>0</v>
      </c>
      <c r="AJ658" s="18" t="s">
        <v>87</v>
      </c>
      <c r="AK658" s="83"/>
      <c r="AL658" s="11"/>
      <c r="AM658" s="11">
        <v>2</v>
      </c>
      <c r="AN658" s="11">
        <v>2</v>
      </c>
      <c r="AO658" s="11">
        <v>1</v>
      </c>
      <c r="AP658" s="11">
        <v>2</v>
      </c>
      <c r="AQ658" s="11">
        <v>3</v>
      </c>
      <c r="AR658" s="11">
        <v>4</v>
      </c>
      <c r="AS658" s="11">
        <v>3</v>
      </c>
      <c r="AT658" s="11"/>
      <c r="AW658" s="11"/>
      <c r="AY658" s="11"/>
      <c r="AZ658" s="11">
        <f>AX658-26</f>
        <v>-26</v>
      </c>
      <c r="BA658" s="11">
        <f>AX658-50</f>
        <v>-50</v>
      </c>
      <c r="BB658" s="11">
        <f>AX658-66</f>
        <v>-66</v>
      </c>
      <c r="BC658" s="11">
        <f>AX658-82</f>
        <v>-82</v>
      </c>
      <c r="BH658" t="str">
        <f>CONCATENATE(Tabla1[[#This Row],[MADRE]],"X",Tabla1[[#This Row],[PADRE]])</f>
        <v>D98i694XMarta</v>
      </c>
    </row>
    <row r="659" spans="1:60" ht="15.75" hidden="1" x14ac:dyDescent="0.25">
      <c r="A659" s="11" t="str">
        <f t="shared" si="142"/>
        <v>D04_41_5</v>
      </c>
      <c r="B659" s="1" t="s">
        <v>427</v>
      </c>
      <c r="C659" s="2">
        <v>41</v>
      </c>
      <c r="D659" s="16">
        <v>5</v>
      </c>
      <c r="E659" s="14" t="s">
        <v>430</v>
      </c>
      <c r="F659" s="11" t="s">
        <v>125</v>
      </c>
      <c r="G659" s="11" t="s">
        <v>63</v>
      </c>
      <c r="H659" s="11">
        <v>2010</v>
      </c>
      <c r="I659" s="16" t="s">
        <v>70</v>
      </c>
      <c r="J659" s="11">
        <v>74</v>
      </c>
      <c r="P659" s="11">
        <v>4</v>
      </c>
      <c r="T659" s="11"/>
      <c r="V659" s="11"/>
      <c r="W659" s="11">
        <v>4</v>
      </c>
      <c r="X659" s="11">
        <v>216</v>
      </c>
      <c r="Y659" s="11">
        <v>25</v>
      </c>
      <c r="Z659" s="11">
        <v>71</v>
      </c>
      <c r="AA659" s="15">
        <f t="shared" ref="AA659:AA722" si="148">(Z659+(AD659*AF659))/Y659</f>
        <v>2.84</v>
      </c>
      <c r="AB659" s="11">
        <v>4</v>
      </c>
      <c r="AC659" s="11">
        <v>25</v>
      </c>
      <c r="AD659" s="15">
        <f t="shared" ref="AD659:AD722" si="149">AC659/(Y659-AF659)</f>
        <v>1</v>
      </c>
      <c r="AE659" s="16">
        <f t="shared" ref="AE659:AE722" si="150">AD659*100/AA659</f>
        <v>35.211267605633807</v>
      </c>
      <c r="AF659" s="11">
        <v>0</v>
      </c>
      <c r="AG659" s="11">
        <f t="shared" ref="AG659:AG722" si="151">AF659*100/Y659</f>
        <v>0</v>
      </c>
      <c r="AH659" s="11">
        <v>0</v>
      </c>
      <c r="AI659" s="11">
        <f>AH659*100/Y659</f>
        <v>0</v>
      </c>
      <c r="AJ659" s="18" t="s">
        <v>87</v>
      </c>
      <c r="AK659" s="83"/>
      <c r="AL659" s="11"/>
      <c r="AM659" s="11">
        <v>2</v>
      </c>
      <c r="AN659" s="11">
        <v>3</v>
      </c>
      <c r="AO659" s="11">
        <v>1</v>
      </c>
      <c r="AP659" s="11">
        <v>2</v>
      </c>
      <c r="AQ659" s="11">
        <v>3</v>
      </c>
      <c r="AR659" s="11">
        <v>4</v>
      </c>
      <c r="AS659" s="11">
        <v>2</v>
      </c>
      <c r="AT659" s="11"/>
      <c r="AW659" s="11"/>
      <c r="AY659" s="11"/>
      <c r="AZ659" s="11">
        <f>AX659-40</f>
        <v>-40</v>
      </c>
      <c r="BA659" s="11">
        <f>AX659-60</f>
        <v>-60</v>
      </c>
      <c r="BB659" s="11">
        <f>AX659-82</f>
        <v>-82</v>
      </c>
      <c r="BC659" s="11">
        <f>AX659-98</f>
        <v>-98</v>
      </c>
      <c r="BH659" t="str">
        <f>CONCATENATE(Tabla1[[#This Row],[MADRE]],"X",Tabla1[[#This Row],[PADRE]])</f>
        <v>D98i694XMarta</v>
      </c>
    </row>
    <row r="660" spans="1:60" ht="15.75" hidden="1" x14ac:dyDescent="0.25">
      <c r="A660" s="11" t="str">
        <f t="shared" si="142"/>
        <v>D04_114_5</v>
      </c>
      <c r="B660" s="1" t="s">
        <v>427</v>
      </c>
      <c r="C660" s="8">
        <v>114</v>
      </c>
      <c r="D660" s="13">
        <v>5</v>
      </c>
      <c r="E660" s="14" t="s">
        <v>430</v>
      </c>
      <c r="F660" s="14" t="s">
        <v>125</v>
      </c>
      <c r="G660" s="14" t="s">
        <v>63</v>
      </c>
      <c r="H660" s="14">
        <v>2007</v>
      </c>
      <c r="I660" s="13" t="s">
        <v>64</v>
      </c>
      <c r="J660" s="14">
        <v>62</v>
      </c>
      <c r="P660" s="14">
        <v>4</v>
      </c>
      <c r="T660" s="14"/>
      <c r="V660" s="14"/>
      <c r="W660" s="14">
        <v>3</v>
      </c>
      <c r="X660" s="14">
        <v>205</v>
      </c>
      <c r="Y660" s="14">
        <v>25</v>
      </c>
      <c r="Z660" s="14">
        <v>52</v>
      </c>
      <c r="AA660" s="81">
        <f t="shared" si="148"/>
        <v>2.08</v>
      </c>
      <c r="AB660" s="14">
        <v>4</v>
      </c>
      <c r="AC660" s="14">
        <v>24</v>
      </c>
      <c r="AD660" s="81">
        <f t="shared" si="149"/>
        <v>0.96</v>
      </c>
      <c r="AE660" s="13">
        <f t="shared" si="150"/>
        <v>46.153846153846153</v>
      </c>
      <c r="AF660" s="14">
        <v>0</v>
      </c>
      <c r="AG660" s="14">
        <f t="shared" si="151"/>
        <v>0</v>
      </c>
      <c r="AH660" s="14">
        <v>0</v>
      </c>
      <c r="AI660" s="14">
        <f>[3]Hoja1!AH17644/Y660</f>
        <v>0</v>
      </c>
      <c r="AJ660" s="17" t="s">
        <v>87</v>
      </c>
      <c r="AK660" s="85">
        <f>AJ660*100/Y660</f>
        <v>0</v>
      </c>
      <c r="AL660" s="14"/>
      <c r="AM660" s="14">
        <v>4</v>
      </c>
      <c r="AN660" s="14">
        <v>3</v>
      </c>
      <c r="AO660" s="14">
        <v>2</v>
      </c>
      <c r="AP660" s="14">
        <v>2</v>
      </c>
      <c r="AQ660" s="14">
        <v>3</v>
      </c>
      <c r="AR660" s="14">
        <v>3</v>
      </c>
      <c r="AS660" s="14"/>
      <c r="AT660" s="14"/>
      <c r="AW660" s="14"/>
      <c r="AY660" s="14"/>
      <c r="AZ660" s="14"/>
      <c r="BA660" s="14">
        <f>AX660-53</f>
        <v>-53</v>
      </c>
      <c r="BB660" s="14">
        <f>AX660-67</f>
        <v>-67</v>
      </c>
      <c r="BC660" s="14">
        <f>AX660-82</f>
        <v>-82</v>
      </c>
      <c r="BH660" t="str">
        <f>CONCATENATE(Tabla1[[#This Row],[MADRE]],"X",Tabla1[[#This Row],[PADRE]])</f>
        <v>D98i694XMarta</v>
      </c>
    </row>
    <row r="661" spans="1:60" ht="15.75" hidden="1" x14ac:dyDescent="0.25">
      <c r="A661" s="11" t="str">
        <f t="shared" si="142"/>
        <v>D04_115_5</v>
      </c>
      <c r="B661" s="1" t="s">
        <v>427</v>
      </c>
      <c r="C661" s="8">
        <v>115</v>
      </c>
      <c r="D661" s="13">
        <v>5</v>
      </c>
      <c r="E661" s="14" t="s">
        <v>430</v>
      </c>
      <c r="F661" s="14" t="s">
        <v>125</v>
      </c>
      <c r="G661" s="14" t="s">
        <v>63</v>
      </c>
      <c r="H661" s="14">
        <v>2007</v>
      </c>
      <c r="I661" s="13" t="s">
        <v>70</v>
      </c>
      <c r="J661" s="14">
        <v>66</v>
      </c>
      <c r="P661" s="14">
        <v>3</v>
      </c>
      <c r="T661" s="14"/>
      <c r="V661" s="14"/>
      <c r="W661" s="14">
        <v>2</v>
      </c>
      <c r="X661" s="14">
        <v>212</v>
      </c>
      <c r="Y661" s="14">
        <v>25</v>
      </c>
      <c r="Z661" s="14">
        <v>80</v>
      </c>
      <c r="AA661" s="81">
        <f t="shared" si="148"/>
        <v>3.2</v>
      </c>
      <c r="AB661" s="14">
        <v>5</v>
      </c>
      <c r="AC661" s="14">
        <v>26</v>
      </c>
      <c r="AD661" s="81">
        <f t="shared" si="149"/>
        <v>1.04</v>
      </c>
      <c r="AE661" s="13">
        <f t="shared" si="150"/>
        <v>32.5</v>
      </c>
      <c r="AF661" s="14">
        <v>0</v>
      </c>
      <c r="AG661" s="14">
        <f t="shared" si="151"/>
        <v>0</v>
      </c>
      <c r="AH661" s="14">
        <v>1</v>
      </c>
      <c r="AI661" s="14">
        <f>AH661*100/Y661</f>
        <v>4</v>
      </c>
      <c r="AJ661" s="17" t="s">
        <v>142</v>
      </c>
      <c r="AK661" s="82"/>
      <c r="AL661" s="14"/>
      <c r="AM661" s="14">
        <v>4</v>
      </c>
      <c r="AN661" s="14">
        <v>3</v>
      </c>
      <c r="AO661" s="14">
        <v>1</v>
      </c>
      <c r="AP661" s="14">
        <v>3</v>
      </c>
      <c r="AQ661" s="14">
        <v>3</v>
      </c>
      <c r="AR661" s="14">
        <v>3</v>
      </c>
      <c r="AS661" s="14"/>
      <c r="AT661" s="14"/>
      <c r="AW661" s="14"/>
      <c r="AY661" s="14"/>
      <c r="AZ661" s="14"/>
      <c r="BA661" s="14">
        <f>AX661-53</f>
        <v>-53</v>
      </c>
      <c r="BB661" s="14">
        <f>AX661-67</f>
        <v>-67</v>
      </c>
      <c r="BC661" s="14">
        <f>AX661-82</f>
        <v>-82</v>
      </c>
      <c r="BH661" t="str">
        <f>CONCATENATE(Tabla1[[#This Row],[MADRE]],"X",Tabla1[[#This Row],[PADRE]])</f>
        <v>D98i694XMarta</v>
      </c>
    </row>
    <row r="662" spans="1:60" ht="15.75" hidden="1" x14ac:dyDescent="0.25">
      <c r="A662" s="11" t="str">
        <f t="shared" si="142"/>
        <v>D04_115_5</v>
      </c>
      <c r="B662" s="1" t="s">
        <v>427</v>
      </c>
      <c r="C662" s="2">
        <v>115</v>
      </c>
      <c r="D662" s="16">
        <v>5</v>
      </c>
      <c r="E662" s="14" t="s">
        <v>430</v>
      </c>
      <c r="F662" s="11" t="s">
        <v>125</v>
      </c>
      <c r="G662" s="11" t="s">
        <v>63</v>
      </c>
      <c r="H662" s="11">
        <v>2008</v>
      </c>
      <c r="I662" s="16" t="s">
        <v>70</v>
      </c>
      <c r="J662" s="11">
        <v>60</v>
      </c>
      <c r="P662" s="11">
        <v>2</v>
      </c>
      <c r="T662" s="11"/>
      <c r="V662" s="11"/>
      <c r="W662" s="11">
        <v>2</v>
      </c>
      <c r="X662" s="11">
        <v>211</v>
      </c>
      <c r="Y662" s="11">
        <v>25</v>
      </c>
      <c r="Z662" s="11">
        <v>91</v>
      </c>
      <c r="AA662" s="15">
        <f t="shared" si="148"/>
        <v>3.64</v>
      </c>
      <c r="AB662" s="11">
        <v>4</v>
      </c>
      <c r="AC662" s="11">
        <v>26</v>
      </c>
      <c r="AD662" s="15">
        <f t="shared" si="149"/>
        <v>1.04</v>
      </c>
      <c r="AE662" s="16">
        <f t="shared" si="150"/>
        <v>28.571428571428569</v>
      </c>
      <c r="AF662" s="11">
        <v>0</v>
      </c>
      <c r="AG662" s="11">
        <f t="shared" si="151"/>
        <v>0</v>
      </c>
      <c r="AH662" s="11">
        <v>0</v>
      </c>
      <c r="AI662" s="11">
        <f>AH662*100/Y662</f>
        <v>0</v>
      </c>
      <c r="AJ662" s="18">
        <v>0</v>
      </c>
      <c r="AK662" s="83"/>
      <c r="AL662" s="11"/>
      <c r="AM662" s="11">
        <v>4</v>
      </c>
      <c r="AN662" s="11">
        <v>2</v>
      </c>
      <c r="AO662" s="11">
        <v>2</v>
      </c>
      <c r="AP662" s="11">
        <v>3</v>
      </c>
      <c r="AQ662" s="11">
        <v>3</v>
      </c>
      <c r="AR662" s="11">
        <v>3</v>
      </c>
      <c r="AS662" s="11"/>
      <c r="AT662" s="11"/>
      <c r="AW662" s="11"/>
      <c r="AY662" s="11"/>
      <c r="AZ662" s="11">
        <f>AX662-22</f>
        <v>-22</v>
      </c>
      <c r="BA662" s="11">
        <f>AX662-49</f>
        <v>-49</v>
      </c>
      <c r="BB662" s="11">
        <f>AX662-67</f>
        <v>-67</v>
      </c>
      <c r="BC662" s="11">
        <f>AX662-82</f>
        <v>-82</v>
      </c>
      <c r="BH662" t="str">
        <f>CONCATENATE(Tabla1[[#This Row],[MADRE]],"X",Tabla1[[#This Row],[PADRE]])</f>
        <v>D98i694XMarta</v>
      </c>
    </row>
    <row r="663" spans="1:60" ht="15.75" hidden="1" x14ac:dyDescent="0.25">
      <c r="A663" s="11" t="str">
        <f t="shared" si="142"/>
        <v>D04_115_5</v>
      </c>
      <c r="B663" s="1" t="s">
        <v>427</v>
      </c>
      <c r="C663" s="2">
        <v>115</v>
      </c>
      <c r="D663" s="16">
        <v>5</v>
      </c>
      <c r="E663" s="14" t="s">
        <v>430</v>
      </c>
      <c r="F663" s="11" t="s">
        <v>125</v>
      </c>
      <c r="G663" s="11" t="s">
        <v>63</v>
      </c>
      <c r="H663" s="11">
        <v>2009</v>
      </c>
      <c r="I663" s="16" t="s">
        <v>70</v>
      </c>
      <c r="J663" s="11">
        <v>63</v>
      </c>
      <c r="P663" s="11">
        <v>4</v>
      </c>
      <c r="T663" s="11"/>
      <c r="V663" s="11"/>
      <c r="W663" s="11">
        <v>3</v>
      </c>
      <c r="X663" s="11">
        <v>213</v>
      </c>
      <c r="Y663" s="11">
        <v>25</v>
      </c>
      <c r="Z663" s="11">
        <v>82</v>
      </c>
      <c r="AA663" s="15">
        <f t="shared" si="148"/>
        <v>3.28</v>
      </c>
      <c r="AB663" s="11">
        <v>4</v>
      </c>
      <c r="AC663" s="11">
        <v>26</v>
      </c>
      <c r="AD663" s="15">
        <f t="shared" si="149"/>
        <v>1.04</v>
      </c>
      <c r="AE663" s="16">
        <f t="shared" si="150"/>
        <v>31.707317073170735</v>
      </c>
      <c r="AF663" s="11">
        <v>0</v>
      </c>
      <c r="AG663" s="11">
        <f t="shared" si="151"/>
        <v>0</v>
      </c>
      <c r="AH663" s="11">
        <v>0</v>
      </c>
      <c r="AI663" s="11">
        <f>AH663*100/Y663</f>
        <v>0</v>
      </c>
      <c r="AJ663" s="18" t="s">
        <v>123</v>
      </c>
      <c r="AK663" s="83"/>
      <c r="AL663" s="11"/>
      <c r="AM663" s="11">
        <v>4</v>
      </c>
      <c r="AN663" s="11">
        <v>2</v>
      </c>
      <c r="AO663" s="11">
        <v>2</v>
      </c>
      <c r="AP663" s="11">
        <v>3</v>
      </c>
      <c r="AQ663" s="11">
        <v>3</v>
      </c>
      <c r="AR663" s="11">
        <v>3</v>
      </c>
      <c r="AS663" s="11">
        <v>0</v>
      </c>
      <c r="AT663" s="11"/>
      <c r="AW663" s="11"/>
      <c r="AY663" s="11"/>
      <c r="AZ663" s="11">
        <f>AX663-26</f>
        <v>-26</v>
      </c>
      <c r="BA663" s="11">
        <f>AX663-50</f>
        <v>-50</v>
      </c>
      <c r="BB663" s="11">
        <f>AX663-66</f>
        <v>-66</v>
      </c>
      <c r="BC663" s="11">
        <f>AX663-82</f>
        <v>-82</v>
      </c>
      <c r="BH663" t="str">
        <f>CONCATENATE(Tabla1[[#This Row],[MADRE]],"X",Tabla1[[#This Row],[PADRE]])</f>
        <v>D98i694XMarta</v>
      </c>
    </row>
    <row r="664" spans="1:60" ht="15.75" hidden="1" x14ac:dyDescent="0.25">
      <c r="A664" s="11" t="str">
        <f t="shared" si="142"/>
        <v>D04_115_5</v>
      </c>
      <c r="B664" s="1" t="s">
        <v>427</v>
      </c>
      <c r="C664" s="2">
        <v>115</v>
      </c>
      <c r="D664" s="16">
        <v>5</v>
      </c>
      <c r="E664" s="14" t="s">
        <v>430</v>
      </c>
      <c r="F664" s="11" t="s">
        <v>125</v>
      </c>
      <c r="G664" s="11" t="s">
        <v>63</v>
      </c>
      <c r="H664" s="11">
        <v>2010</v>
      </c>
      <c r="I664" s="16" t="s">
        <v>70</v>
      </c>
      <c r="J664" s="11">
        <v>79</v>
      </c>
      <c r="P664" s="11">
        <v>2</v>
      </c>
      <c r="T664" s="11"/>
      <c r="V664" s="11"/>
      <c r="W664" s="11">
        <v>2</v>
      </c>
      <c r="X664" s="11">
        <v>224</v>
      </c>
      <c r="Y664" s="11">
        <v>25</v>
      </c>
      <c r="Z664" s="11">
        <v>88</v>
      </c>
      <c r="AA664" s="15">
        <f t="shared" si="148"/>
        <v>3.52</v>
      </c>
      <c r="AB664" s="11">
        <v>4</v>
      </c>
      <c r="AC664" s="11">
        <v>25</v>
      </c>
      <c r="AD664" s="15">
        <f t="shared" si="149"/>
        <v>1</v>
      </c>
      <c r="AE664" s="16">
        <f t="shared" si="150"/>
        <v>28.40909090909091</v>
      </c>
      <c r="AF664" s="11">
        <v>0</v>
      </c>
      <c r="AG664" s="11">
        <f t="shared" si="151"/>
        <v>0</v>
      </c>
      <c r="AH664" s="11">
        <v>2</v>
      </c>
      <c r="AI664" s="11">
        <f>AH664*100/Y664</f>
        <v>8</v>
      </c>
      <c r="AJ664" s="18" t="s">
        <v>87</v>
      </c>
      <c r="AK664" s="83"/>
      <c r="AL664" s="11"/>
      <c r="AM664" s="11">
        <v>4</v>
      </c>
      <c r="AN664" s="11">
        <v>2</v>
      </c>
      <c r="AO664" s="11">
        <v>3</v>
      </c>
      <c r="AP664" s="11">
        <v>3</v>
      </c>
      <c r="AQ664" s="11">
        <v>3</v>
      </c>
      <c r="AR664" s="11">
        <v>4</v>
      </c>
      <c r="AS664" s="11">
        <v>2</v>
      </c>
      <c r="AT664" s="11"/>
      <c r="AW664" s="11"/>
      <c r="AY664" s="11"/>
      <c r="AZ664" s="11">
        <f>AX664-40</f>
        <v>-40</v>
      </c>
      <c r="BA664" s="11">
        <f>AX664-60</f>
        <v>-60</v>
      </c>
      <c r="BB664" s="11">
        <f>AX664-82</f>
        <v>-82</v>
      </c>
      <c r="BC664" s="11">
        <f>AX664-98</f>
        <v>-98</v>
      </c>
      <c r="BH664" t="str">
        <f>CONCATENATE(Tabla1[[#This Row],[MADRE]],"X",Tabla1[[#This Row],[PADRE]])</f>
        <v>D98i694XMarta</v>
      </c>
    </row>
    <row r="665" spans="1:60" ht="15.75" hidden="1" x14ac:dyDescent="0.25">
      <c r="A665" s="11" t="str">
        <f t="shared" si="142"/>
        <v>D04_179_6</v>
      </c>
      <c r="B665" s="1" t="s">
        <v>427</v>
      </c>
      <c r="C665" s="8">
        <v>179</v>
      </c>
      <c r="D665" s="13">
        <v>6</v>
      </c>
      <c r="E665" s="14" t="s">
        <v>430</v>
      </c>
      <c r="F665" s="11" t="s">
        <v>144</v>
      </c>
      <c r="G665" s="14" t="s">
        <v>63</v>
      </c>
      <c r="H665" s="14">
        <v>2007</v>
      </c>
      <c r="I665" s="13" t="s">
        <v>64</v>
      </c>
      <c r="J665" s="14">
        <v>62</v>
      </c>
      <c r="P665" s="14">
        <v>3</v>
      </c>
      <c r="T665" s="14"/>
      <c r="V665" s="14"/>
      <c r="W665" s="14">
        <v>2</v>
      </c>
      <c r="X665" s="14">
        <v>190</v>
      </c>
      <c r="Y665" s="14">
        <v>25</v>
      </c>
      <c r="Z665" s="14">
        <v>88</v>
      </c>
      <c r="AA665" s="81">
        <f t="shared" si="148"/>
        <v>3.5895652173913044</v>
      </c>
      <c r="AB665" s="14">
        <v>4</v>
      </c>
      <c r="AC665" s="14">
        <v>20</v>
      </c>
      <c r="AD665" s="81">
        <f t="shared" si="149"/>
        <v>0.86956521739130432</v>
      </c>
      <c r="AE665" s="13">
        <f t="shared" si="150"/>
        <v>24.224806201550386</v>
      </c>
      <c r="AF665" s="14">
        <v>2</v>
      </c>
      <c r="AG665" s="14">
        <f t="shared" si="151"/>
        <v>8</v>
      </c>
      <c r="AH665" s="14">
        <v>0</v>
      </c>
      <c r="AI665" s="14">
        <f>[3]Hoja1!AH17969/Y665</f>
        <v>0</v>
      </c>
      <c r="AJ665" s="17" t="s">
        <v>431</v>
      </c>
      <c r="AK665" s="85">
        <f>AJ665*100/Y665</f>
        <v>180080</v>
      </c>
      <c r="AL665" s="14"/>
      <c r="AM665" s="14">
        <v>7</v>
      </c>
      <c r="AN665" s="14">
        <v>2</v>
      </c>
      <c r="AO665" s="14">
        <v>3</v>
      </c>
      <c r="AP665" s="14">
        <v>2</v>
      </c>
      <c r="AQ665" s="14">
        <v>3</v>
      </c>
      <c r="AR665" s="14">
        <v>2</v>
      </c>
      <c r="AS665" s="14"/>
      <c r="AT665" s="14"/>
      <c r="AW665" s="14"/>
      <c r="AY665" s="14"/>
      <c r="AZ665" s="14"/>
      <c r="BA665" s="14">
        <f>AX665-53</f>
        <v>-53</v>
      </c>
      <c r="BB665" s="14">
        <f>AX665-67</f>
        <v>-67</v>
      </c>
      <c r="BC665" s="14">
        <f t="shared" ref="BC665:BC686" si="152">AX665-82</f>
        <v>-82</v>
      </c>
      <c r="BH665" t="str">
        <f>CONCATENATE(Tabla1[[#This Row],[MADRE]],"X",Tabla1[[#This Row],[PADRE]])</f>
        <v>D98i694XAntoneta</v>
      </c>
    </row>
    <row r="666" spans="1:60" ht="15.75" hidden="1" x14ac:dyDescent="0.25">
      <c r="A666" s="11" t="str">
        <f t="shared" si="142"/>
        <v>D04_183_6</v>
      </c>
      <c r="B666" s="1" t="s">
        <v>427</v>
      </c>
      <c r="C666" s="8">
        <v>183</v>
      </c>
      <c r="D666" s="13">
        <v>6</v>
      </c>
      <c r="E666" s="14" t="s">
        <v>430</v>
      </c>
      <c r="F666" s="11" t="s">
        <v>144</v>
      </c>
      <c r="G666" s="14" t="s">
        <v>63</v>
      </c>
      <c r="H666" s="14">
        <v>2007</v>
      </c>
      <c r="I666" s="13" t="s">
        <v>64</v>
      </c>
      <c r="J666" s="14">
        <v>60</v>
      </c>
      <c r="P666" s="14">
        <v>4</v>
      </c>
      <c r="T666" s="14"/>
      <c r="V666" s="14"/>
      <c r="W666" s="14">
        <v>3</v>
      </c>
      <c r="X666" s="14">
        <v>199</v>
      </c>
      <c r="Y666" s="14">
        <v>25</v>
      </c>
      <c r="Z666" s="14">
        <v>116</v>
      </c>
      <c r="AA666" s="81">
        <f t="shared" si="148"/>
        <v>4.6399999999999997</v>
      </c>
      <c r="AB666" s="14">
        <v>4</v>
      </c>
      <c r="AC666" s="14">
        <v>32</v>
      </c>
      <c r="AD666" s="81">
        <f t="shared" si="149"/>
        <v>1.28</v>
      </c>
      <c r="AE666" s="13">
        <f t="shared" si="150"/>
        <v>27.586206896551726</v>
      </c>
      <c r="AF666" s="14">
        <v>0</v>
      </c>
      <c r="AG666" s="14">
        <f t="shared" si="151"/>
        <v>0</v>
      </c>
      <c r="AH666" s="14">
        <v>5</v>
      </c>
      <c r="AI666" s="14">
        <f>AH666*100/Y666</f>
        <v>20</v>
      </c>
      <c r="AJ666" s="17" t="s">
        <v>87</v>
      </c>
      <c r="AK666" s="82"/>
      <c r="AL666" s="14"/>
      <c r="AM666" s="14">
        <v>5</v>
      </c>
      <c r="AN666" s="14">
        <v>2</v>
      </c>
      <c r="AO666" s="14">
        <v>3</v>
      </c>
      <c r="AP666" s="14">
        <v>3</v>
      </c>
      <c r="AQ666" s="14">
        <v>3</v>
      </c>
      <c r="AR666" s="14">
        <v>3</v>
      </c>
      <c r="AS666" s="14"/>
      <c r="AT666" s="14"/>
      <c r="AW666" s="14"/>
      <c r="AY666" s="14"/>
      <c r="AZ666" s="14"/>
      <c r="BA666" s="14">
        <f>AX666-53</f>
        <v>-53</v>
      </c>
      <c r="BB666" s="14">
        <f>AX666-67</f>
        <v>-67</v>
      </c>
      <c r="BC666" s="14">
        <f t="shared" si="152"/>
        <v>-82</v>
      </c>
      <c r="BH666" t="str">
        <f>CONCATENATE(Tabla1[[#This Row],[MADRE]],"X",Tabla1[[#This Row],[PADRE]])</f>
        <v>D98i694XAntoneta</v>
      </c>
    </row>
    <row r="667" spans="1:60" ht="15.75" hidden="1" x14ac:dyDescent="0.25">
      <c r="A667" s="11" t="str">
        <f t="shared" si="142"/>
        <v>D04_183_6</v>
      </c>
      <c r="B667" s="1" t="s">
        <v>427</v>
      </c>
      <c r="C667" s="2">
        <v>183</v>
      </c>
      <c r="D667" s="16">
        <v>6</v>
      </c>
      <c r="E667" s="14" t="s">
        <v>430</v>
      </c>
      <c r="F667" s="11" t="s">
        <v>144</v>
      </c>
      <c r="G667" s="11" t="s">
        <v>63</v>
      </c>
      <c r="H667" s="11">
        <v>2009</v>
      </c>
      <c r="I667" s="16" t="s">
        <v>64</v>
      </c>
      <c r="J667" s="11">
        <v>49</v>
      </c>
      <c r="P667" s="11">
        <v>4</v>
      </c>
      <c r="T667" s="11"/>
      <c r="V667" s="11"/>
      <c r="W667" s="11">
        <v>4</v>
      </c>
      <c r="X667" s="11">
        <v>204</v>
      </c>
      <c r="Y667" s="11">
        <v>25</v>
      </c>
      <c r="Z667" s="11">
        <v>96</v>
      </c>
      <c r="AA667" s="15">
        <f t="shared" si="148"/>
        <v>3.84</v>
      </c>
      <c r="AB667" s="11">
        <v>4</v>
      </c>
      <c r="AC667" s="11">
        <v>33</v>
      </c>
      <c r="AD667" s="15">
        <f t="shared" si="149"/>
        <v>1.32</v>
      </c>
      <c r="AE667" s="16">
        <f t="shared" si="150"/>
        <v>34.375</v>
      </c>
      <c r="AF667" s="11">
        <v>0</v>
      </c>
      <c r="AG667" s="11">
        <f t="shared" si="151"/>
        <v>0</v>
      </c>
      <c r="AH667" s="11">
        <v>12</v>
      </c>
      <c r="AI667" s="11">
        <f>AH667*100/Y667</f>
        <v>48</v>
      </c>
      <c r="AJ667" s="18" t="s">
        <v>87</v>
      </c>
      <c r="AK667" s="83"/>
      <c r="AL667" s="11"/>
      <c r="AM667" s="11">
        <v>5</v>
      </c>
      <c r="AN667" s="11">
        <v>2</v>
      </c>
      <c r="AO667" s="11">
        <v>1</v>
      </c>
      <c r="AP667" s="11">
        <v>2</v>
      </c>
      <c r="AQ667" s="11">
        <v>3</v>
      </c>
      <c r="AR667" s="11">
        <v>3</v>
      </c>
      <c r="AS667" s="11">
        <v>2</v>
      </c>
      <c r="AT667" s="11"/>
      <c r="AW667" s="11"/>
      <c r="AY667" s="11"/>
      <c r="AZ667" s="11">
        <f>AX667-26</f>
        <v>-26</v>
      </c>
      <c r="BA667" s="11">
        <f>AX667-50</f>
        <v>-50</v>
      </c>
      <c r="BB667" s="11">
        <f>AX667-66</f>
        <v>-66</v>
      </c>
      <c r="BC667" s="11">
        <f t="shared" si="152"/>
        <v>-82</v>
      </c>
      <c r="BH667" t="str">
        <f>CONCATENATE(Tabla1[[#This Row],[MADRE]],"X",Tabla1[[#This Row],[PADRE]])</f>
        <v>D98i694XAntoneta</v>
      </c>
    </row>
    <row r="668" spans="1:60" ht="15.75" hidden="1" x14ac:dyDescent="0.25">
      <c r="A668" s="11" t="str">
        <f t="shared" si="142"/>
        <v>D04_202_6</v>
      </c>
      <c r="B668" s="1" t="s">
        <v>427</v>
      </c>
      <c r="C668" s="8">
        <v>202</v>
      </c>
      <c r="D668" s="13">
        <v>6</v>
      </c>
      <c r="E668" s="14" t="s">
        <v>430</v>
      </c>
      <c r="F668" s="11" t="s">
        <v>144</v>
      </c>
      <c r="G668" s="14" t="s">
        <v>63</v>
      </c>
      <c r="H668" s="14">
        <v>2007</v>
      </c>
      <c r="I668" s="13" t="s">
        <v>64</v>
      </c>
      <c r="J668" s="14">
        <v>61</v>
      </c>
      <c r="P668" s="14">
        <v>4</v>
      </c>
      <c r="T668" s="14"/>
      <c r="V668" s="14"/>
      <c r="W668" s="14">
        <v>3</v>
      </c>
      <c r="X668" s="14">
        <v>200</v>
      </c>
      <c r="Y668" s="14">
        <v>25</v>
      </c>
      <c r="Z668" s="14">
        <v>51</v>
      </c>
      <c r="AA668" s="81">
        <f t="shared" si="148"/>
        <v>2.0816666666666666</v>
      </c>
      <c r="AB668" s="14">
        <v>2</v>
      </c>
      <c r="AC668" s="14">
        <v>25</v>
      </c>
      <c r="AD668" s="81">
        <f t="shared" si="149"/>
        <v>1.0416666666666667</v>
      </c>
      <c r="AE668" s="13">
        <f t="shared" si="150"/>
        <v>50.040032025620505</v>
      </c>
      <c r="AF668" s="14">
        <v>1</v>
      </c>
      <c r="AG668" s="14">
        <f t="shared" si="151"/>
        <v>4</v>
      </c>
      <c r="AH668" s="14">
        <v>0</v>
      </c>
      <c r="AI668" s="14">
        <f>[3]Hoja1!AH18084/Y668</f>
        <v>0</v>
      </c>
      <c r="AJ668" s="17" t="s">
        <v>432</v>
      </c>
      <c r="AK668" s="85" t="e">
        <f>AJ668*100/Y668</f>
        <v>#VALUE!</v>
      </c>
      <c r="AL668" s="14"/>
      <c r="AM668" s="14">
        <v>7</v>
      </c>
      <c r="AN668" s="14">
        <v>3</v>
      </c>
      <c r="AO668" s="14">
        <v>3</v>
      </c>
      <c r="AP668" s="14">
        <v>4</v>
      </c>
      <c r="AQ668" s="14">
        <v>3</v>
      </c>
      <c r="AR668" s="14">
        <v>3</v>
      </c>
      <c r="AS668" s="14"/>
      <c r="AT668" s="14"/>
      <c r="AW668" s="14"/>
      <c r="AY668" s="14"/>
      <c r="AZ668" s="14"/>
      <c r="BA668" s="14">
        <f>AX668-53</f>
        <v>-53</v>
      </c>
      <c r="BB668" s="14">
        <f>AX668-67</f>
        <v>-67</v>
      </c>
      <c r="BC668" s="14">
        <f t="shared" si="152"/>
        <v>-82</v>
      </c>
      <c r="BH668" t="str">
        <f>CONCATENATE(Tabla1[[#This Row],[MADRE]],"X",Tabla1[[#This Row],[PADRE]])</f>
        <v>D98i694XAntoneta</v>
      </c>
    </row>
    <row r="669" spans="1:60" ht="15.75" hidden="1" x14ac:dyDescent="0.25">
      <c r="A669" s="11" t="str">
        <f t="shared" si="142"/>
        <v>D04_203_7</v>
      </c>
      <c r="B669" s="1" t="s">
        <v>427</v>
      </c>
      <c r="C669" s="8">
        <v>203</v>
      </c>
      <c r="D669" s="13">
        <v>7</v>
      </c>
      <c r="E669" s="14" t="s">
        <v>62</v>
      </c>
      <c r="F669" s="14" t="s">
        <v>430</v>
      </c>
      <c r="G669" s="14" t="s">
        <v>63</v>
      </c>
      <c r="H669" s="14">
        <v>2007</v>
      </c>
      <c r="I669" s="13" t="s">
        <v>64</v>
      </c>
      <c r="J669" s="14">
        <v>64</v>
      </c>
      <c r="P669" s="14">
        <v>2</v>
      </c>
      <c r="T669" s="14"/>
      <c r="V669" s="14" t="s">
        <v>433</v>
      </c>
      <c r="W669" s="14">
        <v>1</v>
      </c>
      <c r="X669" s="14">
        <v>225</v>
      </c>
      <c r="Y669" s="14">
        <v>25</v>
      </c>
      <c r="Z669" s="14">
        <v>48</v>
      </c>
      <c r="AA669" s="81">
        <f t="shared" si="148"/>
        <v>1.92</v>
      </c>
      <c r="AB669" s="14">
        <v>4</v>
      </c>
      <c r="AC669" s="14">
        <v>19</v>
      </c>
      <c r="AD669" s="81">
        <f t="shared" si="149"/>
        <v>0.76</v>
      </c>
      <c r="AE669" s="13">
        <f t="shared" si="150"/>
        <v>39.583333333333336</v>
      </c>
      <c r="AF669" s="14">
        <v>0</v>
      </c>
      <c r="AG669" s="14">
        <f t="shared" si="151"/>
        <v>0</v>
      </c>
      <c r="AH669" s="14">
        <v>0</v>
      </c>
      <c r="AI669" s="14">
        <f>[3]Hoja1!AH18089/Y669</f>
        <v>0</v>
      </c>
      <c r="AJ669" s="17" t="s">
        <v>311</v>
      </c>
      <c r="AK669" s="85">
        <f>AJ669*100/Y669</f>
        <v>179732</v>
      </c>
      <c r="AL669" s="14"/>
      <c r="AM669" s="14">
        <v>4</v>
      </c>
      <c r="AN669" s="14">
        <v>3</v>
      </c>
      <c r="AO669" s="14">
        <v>3</v>
      </c>
      <c r="AP669" s="14">
        <v>3</v>
      </c>
      <c r="AQ669" s="14">
        <v>3</v>
      </c>
      <c r="AR669" s="14">
        <v>2</v>
      </c>
      <c r="AS669" s="14"/>
      <c r="AT669" s="14"/>
      <c r="AW669" s="14"/>
      <c r="AY669" s="14"/>
      <c r="AZ669" s="14"/>
      <c r="BA669" s="14">
        <f>AX669-53</f>
        <v>-53</v>
      </c>
      <c r="BB669" s="14">
        <f>AX669-67</f>
        <v>-67</v>
      </c>
      <c r="BC669" s="14">
        <f t="shared" si="152"/>
        <v>-82</v>
      </c>
      <c r="BH669" t="str">
        <f>CONCATENATE(Tabla1[[#This Row],[MADRE]],"X",Tabla1[[#This Row],[PADRE]])</f>
        <v>R1000XD98i694</v>
      </c>
    </row>
    <row r="670" spans="1:60" ht="15.75" hidden="1" x14ac:dyDescent="0.25">
      <c r="A670" s="11" t="str">
        <f t="shared" si="142"/>
        <v>D04_204_7</v>
      </c>
      <c r="B670" s="1" t="s">
        <v>427</v>
      </c>
      <c r="C670" s="8">
        <v>204</v>
      </c>
      <c r="D670" s="13">
        <v>7</v>
      </c>
      <c r="E670" s="14" t="s">
        <v>62</v>
      </c>
      <c r="F670" s="14" t="s">
        <v>430</v>
      </c>
      <c r="G670" s="14" t="s">
        <v>63</v>
      </c>
      <c r="H670" s="14">
        <v>2007</v>
      </c>
      <c r="I670" s="13" t="s">
        <v>64</v>
      </c>
      <c r="J670" s="14">
        <v>73</v>
      </c>
      <c r="P670" s="14">
        <v>3</v>
      </c>
      <c r="T670" s="14"/>
      <c r="V670" s="14" t="s">
        <v>433</v>
      </c>
      <c r="W670" s="14">
        <v>1</v>
      </c>
      <c r="X670" s="14">
        <v>206</v>
      </c>
      <c r="Y670" s="14">
        <v>25</v>
      </c>
      <c r="Z670" s="14">
        <v>78</v>
      </c>
      <c r="AA670" s="81">
        <f t="shared" si="148"/>
        <v>3.1721739130434781</v>
      </c>
      <c r="AB670" s="14">
        <v>4</v>
      </c>
      <c r="AC670" s="14">
        <v>15</v>
      </c>
      <c r="AD670" s="81">
        <f t="shared" si="149"/>
        <v>0.65217391304347827</v>
      </c>
      <c r="AE670" s="13">
        <f t="shared" si="150"/>
        <v>20.559210526315791</v>
      </c>
      <c r="AF670" s="14">
        <v>2</v>
      </c>
      <c r="AG670" s="14">
        <f t="shared" si="151"/>
        <v>8</v>
      </c>
      <c r="AH670" s="14">
        <v>0</v>
      </c>
      <c r="AI670" s="14">
        <f>[3]Hoja1!AH18094/Y670</f>
        <v>0</v>
      </c>
      <c r="AJ670" s="17" t="s">
        <v>327</v>
      </c>
      <c r="AK670" s="85">
        <f>AJ670*100/Y670</f>
        <v>16</v>
      </c>
      <c r="AL670" s="14"/>
      <c r="AM670" s="14">
        <v>7</v>
      </c>
      <c r="AN670" s="14">
        <v>3</v>
      </c>
      <c r="AO670" s="14">
        <v>3</v>
      </c>
      <c r="AP670" s="14">
        <v>2</v>
      </c>
      <c r="AQ670" s="14">
        <v>3</v>
      </c>
      <c r="AR670" s="14">
        <v>2</v>
      </c>
      <c r="AS670" s="14"/>
      <c r="AT670" s="14"/>
      <c r="AW670" s="14"/>
      <c r="AY670" s="14"/>
      <c r="AZ670" s="14"/>
      <c r="BA670" s="14">
        <f>AX670-53</f>
        <v>-53</v>
      </c>
      <c r="BB670" s="14">
        <f>AX670-67</f>
        <v>-67</v>
      </c>
      <c r="BC670" s="14">
        <f t="shared" si="152"/>
        <v>-82</v>
      </c>
      <c r="BH670" t="str">
        <f>CONCATENATE(Tabla1[[#This Row],[MADRE]],"X",Tabla1[[#This Row],[PADRE]])</f>
        <v>R1000XD98i694</v>
      </c>
    </row>
    <row r="671" spans="1:60" ht="15.75" hidden="1" x14ac:dyDescent="0.25">
      <c r="A671" s="11" t="str">
        <f t="shared" si="142"/>
        <v>D04_217_7</v>
      </c>
      <c r="B671" s="1" t="s">
        <v>427</v>
      </c>
      <c r="C671" s="2">
        <v>217</v>
      </c>
      <c r="D671" s="16">
        <v>7</v>
      </c>
      <c r="E671" s="11" t="s">
        <v>62</v>
      </c>
      <c r="F671" s="14" t="s">
        <v>430</v>
      </c>
      <c r="G671" s="11" t="s">
        <v>63</v>
      </c>
      <c r="H671" s="11">
        <v>2008</v>
      </c>
      <c r="I671" s="16" t="s">
        <v>64</v>
      </c>
      <c r="J671" s="11">
        <v>75</v>
      </c>
      <c r="P671" s="11">
        <v>2</v>
      </c>
      <c r="T671" s="11"/>
      <c r="V671" s="11"/>
      <c r="W671" s="11">
        <v>1</v>
      </c>
      <c r="X671" s="11">
        <v>222</v>
      </c>
      <c r="Y671" s="11">
        <v>25</v>
      </c>
      <c r="Z671" s="11">
        <v>60</v>
      </c>
      <c r="AA671" s="15">
        <f t="shared" si="148"/>
        <v>2.4283333333333332</v>
      </c>
      <c r="AB671" s="11">
        <v>4</v>
      </c>
      <c r="AC671" s="11">
        <v>17</v>
      </c>
      <c r="AD671" s="15">
        <f t="shared" si="149"/>
        <v>0.70833333333333337</v>
      </c>
      <c r="AE671" s="16">
        <f t="shared" si="150"/>
        <v>29.169526424159237</v>
      </c>
      <c r="AF671" s="11">
        <v>1</v>
      </c>
      <c r="AG671" s="11">
        <f t="shared" si="151"/>
        <v>4</v>
      </c>
      <c r="AH671" s="11">
        <v>0</v>
      </c>
      <c r="AI671" s="11">
        <f>AH671*100/Y671</f>
        <v>0</v>
      </c>
      <c r="AJ671" s="18" t="s">
        <v>379</v>
      </c>
      <c r="AK671" s="83"/>
      <c r="AL671" s="11"/>
      <c r="AM671" s="11">
        <v>3</v>
      </c>
      <c r="AN671" s="11">
        <v>2</v>
      </c>
      <c r="AO671" s="11">
        <v>1</v>
      </c>
      <c r="AP671" s="11">
        <v>2</v>
      </c>
      <c r="AQ671" s="11">
        <v>3</v>
      </c>
      <c r="AR671" s="11">
        <v>3</v>
      </c>
      <c r="AS671" s="11"/>
      <c r="AT671" s="11"/>
      <c r="AW671" s="11"/>
      <c r="AY671" s="11"/>
      <c r="AZ671" s="11">
        <f>AX671-22</f>
        <v>-22</v>
      </c>
      <c r="BA671" s="11">
        <f>AX671-49</f>
        <v>-49</v>
      </c>
      <c r="BB671" s="11">
        <f>AX671-67</f>
        <v>-67</v>
      </c>
      <c r="BC671" s="11">
        <f t="shared" si="152"/>
        <v>-82</v>
      </c>
      <c r="BH671" t="str">
        <f>CONCATENATE(Tabla1[[#This Row],[MADRE]],"X",Tabla1[[#This Row],[PADRE]])</f>
        <v>R1000XD98i694</v>
      </c>
    </row>
    <row r="672" spans="1:60" ht="15.75" hidden="1" x14ac:dyDescent="0.25">
      <c r="A672" s="11" t="str">
        <f t="shared" si="142"/>
        <v>D04_217_7</v>
      </c>
      <c r="B672" s="1" t="s">
        <v>427</v>
      </c>
      <c r="C672" s="2">
        <v>217</v>
      </c>
      <c r="D672" s="16">
        <v>7</v>
      </c>
      <c r="E672" s="11" t="s">
        <v>62</v>
      </c>
      <c r="F672" s="14" t="s">
        <v>430</v>
      </c>
      <c r="G672" s="11" t="s">
        <v>63</v>
      </c>
      <c r="H672" s="11">
        <v>2009</v>
      </c>
      <c r="I672" s="16" t="s">
        <v>64</v>
      </c>
      <c r="J672" s="11">
        <v>73</v>
      </c>
      <c r="P672" s="11">
        <v>4</v>
      </c>
      <c r="T672" s="11"/>
      <c r="V672" s="11"/>
      <c r="W672" s="11">
        <v>2</v>
      </c>
      <c r="X672" s="11">
        <v>220</v>
      </c>
      <c r="Y672" s="11">
        <v>25</v>
      </c>
      <c r="Z672" s="11">
        <v>59</v>
      </c>
      <c r="AA672" s="15">
        <f t="shared" si="148"/>
        <v>2.36</v>
      </c>
      <c r="AB672" s="11">
        <v>4</v>
      </c>
      <c r="AC672" s="11">
        <v>20</v>
      </c>
      <c r="AD672" s="15">
        <f t="shared" si="149"/>
        <v>0.8</v>
      </c>
      <c r="AE672" s="16">
        <f t="shared" si="150"/>
        <v>33.898305084745765</v>
      </c>
      <c r="AF672" s="11">
        <v>0</v>
      </c>
      <c r="AG672" s="11">
        <f t="shared" si="151"/>
        <v>0</v>
      </c>
      <c r="AH672" s="11">
        <v>0</v>
      </c>
      <c r="AI672" s="11">
        <f>AH672*100/Y672</f>
        <v>0</v>
      </c>
      <c r="AJ672" s="18" t="s">
        <v>407</v>
      </c>
      <c r="AK672" s="83"/>
      <c r="AL672" s="11"/>
      <c r="AM672" s="11">
        <v>3</v>
      </c>
      <c r="AN672" s="11">
        <v>3</v>
      </c>
      <c r="AO672" s="11">
        <v>1</v>
      </c>
      <c r="AP672" s="11">
        <v>2</v>
      </c>
      <c r="AQ672" s="11">
        <v>3</v>
      </c>
      <c r="AR672" s="11">
        <v>3</v>
      </c>
      <c r="AS672" s="11">
        <v>3</v>
      </c>
      <c r="AT672" s="11"/>
      <c r="AW672" s="11"/>
      <c r="AY672" s="11"/>
      <c r="AZ672" s="11">
        <f>AX672-26</f>
        <v>-26</v>
      </c>
      <c r="BA672" s="11">
        <f>AX672-50</f>
        <v>-50</v>
      </c>
      <c r="BB672" s="11">
        <f>AX672-66</f>
        <v>-66</v>
      </c>
      <c r="BC672" s="11">
        <f t="shared" si="152"/>
        <v>-82</v>
      </c>
      <c r="BH672" t="str">
        <f>CONCATENATE(Tabla1[[#This Row],[MADRE]],"X",Tabla1[[#This Row],[PADRE]])</f>
        <v>R1000XD98i694</v>
      </c>
    </row>
    <row r="673" spans="1:60" ht="15.75" hidden="1" x14ac:dyDescent="0.25">
      <c r="A673" s="11" t="str">
        <f t="shared" si="142"/>
        <v>D04_219_7</v>
      </c>
      <c r="B673" s="1" t="s">
        <v>427</v>
      </c>
      <c r="C673" s="8">
        <v>219</v>
      </c>
      <c r="D673" s="13">
        <v>7</v>
      </c>
      <c r="E673" s="14" t="s">
        <v>62</v>
      </c>
      <c r="F673" s="14" t="s">
        <v>430</v>
      </c>
      <c r="G673" s="14" t="s">
        <v>63</v>
      </c>
      <c r="H673" s="14">
        <v>2007</v>
      </c>
      <c r="I673" s="13" t="s">
        <v>64</v>
      </c>
      <c r="J673" s="14">
        <v>62</v>
      </c>
      <c r="P673" s="14">
        <v>4</v>
      </c>
      <c r="T673" s="14"/>
      <c r="V673" s="14" t="s">
        <v>433</v>
      </c>
      <c r="W673" s="14">
        <v>3</v>
      </c>
      <c r="X673" s="14">
        <v>204</v>
      </c>
      <c r="Y673" s="14">
        <v>25</v>
      </c>
      <c r="Z673" s="14">
        <v>73</v>
      </c>
      <c r="AA673" s="81">
        <f t="shared" si="148"/>
        <v>2.9516666666666667</v>
      </c>
      <c r="AB673" s="14">
        <v>4</v>
      </c>
      <c r="AC673" s="14">
        <v>19</v>
      </c>
      <c r="AD673" s="81">
        <f t="shared" si="149"/>
        <v>0.79166666666666663</v>
      </c>
      <c r="AE673" s="13">
        <f t="shared" si="150"/>
        <v>26.821005081874645</v>
      </c>
      <c r="AF673" s="14">
        <v>1</v>
      </c>
      <c r="AG673" s="14">
        <f t="shared" si="151"/>
        <v>4</v>
      </c>
      <c r="AH673" s="14">
        <v>0</v>
      </c>
      <c r="AI673" s="14">
        <f>[3]Hoja1!AH18169/Y673</f>
        <v>0</v>
      </c>
      <c r="AJ673" s="17" t="s">
        <v>124</v>
      </c>
      <c r="AK673" s="85">
        <f>AJ673*100/Y673</f>
        <v>179948</v>
      </c>
      <c r="AL673" s="14"/>
      <c r="AM673" s="14">
        <v>7</v>
      </c>
      <c r="AN673" s="14">
        <v>3</v>
      </c>
      <c r="AO673" s="14">
        <v>3</v>
      </c>
      <c r="AP673" s="14">
        <v>2</v>
      </c>
      <c r="AQ673" s="14">
        <v>3</v>
      </c>
      <c r="AR673" s="14">
        <v>3</v>
      </c>
      <c r="AS673" s="14"/>
      <c r="AT673" s="14"/>
      <c r="AW673" s="14"/>
      <c r="AY673" s="14"/>
      <c r="AZ673" s="14"/>
      <c r="BA673" s="14">
        <f>AX673-53</f>
        <v>-53</v>
      </c>
      <c r="BB673" s="14">
        <f t="shared" ref="BB673:BB678" si="153">AX673-67</f>
        <v>-67</v>
      </c>
      <c r="BC673" s="14">
        <f t="shared" si="152"/>
        <v>-82</v>
      </c>
      <c r="BH673" t="str">
        <f>CONCATENATE(Tabla1[[#This Row],[MADRE]],"X",Tabla1[[#This Row],[PADRE]])</f>
        <v>R1000XD98i694</v>
      </c>
    </row>
    <row r="674" spans="1:60" ht="15.75" hidden="1" x14ac:dyDescent="0.25">
      <c r="A674" s="11" t="str">
        <f t="shared" si="142"/>
        <v>D04_220_7</v>
      </c>
      <c r="B674" s="1" t="s">
        <v>427</v>
      </c>
      <c r="C674" s="8">
        <v>220</v>
      </c>
      <c r="D674" s="13">
        <v>7</v>
      </c>
      <c r="E674" s="14" t="s">
        <v>62</v>
      </c>
      <c r="F674" s="14" t="s">
        <v>430</v>
      </c>
      <c r="G674" s="14" t="s">
        <v>63</v>
      </c>
      <c r="H674" s="14">
        <v>2007</v>
      </c>
      <c r="I674" s="13" t="s">
        <v>64</v>
      </c>
      <c r="J674" s="14">
        <v>65</v>
      </c>
      <c r="P674" s="14">
        <v>3</v>
      </c>
      <c r="T674" s="14"/>
      <c r="V674" s="14" t="s">
        <v>433</v>
      </c>
      <c r="W674" s="14">
        <v>3</v>
      </c>
      <c r="X674" s="14">
        <v>207</v>
      </c>
      <c r="Y674" s="14">
        <v>25</v>
      </c>
      <c r="Z674" s="14">
        <v>56</v>
      </c>
      <c r="AA674" s="81">
        <f t="shared" si="148"/>
        <v>2.2400000000000002</v>
      </c>
      <c r="AB674" s="14">
        <v>5</v>
      </c>
      <c r="AC674" s="14">
        <v>14</v>
      </c>
      <c r="AD674" s="81">
        <f t="shared" si="149"/>
        <v>0.56000000000000005</v>
      </c>
      <c r="AE674" s="13">
        <f t="shared" si="150"/>
        <v>25</v>
      </c>
      <c r="AF674" s="14">
        <v>0</v>
      </c>
      <c r="AG674" s="14">
        <f t="shared" si="151"/>
        <v>0</v>
      </c>
      <c r="AH674" s="14">
        <v>0</v>
      </c>
      <c r="AI674" s="14">
        <f>[3]Hoja1!AH18174/Y674</f>
        <v>0</v>
      </c>
      <c r="AJ674" s="17" t="s">
        <v>215</v>
      </c>
      <c r="AK674" s="85">
        <f>AJ674*100/Y674</f>
        <v>180436</v>
      </c>
      <c r="AL674" s="14"/>
      <c r="AM674" s="14">
        <v>7</v>
      </c>
      <c r="AN674" s="14">
        <v>3</v>
      </c>
      <c r="AO674" s="14">
        <v>1</v>
      </c>
      <c r="AP674" s="14">
        <v>2</v>
      </c>
      <c r="AQ674" s="14">
        <v>3</v>
      </c>
      <c r="AR674" s="14">
        <v>2</v>
      </c>
      <c r="AS674" s="14"/>
      <c r="AT674" s="14"/>
      <c r="AW674" s="14"/>
      <c r="AY674" s="14"/>
      <c r="AZ674" s="14"/>
      <c r="BA674" s="14">
        <f>AX674-53</f>
        <v>-53</v>
      </c>
      <c r="BB674" s="14">
        <f t="shared" si="153"/>
        <v>-67</v>
      </c>
      <c r="BC674" s="14">
        <f t="shared" si="152"/>
        <v>-82</v>
      </c>
      <c r="BH674" t="str">
        <f>CONCATENATE(Tabla1[[#This Row],[MADRE]],"X",Tabla1[[#This Row],[PADRE]])</f>
        <v>R1000XD98i694</v>
      </c>
    </row>
    <row r="675" spans="1:60" ht="15.75" hidden="1" x14ac:dyDescent="0.25">
      <c r="A675" s="11" t="str">
        <f t="shared" si="142"/>
        <v>D04_223_7</v>
      </c>
      <c r="B675" s="1" t="s">
        <v>427</v>
      </c>
      <c r="C675" s="8">
        <v>223</v>
      </c>
      <c r="D675" s="13">
        <v>7</v>
      </c>
      <c r="E675" s="14" t="s">
        <v>62</v>
      </c>
      <c r="F675" s="14" t="s">
        <v>430</v>
      </c>
      <c r="G675" s="14" t="s">
        <v>63</v>
      </c>
      <c r="H675" s="14">
        <v>2007</v>
      </c>
      <c r="I675" s="13" t="s">
        <v>64</v>
      </c>
      <c r="J675" s="14">
        <v>70</v>
      </c>
      <c r="P675" s="14">
        <v>2</v>
      </c>
      <c r="T675" s="14"/>
      <c r="V675" s="14" t="s">
        <v>433</v>
      </c>
      <c r="W675" s="14">
        <v>1</v>
      </c>
      <c r="X675" s="14">
        <v>206</v>
      </c>
      <c r="Y675" s="14">
        <v>12</v>
      </c>
      <c r="Z675" s="14">
        <v>25</v>
      </c>
      <c r="AA675" s="81">
        <f t="shared" si="148"/>
        <v>2.0833333333333335</v>
      </c>
      <c r="AB675" s="14">
        <v>4</v>
      </c>
      <c r="AC675" s="14">
        <v>6</v>
      </c>
      <c r="AD675" s="81">
        <f t="shared" si="149"/>
        <v>0.5</v>
      </c>
      <c r="AE675" s="13">
        <f t="shared" si="150"/>
        <v>24</v>
      </c>
      <c r="AF675" s="14">
        <v>0</v>
      </c>
      <c r="AG675" s="14">
        <f t="shared" si="151"/>
        <v>0</v>
      </c>
      <c r="AH675" s="14">
        <v>0</v>
      </c>
      <c r="AI675" s="14">
        <f>[3]Hoja1!AH18189/Y675</f>
        <v>0</v>
      </c>
      <c r="AJ675" s="17" t="s">
        <v>87</v>
      </c>
      <c r="AK675" s="85">
        <f>AJ675*100/Y675</f>
        <v>0</v>
      </c>
      <c r="AL675" s="14"/>
      <c r="AM675" s="14">
        <v>7</v>
      </c>
      <c r="AN675" s="14">
        <v>3</v>
      </c>
      <c r="AO675" s="14">
        <v>3</v>
      </c>
      <c r="AP675" s="14">
        <v>2</v>
      </c>
      <c r="AQ675" s="14">
        <v>3</v>
      </c>
      <c r="AR675" s="14">
        <v>2</v>
      </c>
      <c r="AS675" s="14"/>
      <c r="AT675" s="14" t="s">
        <v>434</v>
      </c>
      <c r="AW675" s="14"/>
      <c r="AY675" s="14"/>
      <c r="AZ675" s="14"/>
      <c r="BA675" s="14">
        <f>AX675-53</f>
        <v>-53</v>
      </c>
      <c r="BB675" s="14">
        <f t="shared" si="153"/>
        <v>-67</v>
      </c>
      <c r="BC675" s="14">
        <f t="shared" si="152"/>
        <v>-82</v>
      </c>
      <c r="BH675" t="str">
        <f>CONCATENATE(Tabla1[[#This Row],[MADRE]],"X",Tabla1[[#This Row],[PADRE]])</f>
        <v>R1000XD98i694</v>
      </c>
    </row>
    <row r="676" spans="1:60" ht="15.75" hidden="1" x14ac:dyDescent="0.25">
      <c r="A676" s="11" t="str">
        <f t="shared" si="142"/>
        <v>D04_225_7</v>
      </c>
      <c r="B676" s="1" t="s">
        <v>427</v>
      </c>
      <c r="C676" s="8">
        <v>225</v>
      </c>
      <c r="D676" s="13">
        <v>7</v>
      </c>
      <c r="E676" s="14" t="s">
        <v>62</v>
      </c>
      <c r="F676" s="14" t="s">
        <v>430</v>
      </c>
      <c r="G676" s="14" t="s">
        <v>63</v>
      </c>
      <c r="H676" s="14">
        <v>2007</v>
      </c>
      <c r="I676" s="13" t="s">
        <v>64</v>
      </c>
      <c r="J676" s="14">
        <v>69</v>
      </c>
      <c r="P676" s="14">
        <v>3</v>
      </c>
      <c r="T676" s="14"/>
      <c r="V676" s="14" t="s">
        <v>433</v>
      </c>
      <c r="W676" s="14">
        <v>1</v>
      </c>
      <c r="X676" s="14">
        <v>218</v>
      </c>
      <c r="Y676" s="14">
        <v>25</v>
      </c>
      <c r="Z676" s="14">
        <v>75</v>
      </c>
      <c r="AA676" s="81">
        <f t="shared" si="148"/>
        <v>3</v>
      </c>
      <c r="AB676" s="14">
        <v>4</v>
      </c>
      <c r="AC676" s="14">
        <v>22</v>
      </c>
      <c r="AD676" s="81">
        <f t="shared" si="149"/>
        <v>0.88</v>
      </c>
      <c r="AE676" s="13">
        <f t="shared" si="150"/>
        <v>29.333333333333332</v>
      </c>
      <c r="AF676" s="14">
        <v>0</v>
      </c>
      <c r="AG676" s="14">
        <f t="shared" si="151"/>
        <v>0</v>
      </c>
      <c r="AH676" s="14">
        <v>0</v>
      </c>
      <c r="AI676" s="14">
        <f>[3]Hoja1!AH18199/Y676</f>
        <v>0</v>
      </c>
      <c r="AJ676" s="17" t="s">
        <v>435</v>
      </c>
      <c r="AK676" s="85">
        <f>AJ676*100/Y676</f>
        <v>180072</v>
      </c>
      <c r="AL676" s="14"/>
      <c r="AM676" s="14">
        <v>6</v>
      </c>
      <c r="AN676" s="14">
        <v>3</v>
      </c>
      <c r="AO676" s="14">
        <v>3</v>
      </c>
      <c r="AP676" s="14">
        <v>2</v>
      </c>
      <c r="AQ676" s="14">
        <v>3</v>
      </c>
      <c r="AR676" s="14">
        <v>3</v>
      </c>
      <c r="AS676" s="14"/>
      <c r="AT676" s="14"/>
      <c r="AW676" s="14"/>
      <c r="AY676" s="14"/>
      <c r="AZ676" s="14"/>
      <c r="BA676" s="14">
        <f>AX676-53</f>
        <v>-53</v>
      </c>
      <c r="BB676" s="14">
        <f t="shared" si="153"/>
        <v>-67</v>
      </c>
      <c r="BC676" s="14">
        <f t="shared" si="152"/>
        <v>-82</v>
      </c>
      <c r="BH676" t="str">
        <f>CONCATENATE(Tabla1[[#This Row],[MADRE]],"X",Tabla1[[#This Row],[PADRE]])</f>
        <v>R1000XD98i694</v>
      </c>
    </row>
    <row r="677" spans="1:60" ht="15.75" hidden="1" x14ac:dyDescent="0.25">
      <c r="A677" s="11" t="str">
        <f t="shared" si="142"/>
        <v>D04_227_7</v>
      </c>
      <c r="B677" s="1" t="s">
        <v>427</v>
      </c>
      <c r="C677" s="8">
        <v>227</v>
      </c>
      <c r="D677" s="13">
        <v>7</v>
      </c>
      <c r="E677" s="14" t="s">
        <v>62</v>
      </c>
      <c r="F677" s="14" t="s">
        <v>430</v>
      </c>
      <c r="G677" s="14" t="s">
        <v>63</v>
      </c>
      <c r="H677" s="14">
        <v>2007</v>
      </c>
      <c r="I677" s="13" t="s">
        <v>64</v>
      </c>
      <c r="J677" s="14">
        <v>64</v>
      </c>
      <c r="P677" s="14">
        <v>4</v>
      </c>
      <c r="T677" s="14"/>
      <c r="V677" s="14" t="s">
        <v>433</v>
      </c>
      <c r="W677" s="14">
        <v>3</v>
      </c>
      <c r="X677" s="14">
        <v>206</v>
      </c>
      <c r="Y677" s="14">
        <v>25</v>
      </c>
      <c r="Z677" s="14">
        <v>29</v>
      </c>
      <c r="AA677" s="81">
        <f t="shared" si="148"/>
        <v>1.1599999999999999</v>
      </c>
      <c r="AB677" s="14">
        <v>1</v>
      </c>
      <c r="AC677" s="14">
        <v>19</v>
      </c>
      <c r="AD677" s="81">
        <f t="shared" si="149"/>
        <v>0.76</v>
      </c>
      <c r="AE677" s="13">
        <f t="shared" si="150"/>
        <v>65.517241379310349</v>
      </c>
      <c r="AF677" s="14">
        <v>0</v>
      </c>
      <c r="AG677" s="14">
        <f t="shared" si="151"/>
        <v>0</v>
      </c>
      <c r="AH677" s="14">
        <v>0</v>
      </c>
      <c r="AI677" s="14">
        <f>[3]Hoja1!AH18209/Y677</f>
        <v>0</v>
      </c>
      <c r="AJ677" s="17" t="s">
        <v>436</v>
      </c>
      <c r="AK677" s="85" t="e">
        <f>AJ677*100/Y677</f>
        <v>#VALUE!</v>
      </c>
      <c r="AL677" s="14"/>
      <c r="AM677" s="14">
        <v>4</v>
      </c>
      <c r="AN677" s="14">
        <v>3</v>
      </c>
      <c r="AO677" s="14">
        <v>2</v>
      </c>
      <c r="AP677" s="14">
        <v>2</v>
      </c>
      <c r="AQ677" s="14">
        <v>3</v>
      </c>
      <c r="AR677" s="14">
        <v>3</v>
      </c>
      <c r="AS677" s="14"/>
      <c r="AT677" s="14"/>
      <c r="AW677" s="14"/>
      <c r="AY677" s="14"/>
      <c r="AZ677" s="14"/>
      <c r="BA677" s="14">
        <f>AX677-53</f>
        <v>-53</v>
      </c>
      <c r="BB677" s="14">
        <f t="shared" si="153"/>
        <v>-67</v>
      </c>
      <c r="BC677" s="14">
        <f t="shared" si="152"/>
        <v>-82</v>
      </c>
      <c r="BH677" t="str">
        <f>CONCATENATE(Tabla1[[#This Row],[MADRE]],"X",Tabla1[[#This Row],[PADRE]])</f>
        <v>R1000XD98i694</v>
      </c>
    </row>
    <row r="678" spans="1:60" ht="15.75" hidden="1" x14ac:dyDescent="0.25">
      <c r="A678" s="11" t="str">
        <f t="shared" si="142"/>
        <v>D04_228_7</v>
      </c>
      <c r="B678" s="1" t="s">
        <v>427</v>
      </c>
      <c r="C678" s="2">
        <v>228</v>
      </c>
      <c r="D678" s="16">
        <v>7</v>
      </c>
      <c r="E678" s="11" t="s">
        <v>62</v>
      </c>
      <c r="F678" s="14" t="s">
        <v>430</v>
      </c>
      <c r="G678" s="11" t="s">
        <v>63</v>
      </c>
      <c r="H678" s="11">
        <v>2008</v>
      </c>
      <c r="I678" s="16" t="s">
        <v>64</v>
      </c>
      <c r="J678" s="11">
        <v>73</v>
      </c>
      <c r="P678" s="11">
        <v>3</v>
      </c>
      <c r="T678" s="11"/>
      <c r="V678" s="11"/>
      <c r="W678" s="11">
        <v>2</v>
      </c>
      <c r="X678" s="11">
        <v>204</v>
      </c>
      <c r="Y678" s="11">
        <v>25</v>
      </c>
      <c r="Z678" s="11">
        <v>53</v>
      </c>
      <c r="AA678" s="15">
        <f t="shared" si="148"/>
        <v>2.2072727272727271</v>
      </c>
      <c r="AB678" s="11">
        <v>2</v>
      </c>
      <c r="AC678" s="11">
        <v>16</v>
      </c>
      <c r="AD678" s="15">
        <f t="shared" si="149"/>
        <v>0.72727272727272729</v>
      </c>
      <c r="AE678" s="16">
        <f t="shared" si="150"/>
        <v>32.948929159802312</v>
      </c>
      <c r="AF678" s="11">
        <v>3</v>
      </c>
      <c r="AG678" s="11">
        <f t="shared" si="151"/>
        <v>12</v>
      </c>
      <c r="AH678" s="11">
        <v>0</v>
      </c>
      <c r="AI678" s="11">
        <f t="shared" ref="AI678:AI711" si="154">AH678*100/Y678</f>
        <v>0</v>
      </c>
      <c r="AJ678" s="18" t="s">
        <v>87</v>
      </c>
      <c r="AK678" s="83"/>
      <c r="AL678" s="11"/>
      <c r="AM678" s="11">
        <v>6</v>
      </c>
      <c r="AN678" s="11">
        <v>2</v>
      </c>
      <c r="AO678" s="11">
        <v>2</v>
      </c>
      <c r="AP678" s="11">
        <v>3</v>
      </c>
      <c r="AQ678" s="11">
        <v>3</v>
      </c>
      <c r="AR678" s="11">
        <v>2</v>
      </c>
      <c r="AS678" s="11"/>
      <c r="AT678" s="11"/>
      <c r="AW678" s="11">
        <v>5</v>
      </c>
      <c r="AY678" s="11"/>
      <c r="AZ678" s="11">
        <f>AX678-22</f>
        <v>-22</v>
      </c>
      <c r="BA678" s="11">
        <f>AX678-49</f>
        <v>-49</v>
      </c>
      <c r="BB678" s="11">
        <f t="shared" si="153"/>
        <v>-67</v>
      </c>
      <c r="BC678" s="11">
        <f t="shared" si="152"/>
        <v>-82</v>
      </c>
      <c r="BH678" t="str">
        <f>CONCATENATE(Tabla1[[#This Row],[MADRE]],"X",Tabla1[[#This Row],[PADRE]])</f>
        <v>R1000XD98i694</v>
      </c>
    </row>
    <row r="679" spans="1:60" ht="15.75" hidden="1" x14ac:dyDescent="0.25">
      <c r="A679" s="11" t="str">
        <f t="shared" si="142"/>
        <v>D04_228_7</v>
      </c>
      <c r="B679" s="1" t="s">
        <v>427</v>
      </c>
      <c r="C679" s="2">
        <v>228</v>
      </c>
      <c r="D679" s="16">
        <v>7</v>
      </c>
      <c r="E679" s="11" t="s">
        <v>62</v>
      </c>
      <c r="F679" s="14" t="s">
        <v>430</v>
      </c>
      <c r="G679" s="11" t="s">
        <v>63</v>
      </c>
      <c r="H679" s="11">
        <v>2009</v>
      </c>
      <c r="I679" s="16" t="s">
        <v>64</v>
      </c>
      <c r="J679" s="11">
        <v>69</v>
      </c>
      <c r="P679" s="11">
        <v>4</v>
      </c>
      <c r="T679" s="11"/>
      <c r="V679" s="11"/>
      <c r="W679" s="11">
        <v>2</v>
      </c>
      <c r="X679" s="11">
        <v>202</v>
      </c>
      <c r="Y679" s="11">
        <v>25</v>
      </c>
      <c r="Z679" s="11">
        <v>45</v>
      </c>
      <c r="AA679" s="15">
        <f t="shared" si="148"/>
        <v>1.8283333333333334</v>
      </c>
      <c r="AB679" s="11">
        <v>2</v>
      </c>
      <c r="AC679" s="11">
        <v>17</v>
      </c>
      <c r="AD679" s="15">
        <f t="shared" si="149"/>
        <v>0.70833333333333337</v>
      </c>
      <c r="AE679" s="16">
        <f t="shared" si="150"/>
        <v>38.742023701002736</v>
      </c>
      <c r="AF679" s="11">
        <v>1</v>
      </c>
      <c r="AG679" s="11">
        <f t="shared" si="151"/>
        <v>4</v>
      </c>
      <c r="AH679" s="11">
        <v>0</v>
      </c>
      <c r="AI679" s="11">
        <f t="shared" si="154"/>
        <v>0</v>
      </c>
      <c r="AJ679" s="18" t="s">
        <v>87</v>
      </c>
      <c r="AK679" s="83"/>
      <c r="AL679" s="11"/>
      <c r="AM679" s="11">
        <v>3</v>
      </c>
      <c r="AN679" s="11">
        <v>1</v>
      </c>
      <c r="AO679" s="11">
        <v>2</v>
      </c>
      <c r="AP679" s="11">
        <v>3</v>
      </c>
      <c r="AQ679" s="11">
        <v>3</v>
      </c>
      <c r="AR679" s="11">
        <v>2</v>
      </c>
      <c r="AS679" s="11">
        <v>5</v>
      </c>
      <c r="AT679" s="11"/>
      <c r="AW679" s="11"/>
      <c r="AY679" s="11"/>
      <c r="AZ679" s="11">
        <f>AX679-26</f>
        <v>-26</v>
      </c>
      <c r="BA679" s="11">
        <f>AX679-50</f>
        <v>-50</v>
      </c>
      <c r="BB679" s="11">
        <f>AX679-66</f>
        <v>-66</v>
      </c>
      <c r="BC679" s="11">
        <f t="shared" si="152"/>
        <v>-82</v>
      </c>
      <c r="BH679" t="str">
        <f>CONCATENATE(Tabla1[[#This Row],[MADRE]],"X",Tabla1[[#This Row],[PADRE]])</f>
        <v>R1000XD98i694</v>
      </c>
    </row>
    <row r="680" spans="1:60" ht="15.75" hidden="1" x14ac:dyDescent="0.25">
      <c r="A680" s="11" t="str">
        <f t="shared" si="142"/>
        <v>D04_232_7</v>
      </c>
      <c r="B680" s="1" t="s">
        <v>427</v>
      </c>
      <c r="C680" s="8">
        <v>232</v>
      </c>
      <c r="D680" s="13">
        <v>7</v>
      </c>
      <c r="E680" s="14" t="s">
        <v>62</v>
      </c>
      <c r="F680" s="14" t="s">
        <v>430</v>
      </c>
      <c r="G680" s="14" t="s">
        <v>63</v>
      </c>
      <c r="H680" s="14">
        <v>2007</v>
      </c>
      <c r="I680" s="13" t="s">
        <v>64</v>
      </c>
      <c r="J680" s="14">
        <v>72</v>
      </c>
      <c r="P680" s="14">
        <v>3</v>
      </c>
      <c r="T680" s="14"/>
      <c r="V680" s="14" t="s">
        <v>433</v>
      </c>
      <c r="W680" s="14">
        <v>1</v>
      </c>
      <c r="X680" s="14">
        <v>212</v>
      </c>
      <c r="Y680" s="14">
        <v>25</v>
      </c>
      <c r="Z680" s="14">
        <v>79</v>
      </c>
      <c r="AA680" s="81">
        <f t="shared" si="148"/>
        <v>3.34</v>
      </c>
      <c r="AB680" s="14">
        <v>4</v>
      </c>
      <c r="AC680" s="14">
        <v>18</v>
      </c>
      <c r="AD680" s="81">
        <f t="shared" si="149"/>
        <v>0.9</v>
      </c>
      <c r="AE680" s="13">
        <f t="shared" si="150"/>
        <v>26.946107784431138</v>
      </c>
      <c r="AF680" s="14">
        <v>5</v>
      </c>
      <c r="AG680" s="14">
        <f t="shared" si="151"/>
        <v>20</v>
      </c>
      <c r="AH680" s="14">
        <v>0</v>
      </c>
      <c r="AI680" s="14">
        <f t="shared" si="154"/>
        <v>0</v>
      </c>
      <c r="AJ680" s="17" t="s">
        <v>87</v>
      </c>
      <c r="AK680" s="82"/>
      <c r="AL680" s="14"/>
      <c r="AM680" s="14">
        <v>5</v>
      </c>
      <c r="AN680" s="14">
        <v>2</v>
      </c>
      <c r="AO680" s="14">
        <v>3</v>
      </c>
      <c r="AP680" s="14">
        <v>2</v>
      </c>
      <c r="AQ680" s="14">
        <v>3</v>
      </c>
      <c r="AR680" s="14">
        <v>2</v>
      </c>
      <c r="AS680" s="14"/>
      <c r="AT680" s="14"/>
      <c r="AW680" s="14"/>
      <c r="AY680" s="14"/>
      <c r="AZ680" s="14"/>
      <c r="BA680" s="14">
        <f>AX680-53</f>
        <v>-53</v>
      </c>
      <c r="BB680" s="14">
        <f>AX680-67</f>
        <v>-67</v>
      </c>
      <c r="BC680" s="14">
        <f t="shared" si="152"/>
        <v>-82</v>
      </c>
      <c r="BH680" t="str">
        <f>CONCATENATE(Tabla1[[#This Row],[MADRE]],"X",Tabla1[[#This Row],[PADRE]])</f>
        <v>R1000XD98i694</v>
      </c>
    </row>
    <row r="681" spans="1:60" ht="15.75" hidden="1" x14ac:dyDescent="0.25">
      <c r="A681" s="11" t="str">
        <f t="shared" si="142"/>
        <v>D04_232_7</v>
      </c>
      <c r="B681" s="1" t="s">
        <v>427</v>
      </c>
      <c r="C681" s="2">
        <v>232</v>
      </c>
      <c r="D681" s="16">
        <v>7</v>
      </c>
      <c r="E681" s="11" t="s">
        <v>62</v>
      </c>
      <c r="F681" s="14" t="s">
        <v>430</v>
      </c>
      <c r="G681" s="11" t="s">
        <v>63</v>
      </c>
      <c r="H681" s="11">
        <v>2009</v>
      </c>
      <c r="I681" s="16" t="s">
        <v>64</v>
      </c>
      <c r="J681" s="11">
        <v>71</v>
      </c>
      <c r="P681" s="11">
        <v>4</v>
      </c>
      <c r="T681" s="11"/>
      <c r="V681" s="11"/>
      <c r="W681" s="11">
        <v>3</v>
      </c>
      <c r="X681" s="11">
        <v>219</v>
      </c>
      <c r="Y681" s="11">
        <v>25</v>
      </c>
      <c r="Z681" s="11">
        <v>80</v>
      </c>
      <c r="AA681" s="15">
        <f t="shared" si="148"/>
        <v>3.2</v>
      </c>
      <c r="AB681" s="11">
        <v>4</v>
      </c>
      <c r="AC681" s="11">
        <v>23</v>
      </c>
      <c r="AD681" s="15">
        <f t="shared" si="149"/>
        <v>0.92</v>
      </c>
      <c r="AE681" s="16">
        <f t="shared" si="150"/>
        <v>28.75</v>
      </c>
      <c r="AF681" s="11">
        <v>0</v>
      </c>
      <c r="AG681" s="11">
        <f t="shared" si="151"/>
        <v>0</v>
      </c>
      <c r="AH681" s="11">
        <v>0</v>
      </c>
      <c r="AI681" s="11">
        <f t="shared" si="154"/>
        <v>0</v>
      </c>
      <c r="AJ681" s="18" t="s">
        <v>379</v>
      </c>
      <c r="AK681" s="83"/>
      <c r="AL681" s="11"/>
      <c r="AM681" s="11">
        <v>10</v>
      </c>
      <c r="AN681" s="11">
        <v>2</v>
      </c>
      <c r="AO681" s="11">
        <v>2</v>
      </c>
      <c r="AP681" s="11">
        <v>3</v>
      </c>
      <c r="AQ681" s="11">
        <v>3</v>
      </c>
      <c r="AR681" s="11">
        <v>3</v>
      </c>
      <c r="AS681" s="11">
        <v>3</v>
      </c>
      <c r="AT681" s="11"/>
      <c r="AW681" s="11"/>
      <c r="AY681" s="11"/>
      <c r="AZ681" s="11">
        <f>AX681-26</f>
        <v>-26</v>
      </c>
      <c r="BA681" s="11">
        <f>AX681-50</f>
        <v>-50</v>
      </c>
      <c r="BB681" s="11">
        <f>AX681-66</f>
        <v>-66</v>
      </c>
      <c r="BC681" s="11">
        <f t="shared" si="152"/>
        <v>-82</v>
      </c>
      <c r="BH681" t="str">
        <f>CONCATENATE(Tabla1[[#This Row],[MADRE]],"X",Tabla1[[#This Row],[PADRE]])</f>
        <v>R1000XD98i694</v>
      </c>
    </row>
    <row r="682" spans="1:60" ht="15.75" hidden="1" x14ac:dyDescent="0.25">
      <c r="A682" s="11" t="str">
        <f t="shared" si="142"/>
        <v>D04_234_7</v>
      </c>
      <c r="B682" s="1" t="s">
        <v>427</v>
      </c>
      <c r="C682" s="8">
        <v>234</v>
      </c>
      <c r="D682" s="13">
        <v>7</v>
      </c>
      <c r="E682" s="14" t="s">
        <v>62</v>
      </c>
      <c r="F682" s="14" t="s">
        <v>430</v>
      </c>
      <c r="G682" s="14" t="s">
        <v>63</v>
      </c>
      <c r="H682" s="14">
        <v>2007</v>
      </c>
      <c r="I682" s="13" t="s">
        <v>64</v>
      </c>
      <c r="J682" s="14">
        <v>66</v>
      </c>
      <c r="P682" s="14">
        <v>3</v>
      </c>
      <c r="T682" s="14"/>
      <c r="V682" s="14" t="s">
        <v>433</v>
      </c>
      <c r="W682" s="14">
        <v>2</v>
      </c>
      <c r="X682" s="14">
        <v>215</v>
      </c>
      <c r="Y682" s="14">
        <v>25</v>
      </c>
      <c r="Z682" s="14">
        <v>88</v>
      </c>
      <c r="AA682" s="81">
        <f t="shared" si="148"/>
        <v>3.52</v>
      </c>
      <c r="AB682" s="14">
        <v>4</v>
      </c>
      <c r="AC682" s="14">
        <v>25</v>
      </c>
      <c r="AD682" s="81">
        <f t="shared" si="149"/>
        <v>1</v>
      </c>
      <c r="AE682" s="13">
        <f t="shared" si="150"/>
        <v>28.40909090909091</v>
      </c>
      <c r="AF682" s="14">
        <v>0</v>
      </c>
      <c r="AG682" s="14">
        <f t="shared" si="151"/>
        <v>0</v>
      </c>
      <c r="AH682" s="14">
        <v>0</v>
      </c>
      <c r="AI682" s="14">
        <f t="shared" si="154"/>
        <v>0</v>
      </c>
      <c r="AJ682" s="17" t="s">
        <v>437</v>
      </c>
      <c r="AK682" s="82"/>
      <c r="AL682" s="14"/>
      <c r="AM682" s="14">
        <v>4</v>
      </c>
      <c r="AN682" s="14">
        <v>3</v>
      </c>
      <c r="AO682" s="14">
        <v>3</v>
      </c>
      <c r="AP682" s="14">
        <v>2</v>
      </c>
      <c r="AQ682" s="14">
        <v>3</v>
      </c>
      <c r="AR682" s="14">
        <v>3</v>
      </c>
      <c r="AS682" s="14"/>
      <c r="AT682" s="14"/>
      <c r="AW682" s="14"/>
      <c r="AY682" s="14"/>
      <c r="AZ682" s="14"/>
      <c r="BA682" s="14">
        <f>AX682-53</f>
        <v>-53</v>
      </c>
      <c r="BB682" s="14">
        <f>AX682-67</f>
        <v>-67</v>
      </c>
      <c r="BC682" s="14">
        <f t="shared" si="152"/>
        <v>-82</v>
      </c>
      <c r="BH682" t="str">
        <f>CONCATENATE(Tabla1[[#This Row],[MADRE]],"X",Tabla1[[#This Row],[PADRE]])</f>
        <v>R1000XD98i694</v>
      </c>
    </row>
    <row r="683" spans="1:60" ht="15.75" hidden="1" x14ac:dyDescent="0.25">
      <c r="A683" s="11" t="str">
        <f t="shared" si="142"/>
        <v>D04_234_7</v>
      </c>
      <c r="B683" s="1" t="s">
        <v>427</v>
      </c>
      <c r="C683" s="2">
        <v>234</v>
      </c>
      <c r="D683" s="16">
        <v>7</v>
      </c>
      <c r="E683" s="11" t="s">
        <v>62</v>
      </c>
      <c r="F683" s="14" t="s">
        <v>430</v>
      </c>
      <c r="G683" s="11" t="s">
        <v>63</v>
      </c>
      <c r="H683" s="11">
        <v>2008</v>
      </c>
      <c r="I683" s="16" t="s">
        <v>64</v>
      </c>
      <c r="J683" s="11">
        <v>62</v>
      </c>
      <c r="P683" s="11">
        <v>3</v>
      </c>
      <c r="T683" s="11"/>
      <c r="V683" s="11"/>
      <c r="W683" s="11">
        <v>2</v>
      </c>
      <c r="X683" s="11">
        <v>222</v>
      </c>
      <c r="Y683" s="11">
        <v>25</v>
      </c>
      <c r="Z683" s="11">
        <v>57</v>
      </c>
      <c r="AA683" s="15">
        <f t="shared" si="148"/>
        <v>2.2799999999999998</v>
      </c>
      <c r="AB683" s="11">
        <v>4</v>
      </c>
      <c r="AC683" s="11">
        <v>21</v>
      </c>
      <c r="AD683" s="15">
        <f t="shared" si="149"/>
        <v>0.84</v>
      </c>
      <c r="AE683" s="16">
        <f t="shared" si="150"/>
        <v>36.842105263157897</v>
      </c>
      <c r="AF683" s="11">
        <v>0</v>
      </c>
      <c r="AG683" s="11">
        <f t="shared" si="151"/>
        <v>0</v>
      </c>
      <c r="AH683" s="11">
        <v>0</v>
      </c>
      <c r="AI683" s="11">
        <f t="shared" si="154"/>
        <v>0</v>
      </c>
      <c r="AJ683" s="18" t="s">
        <v>87</v>
      </c>
      <c r="AK683" s="83"/>
      <c r="AL683" s="11"/>
      <c r="AM683" s="11">
        <v>2</v>
      </c>
      <c r="AN683" s="11">
        <v>2</v>
      </c>
      <c r="AO683" s="11">
        <v>1</v>
      </c>
      <c r="AP683" s="11">
        <v>3</v>
      </c>
      <c r="AQ683" s="11">
        <v>3</v>
      </c>
      <c r="AR683" s="11">
        <v>3</v>
      </c>
      <c r="AS683" s="11"/>
      <c r="AT683" s="11"/>
      <c r="AW683" s="11"/>
      <c r="AY683" s="11"/>
      <c r="AZ683" s="11">
        <f>AX683-22</f>
        <v>-22</v>
      </c>
      <c r="BA683" s="11">
        <f>AX683-49</f>
        <v>-49</v>
      </c>
      <c r="BB683" s="11">
        <f>AX683-67</f>
        <v>-67</v>
      </c>
      <c r="BC683" s="11">
        <f t="shared" si="152"/>
        <v>-82</v>
      </c>
      <c r="BH683" t="str">
        <f>CONCATENATE(Tabla1[[#This Row],[MADRE]],"X",Tabla1[[#This Row],[PADRE]])</f>
        <v>R1000XD98i694</v>
      </c>
    </row>
    <row r="684" spans="1:60" ht="15.75" hidden="1" x14ac:dyDescent="0.25">
      <c r="A684" s="11" t="str">
        <f t="shared" si="142"/>
        <v>D04_234_7</v>
      </c>
      <c r="B684" s="1" t="s">
        <v>427</v>
      </c>
      <c r="C684" s="2">
        <v>234</v>
      </c>
      <c r="D684" s="16">
        <v>7</v>
      </c>
      <c r="E684" s="11" t="s">
        <v>62</v>
      </c>
      <c r="F684" s="14" t="s">
        <v>430</v>
      </c>
      <c r="G684" s="11" t="s">
        <v>63</v>
      </c>
      <c r="H684" s="11">
        <v>2009</v>
      </c>
      <c r="I684" s="16" t="s">
        <v>64</v>
      </c>
      <c r="J684" s="11">
        <v>65</v>
      </c>
      <c r="P684" s="11">
        <v>2</v>
      </c>
      <c r="T684" s="11"/>
      <c r="V684" s="11"/>
      <c r="W684" s="11">
        <v>1</v>
      </c>
      <c r="X684" s="11">
        <v>211</v>
      </c>
      <c r="Y684" s="11">
        <v>25</v>
      </c>
      <c r="Z684" s="11">
        <v>62</v>
      </c>
      <c r="AA684" s="15">
        <f t="shared" si="148"/>
        <v>2.48</v>
      </c>
      <c r="AB684" s="11">
        <v>4</v>
      </c>
      <c r="AC684" s="11">
        <v>22</v>
      </c>
      <c r="AD684" s="15">
        <f t="shared" si="149"/>
        <v>0.88</v>
      </c>
      <c r="AE684" s="16">
        <f t="shared" si="150"/>
        <v>35.483870967741936</v>
      </c>
      <c r="AF684" s="11">
        <v>0</v>
      </c>
      <c r="AG684" s="11">
        <f t="shared" si="151"/>
        <v>0</v>
      </c>
      <c r="AH684" s="11">
        <v>0</v>
      </c>
      <c r="AI684" s="11">
        <f t="shared" si="154"/>
        <v>0</v>
      </c>
      <c r="AJ684" s="18" t="s">
        <v>87</v>
      </c>
      <c r="AK684" s="83"/>
      <c r="AL684" s="11"/>
      <c r="AM684" s="11">
        <v>3</v>
      </c>
      <c r="AN684" s="11">
        <v>2</v>
      </c>
      <c r="AO684" s="11">
        <v>2</v>
      </c>
      <c r="AP684" s="11">
        <v>2</v>
      </c>
      <c r="AQ684" s="11">
        <v>3</v>
      </c>
      <c r="AR684" s="11">
        <v>4</v>
      </c>
      <c r="AS684" s="11">
        <v>3</v>
      </c>
      <c r="AT684" s="11"/>
      <c r="AW684" s="11"/>
      <c r="AY684" s="11"/>
      <c r="AZ684" s="11">
        <f>AX684-26</f>
        <v>-26</v>
      </c>
      <c r="BA684" s="11">
        <f>AX684-50</f>
        <v>-50</v>
      </c>
      <c r="BB684" s="11">
        <f>AX684-66</f>
        <v>-66</v>
      </c>
      <c r="BC684" s="11">
        <f t="shared" si="152"/>
        <v>-82</v>
      </c>
      <c r="BH684" t="str">
        <f>CONCATENATE(Tabla1[[#This Row],[MADRE]],"X",Tabla1[[#This Row],[PADRE]])</f>
        <v>R1000XD98i694</v>
      </c>
    </row>
    <row r="685" spans="1:60" ht="15.75" hidden="1" x14ac:dyDescent="0.25">
      <c r="A685" s="11" t="str">
        <f t="shared" si="142"/>
        <v>D04_236_7</v>
      </c>
      <c r="B685" s="1" t="s">
        <v>427</v>
      </c>
      <c r="C685" s="2">
        <v>236</v>
      </c>
      <c r="D685" s="16">
        <v>7</v>
      </c>
      <c r="E685" s="11" t="s">
        <v>62</v>
      </c>
      <c r="F685" s="14" t="s">
        <v>430</v>
      </c>
      <c r="G685" s="11" t="s">
        <v>63</v>
      </c>
      <c r="H685" s="11">
        <v>2008</v>
      </c>
      <c r="I685" s="13" t="s">
        <v>64</v>
      </c>
      <c r="J685" s="11">
        <v>74</v>
      </c>
      <c r="P685" s="11">
        <v>5</v>
      </c>
      <c r="T685" s="11"/>
      <c r="V685" s="11"/>
      <c r="W685" s="11">
        <v>1</v>
      </c>
      <c r="X685" s="11">
        <v>220</v>
      </c>
      <c r="Y685" s="11">
        <v>25</v>
      </c>
      <c r="Z685" s="11">
        <v>86</v>
      </c>
      <c r="AA685" s="15">
        <f t="shared" si="148"/>
        <v>3.4733333333333332</v>
      </c>
      <c r="AB685" s="11">
        <v>4</v>
      </c>
      <c r="AC685" s="11">
        <v>20</v>
      </c>
      <c r="AD685" s="15">
        <f t="shared" si="149"/>
        <v>0.83333333333333337</v>
      </c>
      <c r="AE685" s="16">
        <f t="shared" si="150"/>
        <v>23.992322456813824</v>
      </c>
      <c r="AF685" s="11">
        <v>1</v>
      </c>
      <c r="AG685" s="11">
        <f t="shared" si="151"/>
        <v>4</v>
      </c>
      <c r="AH685" s="11">
        <v>0</v>
      </c>
      <c r="AI685" s="11">
        <f t="shared" si="154"/>
        <v>0</v>
      </c>
      <c r="AJ685" s="18" t="s">
        <v>101</v>
      </c>
      <c r="AK685" s="83"/>
      <c r="AL685" s="11"/>
      <c r="AM685" s="11">
        <v>5</v>
      </c>
      <c r="AN685" s="11">
        <v>1</v>
      </c>
      <c r="AO685" s="11">
        <v>2</v>
      </c>
      <c r="AP685" s="11">
        <v>2</v>
      </c>
      <c r="AQ685" s="11">
        <v>3</v>
      </c>
      <c r="AR685" s="11">
        <v>2</v>
      </c>
      <c r="AS685" s="11"/>
      <c r="AT685" s="11" t="s">
        <v>438</v>
      </c>
      <c r="AW685" s="11">
        <v>5</v>
      </c>
      <c r="AY685" s="20" t="s">
        <v>439</v>
      </c>
      <c r="AZ685" s="11">
        <f>AX685-22</f>
        <v>-22</v>
      </c>
      <c r="BA685" s="11">
        <f>AX685-49</f>
        <v>-49</v>
      </c>
      <c r="BB685" s="11">
        <f>AX685-67</f>
        <v>-67</v>
      </c>
      <c r="BC685" s="11">
        <f t="shared" si="152"/>
        <v>-82</v>
      </c>
      <c r="BH685" t="str">
        <f>CONCATENATE(Tabla1[[#This Row],[MADRE]],"X",Tabla1[[#This Row],[PADRE]])</f>
        <v>R1000XD98i694</v>
      </c>
    </row>
    <row r="686" spans="1:60" ht="15.75" hidden="1" x14ac:dyDescent="0.25">
      <c r="A686" s="11" t="str">
        <f t="shared" si="142"/>
        <v>D04_236_7</v>
      </c>
      <c r="B686" s="1" t="s">
        <v>427</v>
      </c>
      <c r="C686" s="2">
        <v>236</v>
      </c>
      <c r="D686" s="16">
        <v>7</v>
      </c>
      <c r="E686" s="11" t="s">
        <v>62</v>
      </c>
      <c r="F686" s="14" t="s">
        <v>430</v>
      </c>
      <c r="G686" s="11" t="s">
        <v>63</v>
      </c>
      <c r="H686" s="11">
        <v>2009</v>
      </c>
      <c r="I686" s="13" t="s">
        <v>64</v>
      </c>
      <c r="J686" s="11">
        <v>69</v>
      </c>
      <c r="P686" s="11">
        <v>5</v>
      </c>
      <c r="T686" s="11"/>
      <c r="V686" s="11"/>
      <c r="W686" s="11">
        <v>1</v>
      </c>
      <c r="X686" s="11">
        <v>210</v>
      </c>
      <c r="Y686" s="11">
        <v>25</v>
      </c>
      <c r="Z686" s="11">
        <v>83</v>
      </c>
      <c r="AA686" s="15">
        <f t="shared" si="148"/>
        <v>3.32</v>
      </c>
      <c r="AB686" s="11">
        <v>4</v>
      </c>
      <c r="AC686" s="11">
        <v>22</v>
      </c>
      <c r="AD686" s="15">
        <f t="shared" si="149"/>
        <v>0.88</v>
      </c>
      <c r="AE686" s="16">
        <f t="shared" si="150"/>
        <v>26.506024096385545</v>
      </c>
      <c r="AF686" s="11">
        <v>0</v>
      </c>
      <c r="AG686" s="11">
        <f t="shared" si="151"/>
        <v>0</v>
      </c>
      <c r="AH686" s="11">
        <v>0</v>
      </c>
      <c r="AI686" s="11">
        <f t="shared" si="154"/>
        <v>0</v>
      </c>
      <c r="AJ686" s="18" t="s">
        <v>87</v>
      </c>
      <c r="AK686" s="83"/>
      <c r="AL686" s="11"/>
      <c r="AM686" s="11">
        <v>4</v>
      </c>
      <c r="AN686" s="11">
        <v>2</v>
      </c>
      <c r="AO686" s="11">
        <v>2</v>
      </c>
      <c r="AP686" s="11">
        <v>2</v>
      </c>
      <c r="AQ686" s="11">
        <v>3</v>
      </c>
      <c r="AR686" s="11">
        <v>3</v>
      </c>
      <c r="AS686" s="11">
        <v>3</v>
      </c>
      <c r="AT686" s="11"/>
      <c r="AW686" s="11"/>
      <c r="AY686" s="20" t="s">
        <v>439</v>
      </c>
      <c r="AZ686" s="11">
        <f>AX686-26</f>
        <v>-26</v>
      </c>
      <c r="BA686" s="11">
        <f>AX686-50</f>
        <v>-50</v>
      </c>
      <c r="BB686" s="11">
        <f>AX686-66</f>
        <v>-66</v>
      </c>
      <c r="BC686" s="11">
        <f t="shared" si="152"/>
        <v>-82</v>
      </c>
      <c r="BH686" t="str">
        <f>CONCATENATE(Tabla1[[#This Row],[MADRE]],"X",Tabla1[[#This Row],[PADRE]])</f>
        <v>R1000XD98i694</v>
      </c>
    </row>
    <row r="687" spans="1:60" ht="15.75" hidden="1" x14ac:dyDescent="0.25">
      <c r="A687" s="11" t="str">
        <f t="shared" si="142"/>
        <v>D04_236_7</v>
      </c>
      <c r="B687" s="1" t="s">
        <v>427</v>
      </c>
      <c r="C687" s="2">
        <v>236</v>
      </c>
      <c r="D687" s="16">
        <v>7</v>
      </c>
      <c r="E687" s="11" t="s">
        <v>62</v>
      </c>
      <c r="F687" s="14" t="s">
        <v>430</v>
      </c>
      <c r="G687" s="11" t="s">
        <v>63</v>
      </c>
      <c r="H687" s="11">
        <v>2010</v>
      </c>
      <c r="I687" s="13" t="s">
        <v>64</v>
      </c>
      <c r="J687" s="11">
        <v>87</v>
      </c>
      <c r="P687" s="11">
        <v>4</v>
      </c>
      <c r="T687" s="11"/>
      <c r="V687" s="11"/>
      <c r="W687" s="11">
        <v>2</v>
      </c>
      <c r="X687" s="11">
        <v>225</v>
      </c>
      <c r="Y687" s="11">
        <v>25</v>
      </c>
      <c r="Z687" s="11">
        <v>76</v>
      </c>
      <c r="AA687" s="15">
        <f t="shared" si="148"/>
        <v>3.04</v>
      </c>
      <c r="AB687" s="11">
        <v>4</v>
      </c>
      <c r="AC687" s="11">
        <v>20</v>
      </c>
      <c r="AD687" s="15">
        <f t="shared" si="149"/>
        <v>0.8</v>
      </c>
      <c r="AE687" s="16">
        <f t="shared" si="150"/>
        <v>26.315789473684209</v>
      </c>
      <c r="AF687" s="11">
        <v>0</v>
      </c>
      <c r="AG687" s="11">
        <f t="shared" si="151"/>
        <v>0</v>
      </c>
      <c r="AH687" s="11">
        <v>0</v>
      </c>
      <c r="AI687" s="11">
        <f t="shared" si="154"/>
        <v>0</v>
      </c>
      <c r="AJ687" s="18" t="s">
        <v>206</v>
      </c>
      <c r="AK687" s="83"/>
      <c r="AL687" s="11"/>
      <c r="AM687" s="11">
        <v>5</v>
      </c>
      <c r="AN687" s="11">
        <v>2</v>
      </c>
      <c r="AO687" s="11">
        <v>2</v>
      </c>
      <c r="AP687" s="11">
        <v>2</v>
      </c>
      <c r="AQ687" s="11">
        <v>3</v>
      </c>
      <c r="AR687" s="11">
        <v>3</v>
      </c>
      <c r="AS687" s="11">
        <v>1</v>
      </c>
      <c r="AT687" s="11"/>
      <c r="AW687" s="11"/>
      <c r="AY687" s="20" t="s">
        <v>439</v>
      </c>
      <c r="AZ687" s="11">
        <f>AX687-40</f>
        <v>-40</v>
      </c>
      <c r="BA687" s="11">
        <f>AX687-60</f>
        <v>-60</v>
      </c>
      <c r="BB687" s="11">
        <f>AX687-82</f>
        <v>-82</v>
      </c>
      <c r="BC687" s="11">
        <f>AX687-98</f>
        <v>-98</v>
      </c>
      <c r="BH687" t="str">
        <f>CONCATENATE(Tabla1[[#This Row],[MADRE]],"X",Tabla1[[#This Row],[PADRE]])</f>
        <v>R1000XD98i694</v>
      </c>
    </row>
    <row r="688" spans="1:60" ht="15.75" hidden="1" x14ac:dyDescent="0.25">
      <c r="A688" s="11" t="str">
        <f t="shared" si="142"/>
        <v>D04_255_8</v>
      </c>
      <c r="B688" s="1" t="s">
        <v>427</v>
      </c>
      <c r="C688" s="2">
        <v>255</v>
      </c>
      <c r="D688" s="16">
        <v>8</v>
      </c>
      <c r="E688" s="11" t="s">
        <v>62</v>
      </c>
      <c r="F688" s="14" t="s">
        <v>428</v>
      </c>
      <c r="G688" s="11" t="s">
        <v>63</v>
      </c>
      <c r="H688" s="11">
        <v>2008</v>
      </c>
      <c r="I688" s="16" t="s">
        <v>64</v>
      </c>
      <c r="J688" s="11">
        <v>77</v>
      </c>
      <c r="P688" s="11">
        <v>3</v>
      </c>
      <c r="T688" s="11"/>
      <c r="V688" s="11"/>
      <c r="W688" s="11">
        <v>1</v>
      </c>
      <c r="X688" s="11">
        <v>237</v>
      </c>
      <c r="Y688" s="11">
        <v>25</v>
      </c>
      <c r="Z688" s="11">
        <v>43</v>
      </c>
      <c r="AA688" s="15">
        <f t="shared" si="148"/>
        <v>1.72</v>
      </c>
      <c r="AB688" s="11">
        <v>2</v>
      </c>
      <c r="AC688" s="11">
        <v>17</v>
      </c>
      <c r="AD688" s="15">
        <f t="shared" si="149"/>
        <v>0.68</v>
      </c>
      <c r="AE688" s="16">
        <f t="shared" si="150"/>
        <v>39.534883720930232</v>
      </c>
      <c r="AF688" s="11">
        <v>0</v>
      </c>
      <c r="AG688" s="11">
        <f t="shared" si="151"/>
        <v>0</v>
      </c>
      <c r="AH688" s="11">
        <v>0</v>
      </c>
      <c r="AI688" s="11">
        <f t="shared" si="154"/>
        <v>0</v>
      </c>
      <c r="AJ688" s="18" t="s">
        <v>440</v>
      </c>
      <c r="AK688" s="83"/>
      <c r="AL688" s="11"/>
      <c r="AM688" s="11">
        <v>10</v>
      </c>
      <c r="AN688" s="11">
        <v>2</v>
      </c>
      <c r="AO688" s="11">
        <v>2</v>
      </c>
      <c r="AP688" s="11">
        <v>3</v>
      </c>
      <c r="AQ688" s="11">
        <v>3</v>
      </c>
      <c r="AR688" s="11">
        <v>2</v>
      </c>
      <c r="AS688" s="11"/>
      <c r="AT688" s="11"/>
      <c r="AW688" s="11">
        <v>3</v>
      </c>
      <c r="AY688" s="11"/>
      <c r="AZ688" s="11">
        <f>AX688-22</f>
        <v>-22</v>
      </c>
      <c r="BA688" s="11">
        <f>AX688-49</f>
        <v>-49</v>
      </c>
      <c r="BB688" s="11">
        <f>AX688-67</f>
        <v>-67</v>
      </c>
      <c r="BC688" s="11">
        <f>AX688-82</f>
        <v>-82</v>
      </c>
      <c r="BH688" t="str">
        <f>CONCATENATE(Tabla1[[#This Row],[MADRE]],"X",Tabla1[[#This Row],[PADRE]])</f>
        <v>R1000XD98i707</v>
      </c>
    </row>
    <row r="689" spans="1:60" ht="15.75" hidden="1" x14ac:dyDescent="0.25">
      <c r="A689" s="11" t="str">
        <f t="shared" si="142"/>
        <v>D04_255_8</v>
      </c>
      <c r="B689" s="1" t="s">
        <v>427</v>
      </c>
      <c r="C689" s="2">
        <v>255</v>
      </c>
      <c r="D689" s="16">
        <v>8</v>
      </c>
      <c r="E689" s="11" t="s">
        <v>62</v>
      </c>
      <c r="F689" s="14" t="s">
        <v>428</v>
      </c>
      <c r="G689" s="11" t="s">
        <v>63</v>
      </c>
      <c r="H689" s="11">
        <v>2009</v>
      </c>
      <c r="I689" s="16" t="s">
        <v>64</v>
      </c>
      <c r="J689" s="11">
        <v>77</v>
      </c>
      <c r="P689" s="11">
        <v>3</v>
      </c>
      <c r="T689" s="11"/>
      <c r="V689" s="11"/>
      <c r="W689" s="11">
        <v>1</v>
      </c>
      <c r="X689" s="11">
        <v>225</v>
      </c>
      <c r="Y689" s="11">
        <v>25</v>
      </c>
      <c r="Z689" s="11">
        <v>39</v>
      </c>
      <c r="AA689" s="15">
        <f t="shared" si="148"/>
        <v>1.56</v>
      </c>
      <c r="AB689" s="11">
        <v>2</v>
      </c>
      <c r="AC689" s="11">
        <v>17</v>
      </c>
      <c r="AD689" s="15">
        <f t="shared" si="149"/>
        <v>0.68</v>
      </c>
      <c r="AE689" s="16">
        <f t="shared" si="150"/>
        <v>43.589743589743591</v>
      </c>
      <c r="AF689" s="11">
        <v>0</v>
      </c>
      <c r="AG689" s="11">
        <f t="shared" si="151"/>
        <v>0</v>
      </c>
      <c r="AH689" s="11">
        <v>0</v>
      </c>
      <c r="AI689" s="11">
        <f t="shared" si="154"/>
        <v>0</v>
      </c>
      <c r="AJ689" s="18" t="s">
        <v>441</v>
      </c>
      <c r="AK689" s="83"/>
      <c r="AL689" s="11"/>
      <c r="AM689" s="11">
        <v>3</v>
      </c>
      <c r="AN689" s="11">
        <v>2</v>
      </c>
      <c r="AO689" s="11">
        <v>1</v>
      </c>
      <c r="AP689" s="11">
        <v>3</v>
      </c>
      <c r="AQ689" s="11">
        <v>3</v>
      </c>
      <c r="AR689" s="11">
        <v>2</v>
      </c>
      <c r="AS689" s="11">
        <v>3</v>
      </c>
      <c r="AT689" s="11"/>
      <c r="AW689" s="11"/>
      <c r="AY689" s="11"/>
      <c r="AZ689" s="11">
        <f>AX689-26</f>
        <v>-26</v>
      </c>
      <c r="BA689" s="11">
        <f>AX689-50</f>
        <v>-50</v>
      </c>
      <c r="BB689" s="11">
        <f>AX689-66</f>
        <v>-66</v>
      </c>
      <c r="BC689" s="11">
        <f>AX689-82</f>
        <v>-82</v>
      </c>
      <c r="BH689" t="str">
        <f>CONCATENATE(Tabla1[[#This Row],[MADRE]],"X",Tabla1[[#This Row],[PADRE]])</f>
        <v>R1000XD98i707</v>
      </c>
    </row>
    <row r="690" spans="1:60" ht="15.75" hidden="1" x14ac:dyDescent="0.25">
      <c r="A690" s="11" t="str">
        <f t="shared" si="142"/>
        <v>D04_255_8</v>
      </c>
      <c r="B690" s="1" t="s">
        <v>427</v>
      </c>
      <c r="C690" s="2">
        <v>255</v>
      </c>
      <c r="D690" s="16">
        <v>8</v>
      </c>
      <c r="E690" s="11" t="s">
        <v>62</v>
      </c>
      <c r="F690" s="14" t="s">
        <v>428</v>
      </c>
      <c r="G690" s="11" t="s">
        <v>63</v>
      </c>
      <c r="H690" s="11">
        <v>2010</v>
      </c>
      <c r="I690" s="16" t="s">
        <v>64</v>
      </c>
      <c r="J690" s="11">
        <v>96</v>
      </c>
      <c r="P690" s="11">
        <v>2</v>
      </c>
      <c r="T690" s="11" t="s">
        <v>442</v>
      </c>
      <c r="V690" s="11"/>
      <c r="W690" s="11">
        <v>0</v>
      </c>
      <c r="X690" s="11">
        <v>245</v>
      </c>
      <c r="Y690" s="11">
        <v>25</v>
      </c>
      <c r="Z690" s="11">
        <v>42</v>
      </c>
      <c r="AA690" s="15">
        <f t="shared" si="148"/>
        <v>1.7133333333333334</v>
      </c>
      <c r="AB690" s="11">
        <v>3</v>
      </c>
      <c r="AC690" s="11">
        <v>20</v>
      </c>
      <c r="AD690" s="15">
        <f t="shared" si="149"/>
        <v>0.83333333333333337</v>
      </c>
      <c r="AE690" s="16">
        <f t="shared" si="150"/>
        <v>48.638132295719849</v>
      </c>
      <c r="AF690" s="11">
        <v>1</v>
      </c>
      <c r="AG690" s="11">
        <f t="shared" si="151"/>
        <v>4</v>
      </c>
      <c r="AH690" s="11">
        <v>0</v>
      </c>
      <c r="AI690" s="11">
        <f t="shared" si="154"/>
        <v>0</v>
      </c>
      <c r="AJ690" s="18" t="s">
        <v>407</v>
      </c>
      <c r="AK690" s="83"/>
      <c r="AL690" s="11"/>
      <c r="AM690" s="11">
        <v>3</v>
      </c>
      <c r="AN690" s="11">
        <v>2</v>
      </c>
      <c r="AO690" s="11">
        <v>1</v>
      </c>
      <c r="AP690" s="11">
        <v>3</v>
      </c>
      <c r="AQ690" s="11">
        <v>3</v>
      </c>
      <c r="AR690" s="11">
        <v>3</v>
      </c>
      <c r="AS690" s="11"/>
      <c r="AT690" s="11"/>
      <c r="AW690" s="11"/>
      <c r="AY690" s="11"/>
      <c r="AZ690" s="11">
        <f>AX690-40</f>
        <v>-40</v>
      </c>
      <c r="BA690" s="11">
        <f>AX690-60</f>
        <v>-60</v>
      </c>
      <c r="BB690" s="11">
        <f>AX690-82</f>
        <v>-82</v>
      </c>
      <c r="BC690" s="11">
        <f>AX690-98</f>
        <v>-98</v>
      </c>
      <c r="BH690" t="str">
        <f>CONCATENATE(Tabla1[[#This Row],[MADRE]],"X",Tabla1[[#This Row],[PADRE]])</f>
        <v>R1000XD98i707</v>
      </c>
    </row>
    <row r="691" spans="1:60" ht="15.75" hidden="1" x14ac:dyDescent="0.25">
      <c r="A691" s="11" t="str">
        <f t="shared" si="142"/>
        <v>D04_263_8</v>
      </c>
      <c r="B691" s="1" t="s">
        <v>427</v>
      </c>
      <c r="C691" s="2">
        <v>263</v>
      </c>
      <c r="D691" s="16">
        <v>8</v>
      </c>
      <c r="E691" s="11" t="s">
        <v>62</v>
      </c>
      <c r="F691" s="14" t="s">
        <v>428</v>
      </c>
      <c r="G691" s="11" t="s">
        <v>63</v>
      </c>
      <c r="H691" s="11">
        <v>2008</v>
      </c>
      <c r="I691" s="16" t="s">
        <v>64</v>
      </c>
      <c r="J691" s="11">
        <v>74</v>
      </c>
      <c r="P691" s="11">
        <v>3</v>
      </c>
      <c r="T691" s="11"/>
      <c r="V691" s="11"/>
      <c r="W691" s="11">
        <v>1</v>
      </c>
      <c r="X691" s="11">
        <v>220</v>
      </c>
      <c r="Y691" s="11">
        <v>25</v>
      </c>
      <c r="Z691" s="11">
        <v>74</v>
      </c>
      <c r="AA691" s="15">
        <f t="shared" si="148"/>
        <v>3.0156521739130437</v>
      </c>
      <c r="AB691" s="11">
        <v>5</v>
      </c>
      <c r="AC691" s="11">
        <v>16</v>
      </c>
      <c r="AD691" s="15">
        <f t="shared" si="149"/>
        <v>0.69565217391304346</v>
      </c>
      <c r="AE691" s="16">
        <f t="shared" si="150"/>
        <v>23.068050749711645</v>
      </c>
      <c r="AF691" s="11">
        <v>2</v>
      </c>
      <c r="AG691" s="11">
        <f t="shared" si="151"/>
        <v>8</v>
      </c>
      <c r="AH691" s="11">
        <v>0</v>
      </c>
      <c r="AI691" s="11">
        <f t="shared" si="154"/>
        <v>0</v>
      </c>
      <c r="AJ691" s="18" t="s">
        <v>206</v>
      </c>
      <c r="AK691" s="83"/>
      <c r="AL691" s="11"/>
      <c r="AM691" s="11">
        <v>7</v>
      </c>
      <c r="AN691" s="11">
        <v>2</v>
      </c>
      <c r="AO691" s="11">
        <v>1</v>
      </c>
      <c r="AP691" s="11">
        <v>3</v>
      </c>
      <c r="AQ691" s="11">
        <v>3</v>
      </c>
      <c r="AR691" s="11">
        <v>1</v>
      </c>
      <c r="AS691" s="11"/>
      <c r="AT691" s="11"/>
      <c r="AW691" s="11">
        <v>3</v>
      </c>
      <c r="AY691" s="11"/>
      <c r="AZ691" s="11">
        <f>AX691-22</f>
        <v>-22</v>
      </c>
      <c r="BA691" s="11">
        <f>AX691-49</f>
        <v>-49</v>
      </c>
      <c r="BB691" s="11">
        <f>AX691-67</f>
        <v>-67</v>
      </c>
      <c r="BC691" s="11">
        <f t="shared" ref="BC691:BC710" si="155">AX691-82</f>
        <v>-82</v>
      </c>
      <c r="BH691" t="str">
        <f>CONCATENATE(Tabla1[[#This Row],[MADRE]],"X",Tabla1[[#This Row],[PADRE]])</f>
        <v>R1000XD98i707</v>
      </c>
    </row>
    <row r="692" spans="1:60" ht="15.75" hidden="1" x14ac:dyDescent="0.25">
      <c r="A692" s="11" t="str">
        <f t="shared" si="142"/>
        <v>D04_263_8</v>
      </c>
      <c r="B692" s="1" t="s">
        <v>427</v>
      </c>
      <c r="C692" s="2">
        <v>263</v>
      </c>
      <c r="D692" s="16">
        <v>8</v>
      </c>
      <c r="E692" s="11" t="s">
        <v>62</v>
      </c>
      <c r="F692" s="14" t="s">
        <v>428</v>
      </c>
      <c r="G692" s="11" t="s">
        <v>63</v>
      </c>
      <c r="H692" s="11">
        <v>2009</v>
      </c>
      <c r="I692" s="16" t="s">
        <v>64</v>
      </c>
      <c r="J692" s="11">
        <v>74</v>
      </c>
      <c r="P692" s="11">
        <v>3</v>
      </c>
      <c r="T692" s="11"/>
      <c r="V692" s="11"/>
      <c r="W692" s="11">
        <v>1</v>
      </c>
      <c r="X692" s="11">
        <v>218</v>
      </c>
      <c r="Y692" s="11">
        <v>25</v>
      </c>
      <c r="Z692" s="11">
        <v>63</v>
      </c>
      <c r="AA692" s="15">
        <f t="shared" si="148"/>
        <v>2.52</v>
      </c>
      <c r="AB692" s="11">
        <v>4</v>
      </c>
      <c r="AC692" s="11">
        <v>15</v>
      </c>
      <c r="AD692" s="15">
        <f t="shared" si="149"/>
        <v>0.6</v>
      </c>
      <c r="AE692" s="16">
        <f t="shared" si="150"/>
        <v>23.80952380952381</v>
      </c>
      <c r="AF692" s="11">
        <v>0</v>
      </c>
      <c r="AG692" s="11">
        <f t="shared" si="151"/>
        <v>0</v>
      </c>
      <c r="AH692" s="11">
        <v>0</v>
      </c>
      <c r="AI692" s="11">
        <f t="shared" si="154"/>
        <v>0</v>
      </c>
      <c r="AJ692" s="18" t="s">
        <v>141</v>
      </c>
      <c r="AK692" s="83"/>
      <c r="AL692" s="11"/>
      <c r="AM692" s="11">
        <v>7</v>
      </c>
      <c r="AN692" s="11">
        <v>2</v>
      </c>
      <c r="AO692" s="11">
        <v>2</v>
      </c>
      <c r="AP692" s="11">
        <v>3</v>
      </c>
      <c r="AQ692" s="11">
        <v>3</v>
      </c>
      <c r="AR692" s="11">
        <v>3</v>
      </c>
      <c r="AS692" s="11">
        <v>4</v>
      </c>
      <c r="AT692" s="11"/>
      <c r="AW692" s="11"/>
      <c r="AY692" s="11"/>
      <c r="AZ692" s="11">
        <f>AX692-26</f>
        <v>-26</v>
      </c>
      <c r="BA692" s="11">
        <f>AX692-50</f>
        <v>-50</v>
      </c>
      <c r="BB692" s="11">
        <f>AX692-66</f>
        <v>-66</v>
      </c>
      <c r="BC692" s="11">
        <f t="shared" si="155"/>
        <v>-82</v>
      </c>
      <c r="BH692" t="str">
        <f>CONCATENATE(Tabla1[[#This Row],[MADRE]],"X",Tabla1[[#This Row],[PADRE]])</f>
        <v>R1000XD98i707</v>
      </c>
    </row>
    <row r="693" spans="1:60" ht="15.75" hidden="1" x14ac:dyDescent="0.25">
      <c r="A693" s="11" t="str">
        <f t="shared" si="142"/>
        <v>D04_264_8</v>
      </c>
      <c r="B693" s="1" t="s">
        <v>427</v>
      </c>
      <c r="C693" s="2">
        <v>264</v>
      </c>
      <c r="D693" s="16">
        <v>8</v>
      </c>
      <c r="E693" s="11" t="s">
        <v>62</v>
      </c>
      <c r="F693" s="14" t="s">
        <v>428</v>
      </c>
      <c r="G693" s="11" t="s">
        <v>63</v>
      </c>
      <c r="H693" s="11">
        <v>2008</v>
      </c>
      <c r="I693" s="16" t="s">
        <v>64</v>
      </c>
      <c r="J693" s="11">
        <v>74</v>
      </c>
      <c r="P693" s="11">
        <v>3</v>
      </c>
      <c r="T693" s="11"/>
      <c r="V693" s="11"/>
      <c r="W693" s="11">
        <v>1</v>
      </c>
      <c r="X693" s="11">
        <v>221</v>
      </c>
      <c r="Y693" s="11">
        <v>25</v>
      </c>
      <c r="Z693" s="11">
        <v>63</v>
      </c>
      <c r="AA693" s="15">
        <f t="shared" si="148"/>
        <v>2.5499999999999998</v>
      </c>
      <c r="AB693" s="11">
        <v>4</v>
      </c>
      <c r="AC693" s="11">
        <v>18</v>
      </c>
      <c r="AD693" s="15">
        <f t="shared" si="149"/>
        <v>0.75</v>
      </c>
      <c r="AE693" s="16">
        <f t="shared" si="150"/>
        <v>29.411764705882355</v>
      </c>
      <c r="AF693" s="11">
        <v>1</v>
      </c>
      <c r="AG693" s="11">
        <f t="shared" si="151"/>
        <v>4</v>
      </c>
      <c r="AH693" s="11">
        <v>0</v>
      </c>
      <c r="AI693" s="11">
        <f t="shared" si="154"/>
        <v>0</v>
      </c>
      <c r="AJ693" s="18" t="s">
        <v>379</v>
      </c>
      <c r="AK693" s="83"/>
      <c r="AL693" s="11"/>
      <c r="AM693" s="11">
        <v>6</v>
      </c>
      <c r="AN693" s="11">
        <v>1</v>
      </c>
      <c r="AO693" s="11">
        <v>1</v>
      </c>
      <c r="AP693" s="11">
        <v>2</v>
      </c>
      <c r="AQ693" s="11">
        <v>3</v>
      </c>
      <c r="AR693" s="11">
        <v>2</v>
      </c>
      <c r="AS693" s="11"/>
      <c r="AT693" s="11"/>
      <c r="AW693" s="11">
        <v>3</v>
      </c>
      <c r="AY693" s="11"/>
      <c r="AZ693" s="11">
        <f>AX693-22</f>
        <v>-22</v>
      </c>
      <c r="BA693" s="11">
        <f>AX693-49</f>
        <v>-49</v>
      </c>
      <c r="BB693" s="11">
        <f>AX693-67</f>
        <v>-67</v>
      </c>
      <c r="BC693" s="11">
        <f t="shared" si="155"/>
        <v>-82</v>
      </c>
      <c r="BH693" t="str">
        <f>CONCATENATE(Tabla1[[#This Row],[MADRE]],"X",Tabla1[[#This Row],[PADRE]])</f>
        <v>R1000XD98i707</v>
      </c>
    </row>
    <row r="694" spans="1:60" ht="15.75" hidden="1" x14ac:dyDescent="0.25">
      <c r="A694" s="11" t="str">
        <f t="shared" si="142"/>
        <v>D04_264_8</v>
      </c>
      <c r="B694" s="1" t="s">
        <v>427</v>
      </c>
      <c r="C694" s="2">
        <v>264</v>
      </c>
      <c r="D694" s="16">
        <v>8</v>
      </c>
      <c r="E694" s="11" t="s">
        <v>62</v>
      </c>
      <c r="F694" s="14" t="s">
        <v>428</v>
      </c>
      <c r="G694" s="11" t="s">
        <v>63</v>
      </c>
      <c r="H694" s="11">
        <v>2009</v>
      </c>
      <c r="I694" s="16" t="s">
        <v>64</v>
      </c>
      <c r="J694" s="11">
        <v>74</v>
      </c>
      <c r="P694" s="11">
        <v>3</v>
      </c>
      <c r="T694" s="11"/>
      <c r="V694" s="11"/>
      <c r="W694" s="11">
        <v>1</v>
      </c>
      <c r="X694" s="11">
        <v>218</v>
      </c>
      <c r="Y694" s="11">
        <v>25</v>
      </c>
      <c r="Z694" s="11">
        <v>53</v>
      </c>
      <c r="AA694" s="15">
        <f t="shared" si="148"/>
        <v>2.1466666666666665</v>
      </c>
      <c r="AB694" s="11">
        <v>4</v>
      </c>
      <c r="AC694" s="11">
        <v>16</v>
      </c>
      <c r="AD694" s="15">
        <f t="shared" si="149"/>
        <v>0.66666666666666663</v>
      </c>
      <c r="AE694" s="16">
        <f t="shared" si="150"/>
        <v>31.05590062111801</v>
      </c>
      <c r="AF694" s="11">
        <v>1</v>
      </c>
      <c r="AG694" s="11">
        <f t="shared" si="151"/>
        <v>4</v>
      </c>
      <c r="AH694" s="11">
        <v>0</v>
      </c>
      <c r="AI694" s="11">
        <f t="shared" si="154"/>
        <v>0</v>
      </c>
      <c r="AJ694" s="18" t="s">
        <v>259</v>
      </c>
      <c r="AK694" s="83"/>
      <c r="AL694" s="11"/>
      <c r="AM694" s="11">
        <v>6</v>
      </c>
      <c r="AN694" s="11">
        <v>2</v>
      </c>
      <c r="AO694" s="11">
        <v>1</v>
      </c>
      <c r="AP694" s="11">
        <v>2</v>
      </c>
      <c r="AQ694" s="11">
        <v>3</v>
      </c>
      <c r="AR694" s="11">
        <v>3</v>
      </c>
      <c r="AS694" s="11">
        <v>3</v>
      </c>
      <c r="AT694" s="11"/>
      <c r="AW694" s="11"/>
      <c r="AY694" s="11"/>
      <c r="AZ694" s="11">
        <f>AX694-26</f>
        <v>-26</v>
      </c>
      <c r="BA694" s="11">
        <f>AX694-50</f>
        <v>-50</v>
      </c>
      <c r="BB694" s="11">
        <f>AX694-66</f>
        <v>-66</v>
      </c>
      <c r="BC694" s="11">
        <f t="shared" si="155"/>
        <v>-82</v>
      </c>
      <c r="BH694" t="str">
        <f>CONCATENATE(Tabla1[[#This Row],[MADRE]],"X",Tabla1[[#This Row],[PADRE]])</f>
        <v>R1000XD98i707</v>
      </c>
    </row>
    <row r="695" spans="1:60" ht="15.75" hidden="1" x14ac:dyDescent="0.25">
      <c r="A695" s="11" t="str">
        <f t="shared" si="142"/>
        <v>D04_273_8</v>
      </c>
      <c r="B695" s="1" t="s">
        <v>427</v>
      </c>
      <c r="C695" s="2">
        <v>273</v>
      </c>
      <c r="D695" s="16">
        <v>8</v>
      </c>
      <c r="E695" s="11" t="s">
        <v>62</v>
      </c>
      <c r="F695" s="14" t="s">
        <v>428</v>
      </c>
      <c r="G695" s="11" t="s">
        <v>63</v>
      </c>
      <c r="H695" s="11">
        <v>2008</v>
      </c>
      <c r="I695" s="16" t="s">
        <v>64</v>
      </c>
      <c r="J695" s="11">
        <v>73</v>
      </c>
      <c r="P695" s="11">
        <v>3</v>
      </c>
      <c r="T695" s="11"/>
      <c r="V695" s="11"/>
      <c r="W695" s="11">
        <v>1</v>
      </c>
      <c r="X695" s="11">
        <v>211</v>
      </c>
      <c r="Y695" s="11">
        <v>25</v>
      </c>
      <c r="Z695" s="11">
        <v>61</v>
      </c>
      <c r="AA695" s="15">
        <f t="shared" si="148"/>
        <v>2.6111111111111107</v>
      </c>
      <c r="AB695" s="11">
        <v>4</v>
      </c>
      <c r="AC695" s="11">
        <v>11</v>
      </c>
      <c r="AD695" s="15">
        <f t="shared" si="149"/>
        <v>0.61111111111111116</v>
      </c>
      <c r="AE695" s="16">
        <f t="shared" si="150"/>
        <v>23.404255319148941</v>
      </c>
      <c r="AF695" s="11">
        <v>7</v>
      </c>
      <c r="AG695" s="11">
        <f t="shared" si="151"/>
        <v>28</v>
      </c>
      <c r="AH695" s="11">
        <v>0</v>
      </c>
      <c r="AI695" s="11">
        <f t="shared" si="154"/>
        <v>0</v>
      </c>
      <c r="AJ695" s="18" t="s">
        <v>313</v>
      </c>
      <c r="AK695" s="83"/>
      <c r="AL695" s="11"/>
      <c r="AM695" s="11">
        <v>8</v>
      </c>
      <c r="AN695" s="11">
        <v>2</v>
      </c>
      <c r="AO695" s="11">
        <v>2</v>
      </c>
      <c r="AP695" s="11">
        <v>3</v>
      </c>
      <c r="AQ695" s="11">
        <v>3</v>
      </c>
      <c r="AR695" s="11">
        <v>1</v>
      </c>
      <c r="AS695" s="11"/>
      <c r="AT695" s="11"/>
      <c r="AW695" s="11">
        <v>4</v>
      </c>
      <c r="AY695" s="11"/>
      <c r="AZ695" s="11">
        <f>AX695-22</f>
        <v>-22</v>
      </c>
      <c r="BA695" s="11">
        <f>AX695-49</f>
        <v>-49</v>
      </c>
      <c r="BB695" s="11">
        <f>AX695-67</f>
        <v>-67</v>
      </c>
      <c r="BC695" s="11">
        <f t="shared" si="155"/>
        <v>-82</v>
      </c>
      <c r="BH695" t="str">
        <f>CONCATENATE(Tabla1[[#This Row],[MADRE]],"X",Tabla1[[#This Row],[PADRE]])</f>
        <v>R1000XD98i707</v>
      </c>
    </row>
    <row r="696" spans="1:60" ht="15.75" hidden="1" x14ac:dyDescent="0.25">
      <c r="A696" s="11" t="str">
        <f t="shared" si="142"/>
        <v>D04_276_8</v>
      </c>
      <c r="B696" s="1" t="s">
        <v>427</v>
      </c>
      <c r="C696" s="8">
        <v>276</v>
      </c>
      <c r="D696" s="13">
        <v>8</v>
      </c>
      <c r="E696" s="14" t="s">
        <v>62</v>
      </c>
      <c r="F696" s="14" t="s">
        <v>428</v>
      </c>
      <c r="G696" s="14" t="s">
        <v>63</v>
      </c>
      <c r="H696" s="14">
        <v>2007</v>
      </c>
      <c r="I696" s="13" t="s">
        <v>64</v>
      </c>
      <c r="J696" s="14">
        <v>73</v>
      </c>
      <c r="P696" s="14">
        <v>3</v>
      </c>
      <c r="T696" s="14"/>
      <c r="V696" s="14" t="s">
        <v>433</v>
      </c>
      <c r="W696" s="14">
        <v>2</v>
      </c>
      <c r="X696" s="14">
        <v>212</v>
      </c>
      <c r="Y696" s="14">
        <v>25</v>
      </c>
      <c r="Z696" s="14">
        <v>88</v>
      </c>
      <c r="AA696" s="81">
        <f t="shared" si="148"/>
        <v>3.6181818181818182</v>
      </c>
      <c r="AB696" s="14">
        <v>4</v>
      </c>
      <c r="AC696" s="14">
        <v>18</v>
      </c>
      <c r="AD696" s="81">
        <f t="shared" si="149"/>
        <v>0.81818181818181823</v>
      </c>
      <c r="AE696" s="13">
        <f t="shared" si="150"/>
        <v>22.613065326633169</v>
      </c>
      <c r="AF696" s="14">
        <v>3</v>
      </c>
      <c r="AG696" s="14">
        <f t="shared" si="151"/>
        <v>12</v>
      </c>
      <c r="AH696" s="14">
        <v>0</v>
      </c>
      <c r="AI696" s="14">
        <f t="shared" si="154"/>
        <v>0</v>
      </c>
      <c r="AJ696" s="17" t="s">
        <v>443</v>
      </c>
      <c r="AK696" s="82"/>
      <c r="AL696" s="14"/>
      <c r="AM696" s="14">
        <v>3</v>
      </c>
      <c r="AN696" s="14">
        <v>2</v>
      </c>
      <c r="AO696" s="14">
        <v>1</v>
      </c>
      <c r="AP696" s="14">
        <v>2</v>
      </c>
      <c r="AQ696" s="14">
        <v>3</v>
      </c>
      <c r="AR696" s="14">
        <v>2</v>
      </c>
      <c r="AS696" s="14"/>
      <c r="AT696" s="14"/>
      <c r="AW696" s="14"/>
      <c r="AY696" s="14"/>
      <c r="AZ696" s="14"/>
      <c r="BA696" s="14">
        <f>AX696-53</f>
        <v>-53</v>
      </c>
      <c r="BB696" s="14">
        <f>AX696-67</f>
        <v>-67</v>
      </c>
      <c r="BC696" s="14">
        <f t="shared" si="155"/>
        <v>-82</v>
      </c>
      <c r="BH696" t="str">
        <f>CONCATENATE(Tabla1[[#This Row],[MADRE]],"X",Tabla1[[#This Row],[PADRE]])</f>
        <v>R1000XD98i707</v>
      </c>
    </row>
    <row r="697" spans="1:60" ht="15.75" hidden="1" x14ac:dyDescent="0.25">
      <c r="A697" s="11" t="str">
        <f t="shared" si="142"/>
        <v>D04_276_8</v>
      </c>
      <c r="B697" s="1" t="s">
        <v>427</v>
      </c>
      <c r="C697" s="2">
        <v>276</v>
      </c>
      <c r="D697" s="16">
        <v>8</v>
      </c>
      <c r="E697" s="11" t="s">
        <v>62</v>
      </c>
      <c r="F697" s="14" t="s">
        <v>428</v>
      </c>
      <c r="G697" s="11" t="s">
        <v>63</v>
      </c>
      <c r="H697" s="11">
        <v>2008</v>
      </c>
      <c r="I697" s="16" t="s">
        <v>64</v>
      </c>
      <c r="J697" s="11">
        <v>75</v>
      </c>
      <c r="P697" s="11">
        <v>4</v>
      </c>
      <c r="T697" s="11"/>
      <c r="V697" s="11"/>
      <c r="W697" s="11">
        <v>3</v>
      </c>
      <c r="X697" s="11">
        <v>220</v>
      </c>
      <c r="Y697" s="11">
        <v>25</v>
      </c>
      <c r="Z697" s="11">
        <v>83</v>
      </c>
      <c r="AA697" s="15">
        <f t="shared" si="148"/>
        <v>3.3860869565217393</v>
      </c>
      <c r="AB697" s="11">
        <v>4</v>
      </c>
      <c r="AC697" s="11">
        <v>19</v>
      </c>
      <c r="AD697" s="15">
        <f t="shared" si="149"/>
        <v>0.82608695652173914</v>
      </c>
      <c r="AE697" s="16">
        <f t="shared" si="150"/>
        <v>24.396507447354903</v>
      </c>
      <c r="AF697" s="11">
        <v>2</v>
      </c>
      <c r="AG697" s="11">
        <f t="shared" si="151"/>
        <v>8</v>
      </c>
      <c r="AH697" s="11">
        <v>0</v>
      </c>
      <c r="AI697" s="11">
        <f t="shared" si="154"/>
        <v>0</v>
      </c>
      <c r="AJ697" s="18" t="s">
        <v>259</v>
      </c>
      <c r="AK697" s="83"/>
      <c r="AL697" s="11"/>
      <c r="AM697" s="11">
        <v>3</v>
      </c>
      <c r="AN697" s="11">
        <v>2</v>
      </c>
      <c r="AO697" s="11">
        <v>2</v>
      </c>
      <c r="AP697" s="11">
        <v>2</v>
      </c>
      <c r="AQ697" s="11">
        <v>3</v>
      </c>
      <c r="AR697" s="11">
        <v>2</v>
      </c>
      <c r="AS697" s="11"/>
      <c r="AT697" s="11"/>
      <c r="AW697" s="11">
        <v>4</v>
      </c>
      <c r="AY697" s="11"/>
      <c r="AZ697" s="11">
        <f>AX697-22</f>
        <v>-22</v>
      </c>
      <c r="BA697" s="11">
        <f>AX697-49</f>
        <v>-49</v>
      </c>
      <c r="BB697" s="11">
        <f>AX697-67</f>
        <v>-67</v>
      </c>
      <c r="BC697" s="11">
        <f t="shared" si="155"/>
        <v>-82</v>
      </c>
      <c r="BH697" t="str">
        <f>CONCATENATE(Tabla1[[#This Row],[MADRE]],"X",Tabla1[[#This Row],[PADRE]])</f>
        <v>R1000XD98i707</v>
      </c>
    </row>
    <row r="698" spans="1:60" ht="15.75" hidden="1" x14ac:dyDescent="0.25">
      <c r="A698" s="11" t="str">
        <f t="shared" si="142"/>
        <v>D04_276_8</v>
      </c>
      <c r="B698" s="1" t="s">
        <v>427</v>
      </c>
      <c r="C698" s="2">
        <v>276</v>
      </c>
      <c r="D698" s="16">
        <v>8</v>
      </c>
      <c r="E698" s="11" t="s">
        <v>62</v>
      </c>
      <c r="F698" s="14" t="s">
        <v>428</v>
      </c>
      <c r="G698" s="11" t="s">
        <v>63</v>
      </c>
      <c r="H698" s="11">
        <v>2009</v>
      </c>
      <c r="I698" s="16" t="s">
        <v>64</v>
      </c>
      <c r="J698" s="11">
        <v>71</v>
      </c>
      <c r="P698" s="11">
        <v>2</v>
      </c>
      <c r="T698" s="11"/>
      <c r="V698" s="11"/>
      <c r="W698" s="11">
        <v>3</v>
      </c>
      <c r="X698" s="11">
        <v>219</v>
      </c>
      <c r="Y698" s="11">
        <v>25</v>
      </c>
      <c r="Z698" s="11">
        <v>66</v>
      </c>
      <c r="AA698" s="15">
        <f t="shared" si="148"/>
        <v>2.64</v>
      </c>
      <c r="AB698" s="11">
        <v>4</v>
      </c>
      <c r="AC698" s="11">
        <v>18</v>
      </c>
      <c r="AD698" s="15">
        <f t="shared" si="149"/>
        <v>0.72</v>
      </c>
      <c r="AE698" s="16">
        <f t="shared" si="150"/>
        <v>27.27272727272727</v>
      </c>
      <c r="AF698" s="11">
        <v>0</v>
      </c>
      <c r="AG698" s="11">
        <f t="shared" si="151"/>
        <v>0</v>
      </c>
      <c r="AH698" s="11">
        <v>0</v>
      </c>
      <c r="AI698" s="11">
        <f t="shared" si="154"/>
        <v>0</v>
      </c>
      <c r="AJ698" s="18" t="s">
        <v>77</v>
      </c>
      <c r="AK698" s="83"/>
      <c r="AL698" s="11"/>
      <c r="AM698" s="11">
        <v>3</v>
      </c>
      <c r="AN698" s="11">
        <v>2</v>
      </c>
      <c r="AO698" s="11">
        <v>1</v>
      </c>
      <c r="AP698" s="11">
        <v>3</v>
      </c>
      <c r="AQ698" s="11">
        <v>3</v>
      </c>
      <c r="AR698" s="11">
        <v>2</v>
      </c>
      <c r="AS698" s="11">
        <v>3</v>
      </c>
      <c r="AT698" s="11"/>
      <c r="AW698" s="11"/>
      <c r="AY698" s="11"/>
      <c r="AZ698" s="11">
        <f>AX698-26</f>
        <v>-26</v>
      </c>
      <c r="BA698" s="11">
        <f>AX698-50</f>
        <v>-50</v>
      </c>
      <c r="BB698" s="11">
        <f>AX698-66</f>
        <v>-66</v>
      </c>
      <c r="BC698" s="11">
        <f t="shared" si="155"/>
        <v>-82</v>
      </c>
      <c r="BH698" t="str">
        <f>CONCATENATE(Tabla1[[#This Row],[MADRE]],"X",Tabla1[[#This Row],[PADRE]])</f>
        <v>R1000XD98i707</v>
      </c>
    </row>
    <row r="699" spans="1:60" ht="15.75" hidden="1" x14ac:dyDescent="0.25">
      <c r="A699" s="11" t="str">
        <f t="shared" si="142"/>
        <v>D04_277_8</v>
      </c>
      <c r="B699" s="1" t="s">
        <v>427</v>
      </c>
      <c r="C699" s="2">
        <v>277</v>
      </c>
      <c r="D699" s="16">
        <v>8</v>
      </c>
      <c r="E699" s="11" t="s">
        <v>62</v>
      </c>
      <c r="F699" s="14" t="s">
        <v>428</v>
      </c>
      <c r="G699" s="11" t="s">
        <v>63</v>
      </c>
      <c r="H699" s="11">
        <v>2008</v>
      </c>
      <c r="I699" s="16" t="s">
        <v>64</v>
      </c>
      <c r="J699" s="11">
        <v>78</v>
      </c>
      <c r="P699" s="11">
        <v>3</v>
      </c>
      <c r="T699" s="11"/>
      <c r="V699" s="11"/>
      <c r="W699" s="11">
        <v>1</v>
      </c>
      <c r="X699" s="11">
        <v>225</v>
      </c>
      <c r="Y699" s="11">
        <v>25</v>
      </c>
      <c r="Z699" s="11">
        <v>77</v>
      </c>
      <c r="AA699" s="15">
        <f t="shared" si="148"/>
        <v>3.1083333333333329</v>
      </c>
      <c r="AB699" s="11">
        <v>4</v>
      </c>
      <c r="AC699" s="11">
        <v>17</v>
      </c>
      <c r="AD699" s="15">
        <f t="shared" si="149"/>
        <v>0.70833333333333337</v>
      </c>
      <c r="AE699" s="16">
        <f t="shared" si="150"/>
        <v>22.788203753351212</v>
      </c>
      <c r="AF699" s="11">
        <v>1</v>
      </c>
      <c r="AG699" s="11">
        <f t="shared" si="151"/>
        <v>4</v>
      </c>
      <c r="AH699" s="11">
        <v>0</v>
      </c>
      <c r="AI699" s="11">
        <f t="shared" si="154"/>
        <v>0</v>
      </c>
      <c r="AJ699" s="18" t="s">
        <v>83</v>
      </c>
      <c r="AK699" s="83"/>
      <c r="AL699" s="11"/>
      <c r="AM699" s="11">
        <v>3</v>
      </c>
      <c r="AN699" s="11">
        <v>2</v>
      </c>
      <c r="AO699" s="11">
        <v>2</v>
      </c>
      <c r="AP699" s="11">
        <v>2</v>
      </c>
      <c r="AQ699" s="11">
        <v>3</v>
      </c>
      <c r="AR699" s="11">
        <v>2</v>
      </c>
      <c r="AS699" s="11"/>
      <c r="AT699" s="11"/>
      <c r="AW699" s="11">
        <v>4</v>
      </c>
      <c r="AY699" s="11"/>
      <c r="AZ699" s="11">
        <f>AX699-22</f>
        <v>-22</v>
      </c>
      <c r="BA699" s="11">
        <f>AX699-49</f>
        <v>-49</v>
      </c>
      <c r="BB699" s="11">
        <f>AX699-67</f>
        <v>-67</v>
      </c>
      <c r="BC699" s="11">
        <f t="shared" si="155"/>
        <v>-82</v>
      </c>
      <c r="BH699" t="str">
        <f>CONCATENATE(Tabla1[[#This Row],[MADRE]],"X",Tabla1[[#This Row],[PADRE]])</f>
        <v>R1000XD98i707</v>
      </c>
    </row>
    <row r="700" spans="1:60" ht="15.75" hidden="1" x14ac:dyDescent="0.25">
      <c r="A700" s="11" t="str">
        <f t="shared" si="142"/>
        <v>D04_277_8</v>
      </c>
      <c r="B700" s="1" t="s">
        <v>427</v>
      </c>
      <c r="C700" s="2">
        <v>277</v>
      </c>
      <c r="D700" s="16">
        <v>8</v>
      </c>
      <c r="E700" s="11" t="s">
        <v>62</v>
      </c>
      <c r="F700" s="14" t="s">
        <v>428</v>
      </c>
      <c r="G700" s="11" t="s">
        <v>63</v>
      </c>
      <c r="H700" s="11">
        <v>2009</v>
      </c>
      <c r="I700" s="16" t="s">
        <v>64</v>
      </c>
      <c r="J700" s="11">
        <v>77</v>
      </c>
      <c r="P700" s="11">
        <v>3</v>
      </c>
      <c r="T700" s="11"/>
      <c r="V700" s="11"/>
      <c r="W700" s="11">
        <v>1</v>
      </c>
      <c r="X700" s="11">
        <v>220</v>
      </c>
      <c r="Y700" s="11">
        <v>25</v>
      </c>
      <c r="Z700" s="11">
        <v>74</v>
      </c>
      <c r="AA700" s="15">
        <f t="shared" si="148"/>
        <v>2.96</v>
      </c>
      <c r="AB700" s="11">
        <v>4</v>
      </c>
      <c r="AC700" s="11">
        <v>16</v>
      </c>
      <c r="AD700" s="15">
        <f t="shared" si="149"/>
        <v>0.64</v>
      </c>
      <c r="AE700" s="16">
        <f t="shared" si="150"/>
        <v>21.621621621621621</v>
      </c>
      <c r="AF700" s="11">
        <v>0</v>
      </c>
      <c r="AG700" s="11">
        <f t="shared" si="151"/>
        <v>0</v>
      </c>
      <c r="AH700" s="11">
        <v>0</v>
      </c>
      <c r="AI700" s="11">
        <f t="shared" si="154"/>
        <v>0</v>
      </c>
      <c r="AJ700" s="18" t="s">
        <v>87</v>
      </c>
      <c r="AK700" s="83"/>
      <c r="AL700" s="11"/>
      <c r="AM700" s="11">
        <v>3</v>
      </c>
      <c r="AN700" s="11">
        <v>2</v>
      </c>
      <c r="AO700" s="11">
        <v>2</v>
      </c>
      <c r="AP700" s="11">
        <v>2</v>
      </c>
      <c r="AQ700" s="11">
        <v>3</v>
      </c>
      <c r="AR700" s="11">
        <v>3</v>
      </c>
      <c r="AS700" s="11">
        <v>3</v>
      </c>
      <c r="AT700" s="11"/>
      <c r="AW700" s="11"/>
      <c r="AY700" s="11"/>
      <c r="AZ700" s="11">
        <f>AX700-26</f>
        <v>-26</v>
      </c>
      <c r="BA700" s="11">
        <f>AX700-50</f>
        <v>-50</v>
      </c>
      <c r="BB700" s="11">
        <f>AX700-66</f>
        <v>-66</v>
      </c>
      <c r="BC700" s="11">
        <f t="shared" si="155"/>
        <v>-82</v>
      </c>
      <c r="BH700" t="str">
        <f>CONCATENATE(Tabla1[[#This Row],[MADRE]],"X",Tabla1[[#This Row],[PADRE]])</f>
        <v>R1000XD98i707</v>
      </c>
    </row>
    <row r="701" spans="1:60" ht="15.75" hidden="1" x14ac:dyDescent="0.25">
      <c r="A701" s="11" t="str">
        <f t="shared" si="142"/>
        <v>D04_278_8</v>
      </c>
      <c r="B701" s="1" t="s">
        <v>427</v>
      </c>
      <c r="C701" s="2">
        <v>278</v>
      </c>
      <c r="D701" s="16">
        <v>8</v>
      </c>
      <c r="E701" s="11" t="s">
        <v>62</v>
      </c>
      <c r="F701" s="14" t="s">
        <v>428</v>
      </c>
      <c r="G701" s="11" t="s">
        <v>63</v>
      </c>
      <c r="H701" s="11">
        <v>2008</v>
      </c>
      <c r="I701" s="16" t="s">
        <v>64</v>
      </c>
      <c r="J701" s="11">
        <v>77</v>
      </c>
      <c r="P701" s="11">
        <v>2</v>
      </c>
      <c r="T701" s="11"/>
      <c r="V701" s="11"/>
      <c r="W701" s="11">
        <v>1</v>
      </c>
      <c r="X701" s="11">
        <v>225</v>
      </c>
      <c r="Y701" s="11">
        <v>25</v>
      </c>
      <c r="Z701" s="11">
        <v>68</v>
      </c>
      <c r="AA701" s="15">
        <f t="shared" si="148"/>
        <v>2.72</v>
      </c>
      <c r="AB701" s="11">
        <v>4</v>
      </c>
      <c r="AC701" s="11">
        <v>12</v>
      </c>
      <c r="AD701" s="15">
        <f t="shared" si="149"/>
        <v>0.48</v>
      </c>
      <c r="AE701" s="16">
        <f t="shared" si="150"/>
        <v>17.647058823529409</v>
      </c>
      <c r="AF701" s="11">
        <v>0</v>
      </c>
      <c r="AG701" s="11">
        <f t="shared" si="151"/>
        <v>0</v>
      </c>
      <c r="AH701" s="11">
        <v>0</v>
      </c>
      <c r="AI701" s="11">
        <f t="shared" si="154"/>
        <v>0</v>
      </c>
      <c r="AJ701" s="18" t="s">
        <v>407</v>
      </c>
      <c r="AK701" s="83"/>
      <c r="AL701" s="11"/>
      <c r="AM701" s="11">
        <v>4</v>
      </c>
      <c r="AN701" s="11">
        <v>2</v>
      </c>
      <c r="AO701" s="11">
        <v>2</v>
      </c>
      <c r="AP701" s="11">
        <v>3</v>
      </c>
      <c r="AQ701" s="11">
        <v>3</v>
      </c>
      <c r="AR701" s="11">
        <v>2</v>
      </c>
      <c r="AS701" s="11"/>
      <c r="AT701" s="11"/>
      <c r="AW701" s="11">
        <v>3</v>
      </c>
      <c r="AY701" s="11"/>
      <c r="AZ701" s="11">
        <f>AX701-22</f>
        <v>-22</v>
      </c>
      <c r="BA701" s="11">
        <f>AX701-49</f>
        <v>-49</v>
      </c>
      <c r="BB701" s="11">
        <f>AX701-67</f>
        <v>-67</v>
      </c>
      <c r="BC701" s="11">
        <f t="shared" si="155"/>
        <v>-82</v>
      </c>
      <c r="BH701" t="str">
        <f>CONCATENATE(Tabla1[[#This Row],[MADRE]],"X",Tabla1[[#This Row],[PADRE]])</f>
        <v>R1000XD98i707</v>
      </c>
    </row>
    <row r="702" spans="1:60" ht="15.75" hidden="1" x14ac:dyDescent="0.25">
      <c r="A702" s="11" t="str">
        <f t="shared" si="142"/>
        <v>D04_281_8</v>
      </c>
      <c r="B702" s="1" t="s">
        <v>427</v>
      </c>
      <c r="C702" s="8">
        <v>281</v>
      </c>
      <c r="D702" s="13">
        <v>8</v>
      </c>
      <c r="E702" s="14" t="s">
        <v>62</v>
      </c>
      <c r="F702" s="14" t="s">
        <v>428</v>
      </c>
      <c r="G702" s="14" t="s">
        <v>63</v>
      </c>
      <c r="H702" s="14">
        <v>2007</v>
      </c>
      <c r="I702" s="13" t="s">
        <v>64</v>
      </c>
      <c r="J702" s="14">
        <v>66</v>
      </c>
      <c r="P702" s="14">
        <v>3</v>
      </c>
      <c r="T702" s="14"/>
      <c r="V702" s="14" t="s">
        <v>433</v>
      </c>
      <c r="W702" s="14">
        <v>3</v>
      </c>
      <c r="X702" s="14">
        <v>201</v>
      </c>
      <c r="Y702" s="14">
        <v>25</v>
      </c>
      <c r="Z702" s="14">
        <v>43</v>
      </c>
      <c r="AA702" s="81">
        <f t="shared" si="148"/>
        <v>2.1924999999999999</v>
      </c>
      <c r="AB702" s="14">
        <v>2</v>
      </c>
      <c r="AC702" s="14">
        <v>21</v>
      </c>
      <c r="AD702" s="81">
        <f t="shared" si="149"/>
        <v>1.3125</v>
      </c>
      <c r="AE702" s="13">
        <f t="shared" si="150"/>
        <v>59.863169897377425</v>
      </c>
      <c r="AF702" s="14">
        <v>9</v>
      </c>
      <c r="AG702" s="14">
        <f t="shared" si="151"/>
        <v>36</v>
      </c>
      <c r="AH702" s="14">
        <v>0</v>
      </c>
      <c r="AI702" s="14">
        <f t="shared" si="154"/>
        <v>0</v>
      </c>
      <c r="AJ702" s="17" t="s">
        <v>215</v>
      </c>
      <c r="AK702" s="82"/>
      <c r="AL702" s="14"/>
      <c r="AM702" s="14">
        <v>3</v>
      </c>
      <c r="AN702" s="14">
        <v>3</v>
      </c>
      <c r="AO702" s="14">
        <v>2</v>
      </c>
      <c r="AP702" s="14">
        <v>3</v>
      </c>
      <c r="AQ702" s="14">
        <v>3</v>
      </c>
      <c r="AR702" s="14">
        <v>2</v>
      </c>
      <c r="AS702" s="14"/>
      <c r="AT702" s="14"/>
      <c r="AW702" s="14"/>
      <c r="AY702" s="14"/>
      <c r="AZ702" s="14"/>
      <c r="BA702" s="14">
        <f>AX702-53</f>
        <v>-53</v>
      </c>
      <c r="BB702" s="14">
        <f>AX702-67</f>
        <v>-67</v>
      </c>
      <c r="BC702" s="14">
        <f t="shared" si="155"/>
        <v>-82</v>
      </c>
      <c r="BH702" t="str">
        <f>CONCATENATE(Tabla1[[#This Row],[MADRE]],"X",Tabla1[[#This Row],[PADRE]])</f>
        <v>R1000XD98i707</v>
      </c>
    </row>
    <row r="703" spans="1:60" ht="15.75" hidden="1" x14ac:dyDescent="0.25">
      <c r="A703" s="11" t="str">
        <f t="shared" si="142"/>
        <v>D04_281_8</v>
      </c>
      <c r="B703" s="1" t="s">
        <v>427</v>
      </c>
      <c r="C703" s="2">
        <v>281</v>
      </c>
      <c r="D703" s="16">
        <v>8</v>
      </c>
      <c r="E703" s="11" t="s">
        <v>62</v>
      </c>
      <c r="F703" s="14" t="s">
        <v>428</v>
      </c>
      <c r="G703" s="11" t="s">
        <v>63</v>
      </c>
      <c r="H703" s="11">
        <v>2008</v>
      </c>
      <c r="I703" s="16" t="s">
        <v>64</v>
      </c>
      <c r="J703" s="11">
        <v>58</v>
      </c>
      <c r="P703" s="11">
        <v>3</v>
      </c>
      <c r="T703" s="11"/>
      <c r="V703" s="11"/>
      <c r="W703" s="11">
        <v>3</v>
      </c>
      <c r="X703" s="11">
        <v>206</v>
      </c>
      <c r="Y703" s="11">
        <v>25</v>
      </c>
      <c r="Z703" s="11">
        <v>51</v>
      </c>
      <c r="AA703" s="15">
        <f t="shared" si="148"/>
        <v>2.0733333333333333</v>
      </c>
      <c r="AB703" s="11">
        <v>2</v>
      </c>
      <c r="AC703" s="11">
        <v>20</v>
      </c>
      <c r="AD703" s="15">
        <f t="shared" si="149"/>
        <v>0.83333333333333337</v>
      </c>
      <c r="AE703" s="16">
        <f t="shared" si="150"/>
        <v>40.192926045016087</v>
      </c>
      <c r="AF703" s="11">
        <v>1</v>
      </c>
      <c r="AG703" s="11">
        <f t="shared" si="151"/>
        <v>4</v>
      </c>
      <c r="AH703" s="11">
        <v>0</v>
      </c>
      <c r="AI703" s="11">
        <f t="shared" si="154"/>
        <v>0</v>
      </c>
      <c r="AJ703" s="18" t="s">
        <v>141</v>
      </c>
      <c r="AK703" s="83"/>
      <c r="AL703" s="11"/>
      <c r="AM703" s="11">
        <v>1</v>
      </c>
      <c r="AN703" s="11">
        <v>2</v>
      </c>
      <c r="AO703" s="11">
        <v>1</v>
      </c>
      <c r="AP703" s="11">
        <v>3</v>
      </c>
      <c r="AQ703" s="11">
        <v>3</v>
      </c>
      <c r="AR703" s="11">
        <v>2</v>
      </c>
      <c r="AS703" s="11"/>
      <c r="AT703" s="11"/>
      <c r="AW703" s="11"/>
      <c r="AY703" s="11"/>
      <c r="AZ703" s="11">
        <f>AX703-22</f>
        <v>-22</v>
      </c>
      <c r="BA703" s="11">
        <f>AX703-49</f>
        <v>-49</v>
      </c>
      <c r="BB703" s="11">
        <f>AX703-67</f>
        <v>-67</v>
      </c>
      <c r="BC703" s="11">
        <f t="shared" si="155"/>
        <v>-82</v>
      </c>
      <c r="BH703" t="str">
        <f>CONCATENATE(Tabla1[[#This Row],[MADRE]],"X",Tabla1[[#This Row],[PADRE]])</f>
        <v>R1000XD98i707</v>
      </c>
    </row>
    <row r="704" spans="1:60" ht="15.75" hidden="1" x14ac:dyDescent="0.25">
      <c r="A704" s="11" t="str">
        <f t="shared" si="142"/>
        <v>D04_281_8</v>
      </c>
      <c r="B704" s="1" t="s">
        <v>427</v>
      </c>
      <c r="C704" s="2">
        <v>281</v>
      </c>
      <c r="D704" s="16">
        <v>8</v>
      </c>
      <c r="E704" s="11" t="s">
        <v>62</v>
      </c>
      <c r="F704" s="14" t="s">
        <v>428</v>
      </c>
      <c r="G704" s="11" t="s">
        <v>63</v>
      </c>
      <c r="H704" s="11">
        <v>2009</v>
      </c>
      <c r="I704" s="16" t="s">
        <v>64</v>
      </c>
      <c r="J704" s="11">
        <v>57</v>
      </c>
      <c r="P704" s="11">
        <v>3</v>
      </c>
      <c r="T704" s="11"/>
      <c r="V704" s="11"/>
      <c r="W704" s="11">
        <v>3</v>
      </c>
      <c r="X704" s="11">
        <v>207</v>
      </c>
      <c r="Y704" s="11">
        <v>25</v>
      </c>
      <c r="Z704" s="11">
        <v>46</v>
      </c>
      <c r="AA704" s="15">
        <f t="shared" si="148"/>
        <v>1.84</v>
      </c>
      <c r="AB704" s="11">
        <v>2</v>
      </c>
      <c r="AC704" s="11">
        <v>23</v>
      </c>
      <c r="AD704" s="15">
        <f t="shared" si="149"/>
        <v>0.92</v>
      </c>
      <c r="AE704" s="16">
        <f t="shared" si="150"/>
        <v>50</v>
      </c>
      <c r="AF704" s="11">
        <v>0</v>
      </c>
      <c r="AG704" s="11">
        <f t="shared" si="151"/>
        <v>0</v>
      </c>
      <c r="AH704" s="11">
        <v>1</v>
      </c>
      <c r="AI704" s="11">
        <f t="shared" si="154"/>
        <v>4</v>
      </c>
      <c r="AJ704" s="18" t="s">
        <v>206</v>
      </c>
      <c r="AK704" s="83"/>
      <c r="AL704" s="11"/>
      <c r="AM704" s="11">
        <v>3</v>
      </c>
      <c r="AN704" s="11">
        <v>2</v>
      </c>
      <c r="AO704" s="11">
        <v>1</v>
      </c>
      <c r="AP704" s="11">
        <v>3</v>
      </c>
      <c r="AQ704" s="11">
        <v>3</v>
      </c>
      <c r="AR704" s="11">
        <v>2</v>
      </c>
      <c r="AS704" s="11">
        <v>3</v>
      </c>
      <c r="AT704" s="11"/>
      <c r="AW704" s="11"/>
      <c r="AY704" s="11"/>
      <c r="AZ704" s="11">
        <f>AX704-26</f>
        <v>-26</v>
      </c>
      <c r="BA704" s="11">
        <f>AX704-50</f>
        <v>-50</v>
      </c>
      <c r="BB704" s="11">
        <f>AX704-66</f>
        <v>-66</v>
      </c>
      <c r="BC704" s="11">
        <f t="shared" si="155"/>
        <v>-82</v>
      </c>
      <c r="BH704" t="str">
        <f>CONCATENATE(Tabla1[[#This Row],[MADRE]],"X",Tabla1[[#This Row],[PADRE]])</f>
        <v>R1000XD98i707</v>
      </c>
    </row>
    <row r="705" spans="1:60" ht="15.75" hidden="1" x14ac:dyDescent="0.25">
      <c r="A705" s="11" t="str">
        <f t="shared" ref="A705:A768" si="156">CONCATENATE(B705, "_",C705,"_",D705)</f>
        <v>D04_283_8</v>
      </c>
      <c r="B705" s="1" t="s">
        <v>427</v>
      </c>
      <c r="C705" s="2">
        <v>283</v>
      </c>
      <c r="D705" s="16">
        <v>8</v>
      </c>
      <c r="E705" s="11" t="s">
        <v>62</v>
      </c>
      <c r="F705" s="14" t="s">
        <v>428</v>
      </c>
      <c r="G705" s="11" t="s">
        <v>63</v>
      </c>
      <c r="H705" s="11">
        <v>2008</v>
      </c>
      <c r="I705" s="16" t="s">
        <v>64</v>
      </c>
      <c r="J705" s="11">
        <v>76</v>
      </c>
      <c r="P705" s="11">
        <v>1</v>
      </c>
      <c r="T705" s="11"/>
      <c r="V705" s="11"/>
      <c r="W705" s="11">
        <v>1</v>
      </c>
      <c r="X705" s="11">
        <v>211</v>
      </c>
      <c r="Y705" s="11">
        <v>3</v>
      </c>
      <c r="Z705" s="11">
        <v>8</v>
      </c>
      <c r="AA705" s="15">
        <f t="shared" si="148"/>
        <v>3</v>
      </c>
      <c r="AB705" s="11">
        <v>4</v>
      </c>
      <c r="AC705" s="11">
        <v>2</v>
      </c>
      <c r="AD705" s="15">
        <f t="shared" si="149"/>
        <v>1</v>
      </c>
      <c r="AE705" s="16">
        <f t="shared" si="150"/>
        <v>33.333333333333336</v>
      </c>
      <c r="AF705" s="11">
        <v>1</v>
      </c>
      <c r="AG705" s="16">
        <f t="shared" si="151"/>
        <v>33.333333333333336</v>
      </c>
      <c r="AH705" s="11">
        <v>0</v>
      </c>
      <c r="AI705" s="11">
        <f t="shared" si="154"/>
        <v>0</v>
      </c>
      <c r="AJ705" s="18" t="s">
        <v>444</v>
      </c>
      <c r="AK705" s="83"/>
      <c r="AL705" s="11"/>
      <c r="AM705" s="11">
        <v>3</v>
      </c>
      <c r="AN705" s="11">
        <v>1</v>
      </c>
      <c r="AO705" s="11">
        <v>2</v>
      </c>
      <c r="AP705" s="11">
        <v>3</v>
      </c>
      <c r="AQ705" s="11">
        <v>3</v>
      </c>
      <c r="AR705" s="11">
        <v>2</v>
      </c>
      <c r="AS705" s="11"/>
      <c r="AT705" s="11"/>
      <c r="AW705" s="11">
        <v>3</v>
      </c>
      <c r="AY705" s="11"/>
      <c r="AZ705" s="11">
        <f>AX705-22</f>
        <v>-22</v>
      </c>
      <c r="BA705" s="11">
        <f>AX705-49</f>
        <v>-49</v>
      </c>
      <c r="BB705" s="11">
        <f>AX705-67</f>
        <v>-67</v>
      </c>
      <c r="BC705" s="11">
        <f t="shared" si="155"/>
        <v>-82</v>
      </c>
      <c r="BH705" t="str">
        <f>CONCATENATE(Tabla1[[#This Row],[MADRE]],"X",Tabla1[[#This Row],[PADRE]])</f>
        <v>R1000XD98i707</v>
      </c>
    </row>
    <row r="706" spans="1:60" ht="15.75" hidden="1" x14ac:dyDescent="0.25">
      <c r="A706" s="11" t="str">
        <f t="shared" si="156"/>
        <v>D04_283_8</v>
      </c>
      <c r="B706" s="1" t="s">
        <v>427</v>
      </c>
      <c r="C706" s="2">
        <v>283</v>
      </c>
      <c r="D706" s="16">
        <v>8</v>
      </c>
      <c r="E706" s="11" t="s">
        <v>62</v>
      </c>
      <c r="F706" s="14" t="s">
        <v>428</v>
      </c>
      <c r="G706" s="11" t="s">
        <v>63</v>
      </c>
      <c r="H706" s="11">
        <v>2009</v>
      </c>
      <c r="I706" s="16" t="s">
        <v>64</v>
      </c>
      <c r="J706" s="11">
        <v>70</v>
      </c>
      <c r="P706" s="11">
        <v>4</v>
      </c>
      <c r="T706" s="11"/>
      <c r="V706" s="11"/>
      <c r="W706" s="11">
        <v>1</v>
      </c>
      <c r="X706" s="11">
        <v>212</v>
      </c>
      <c r="Y706" s="11">
        <v>25</v>
      </c>
      <c r="Z706" s="11">
        <v>53</v>
      </c>
      <c r="AA706" s="15">
        <f t="shared" si="148"/>
        <v>2.12</v>
      </c>
      <c r="AB706" s="11">
        <v>4</v>
      </c>
      <c r="AC706" s="11">
        <v>12</v>
      </c>
      <c r="AD706" s="15">
        <f t="shared" si="149"/>
        <v>0.48</v>
      </c>
      <c r="AE706" s="16">
        <f t="shared" si="150"/>
        <v>22.641509433962263</v>
      </c>
      <c r="AF706" s="11">
        <v>0</v>
      </c>
      <c r="AG706" s="11">
        <f t="shared" si="151"/>
        <v>0</v>
      </c>
      <c r="AH706" s="11">
        <v>0</v>
      </c>
      <c r="AI706" s="11">
        <f t="shared" si="154"/>
        <v>0</v>
      </c>
      <c r="AJ706" s="18" t="s">
        <v>218</v>
      </c>
      <c r="AK706" s="83"/>
      <c r="AL706" s="11"/>
      <c r="AM706" s="11">
        <v>3</v>
      </c>
      <c r="AN706" s="11">
        <v>2</v>
      </c>
      <c r="AO706" s="11">
        <v>1</v>
      </c>
      <c r="AP706" s="11">
        <v>3</v>
      </c>
      <c r="AQ706" s="11">
        <v>3</v>
      </c>
      <c r="AR706" s="11">
        <v>2</v>
      </c>
      <c r="AS706" s="11">
        <v>3</v>
      </c>
      <c r="AT706" s="11"/>
      <c r="AW706" s="11"/>
      <c r="AY706" s="11"/>
      <c r="AZ706" s="11">
        <f>AX706-26</f>
        <v>-26</v>
      </c>
      <c r="BA706" s="11">
        <f>AX706-50</f>
        <v>-50</v>
      </c>
      <c r="BB706" s="11">
        <f>AX706-66</f>
        <v>-66</v>
      </c>
      <c r="BC706" s="11">
        <f t="shared" si="155"/>
        <v>-82</v>
      </c>
      <c r="BH706" t="str">
        <f>CONCATENATE(Tabla1[[#This Row],[MADRE]],"X",Tabla1[[#This Row],[PADRE]])</f>
        <v>R1000XD98i707</v>
      </c>
    </row>
    <row r="707" spans="1:60" ht="15.75" hidden="1" x14ac:dyDescent="0.25">
      <c r="A707" s="11" t="str">
        <f t="shared" si="156"/>
        <v>D04_284_8</v>
      </c>
      <c r="B707" s="1" t="s">
        <v>427</v>
      </c>
      <c r="C707" s="2">
        <v>284</v>
      </c>
      <c r="D707" s="16">
        <v>8</v>
      </c>
      <c r="E707" s="11" t="s">
        <v>62</v>
      </c>
      <c r="F707" s="14" t="s">
        <v>428</v>
      </c>
      <c r="G707" s="11" t="s">
        <v>63</v>
      </c>
      <c r="H707" s="11">
        <v>2009</v>
      </c>
      <c r="I707" s="16" t="s">
        <v>64</v>
      </c>
      <c r="J707" s="11">
        <v>71</v>
      </c>
      <c r="P707" s="11">
        <v>4</v>
      </c>
      <c r="T707" s="11"/>
      <c r="V707" s="11"/>
      <c r="W707" s="11">
        <v>2</v>
      </c>
      <c r="X707" s="11">
        <v>212</v>
      </c>
      <c r="Y707" s="11">
        <v>25</v>
      </c>
      <c r="Z707" s="11">
        <v>59</v>
      </c>
      <c r="AA707" s="15">
        <f t="shared" si="148"/>
        <v>2.36</v>
      </c>
      <c r="AB707" s="11">
        <v>4</v>
      </c>
      <c r="AC707" s="11">
        <v>15</v>
      </c>
      <c r="AD707" s="15">
        <f t="shared" si="149"/>
        <v>0.6</v>
      </c>
      <c r="AE707" s="16">
        <f t="shared" si="150"/>
        <v>25.423728813559322</v>
      </c>
      <c r="AF707" s="11">
        <v>0</v>
      </c>
      <c r="AG707" s="11">
        <f t="shared" si="151"/>
        <v>0</v>
      </c>
      <c r="AH707" s="11">
        <v>0</v>
      </c>
      <c r="AI707" s="11">
        <f t="shared" si="154"/>
        <v>0</v>
      </c>
      <c r="AJ707" s="18" t="s">
        <v>87</v>
      </c>
      <c r="AK707" s="83"/>
      <c r="AL707" s="11"/>
      <c r="AM707" s="11">
        <v>3</v>
      </c>
      <c r="AN707" s="11">
        <v>2</v>
      </c>
      <c r="AO707" s="11">
        <v>1</v>
      </c>
      <c r="AP707" s="11">
        <v>2</v>
      </c>
      <c r="AQ707" s="11">
        <v>3</v>
      </c>
      <c r="AR707" s="11">
        <v>3</v>
      </c>
      <c r="AS707" s="11">
        <v>4</v>
      </c>
      <c r="AT707" s="11"/>
      <c r="AW707" s="11"/>
      <c r="AY707" s="11"/>
      <c r="AZ707" s="11">
        <f>AX707-26</f>
        <v>-26</v>
      </c>
      <c r="BA707" s="11">
        <f>AX707-50</f>
        <v>-50</v>
      </c>
      <c r="BB707" s="11">
        <f>AX707-66</f>
        <v>-66</v>
      </c>
      <c r="BC707" s="11">
        <f t="shared" si="155"/>
        <v>-82</v>
      </c>
      <c r="BH707" t="str">
        <f>CONCATENATE(Tabla1[[#This Row],[MADRE]],"X",Tabla1[[#This Row],[PADRE]])</f>
        <v>R1000XD98i707</v>
      </c>
    </row>
    <row r="708" spans="1:60" ht="15.75" hidden="1" x14ac:dyDescent="0.25">
      <c r="A708" s="11" t="str">
        <f t="shared" si="156"/>
        <v>D04_285_8</v>
      </c>
      <c r="B708" s="1" t="s">
        <v>427</v>
      </c>
      <c r="C708" s="2">
        <v>285</v>
      </c>
      <c r="D708" s="16">
        <v>8</v>
      </c>
      <c r="E708" s="11" t="s">
        <v>62</v>
      </c>
      <c r="F708" s="14" t="s">
        <v>428</v>
      </c>
      <c r="G708" s="11" t="s">
        <v>63</v>
      </c>
      <c r="H708" s="11">
        <v>2009</v>
      </c>
      <c r="I708" s="16" t="s">
        <v>64</v>
      </c>
      <c r="J708" s="11">
        <v>71</v>
      </c>
      <c r="P708" s="11">
        <v>3</v>
      </c>
      <c r="T708" s="11"/>
      <c r="V708" s="11"/>
      <c r="W708" s="11">
        <v>1</v>
      </c>
      <c r="X708" s="11">
        <v>213</v>
      </c>
      <c r="Y708" s="11">
        <v>25</v>
      </c>
      <c r="Z708" s="11">
        <v>94</v>
      </c>
      <c r="AA708" s="15">
        <f t="shared" si="148"/>
        <v>3.7983333333333333</v>
      </c>
      <c r="AB708" s="11">
        <v>4</v>
      </c>
      <c r="AC708" s="11">
        <v>23</v>
      </c>
      <c r="AD708" s="15">
        <f t="shared" si="149"/>
        <v>0.95833333333333337</v>
      </c>
      <c r="AE708" s="16">
        <f t="shared" si="150"/>
        <v>25.230364194822293</v>
      </c>
      <c r="AF708" s="11">
        <v>1</v>
      </c>
      <c r="AG708" s="11">
        <f t="shared" si="151"/>
        <v>4</v>
      </c>
      <c r="AH708" s="11">
        <v>0</v>
      </c>
      <c r="AI708" s="11">
        <f t="shared" si="154"/>
        <v>0</v>
      </c>
      <c r="AJ708" s="18" t="s">
        <v>379</v>
      </c>
      <c r="AK708" s="83"/>
      <c r="AL708" s="11"/>
      <c r="AM708" s="11">
        <v>3</v>
      </c>
      <c r="AN708" s="11">
        <v>2</v>
      </c>
      <c r="AO708" s="11">
        <v>1</v>
      </c>
      <c r="AP708" s="11">
        <v>1</v>
      </c>
      <c r="AQ708" s="11">
        <v>3</v>
      </c>
      <c r="AR708" s="11">
        <v>3</v>
      </c>
      <c r="AS708" s="11">
        <v>4</v>
      </c>
      <c r="AT708" s="11"/>
      <c r="AW708" s="11"/>
      <c r="AY708" s="11"/>
      <c r="AZ708" s="11">
        <f>AX708-26</f>
        <v>-26</v>
      </c>
      <c r="BA708" s="11">
        <f>AX708-50</f>
        <v>-50</v>
      </c>
      <c r="BB708" s="11">
        <f>AX708-66</f>
        <v>-66</v>
      </c>
      <c r="BC708" s="11">
        <f t="shared" si="155"/>
        <v>-82</v>
      </c>
      <c r="BH708" t="str">
        <f>CONCATENATE(Tabla1[[#This Row],[MADRE]],"X",Tabla1[[#This Row],[PADRE]])</f>
        <v>R1000XD98i707</v>
      </c>
    </row>
    <row r="709" spans="1:60" ht="15.75" hidden="1" x14ac:dyDescent="0.25">
      <c r="A709" s="11" t="str">
        <f t="shared" si="156"/>
        <v>D04_288_8</v>
      </c>
      <c r="B709" s="1" t="s">
        <v>427</v>
      </c>
      <c r="C709" s="2">
        <v>288</v>
      </c>
      <c r="D709" s="16">
        <v>8</v>
      </c>
      <c r="E709" s="11" t="s">
        <v>62</v>
      </c>
      <c r="F709" s="14" t="s">
        <v>428</v>
      </c>
      <c r="G709" s="11" t="s">
        <v>63</v>
      </c>
      <c r="H709" s="11">
        <v>2008</v>
      </c>
      <c r="I709" s="16" t="s">
        <v>64</v>
      </c>
      <c r="J709" s="11">
        <v>67</v>
      </c>
      <c r="P709" s="11">
        <v>3</v>
      </c>
      <c r="T709" s="11"/>
      <c r="V709" s="11"/>
      <c r="W709" s="11">
        <v>1</v>
      </c>
      <c r="X709" s="11">
        <v>209</v>
      </c>
      <c r="Y709" s="11">
        <v>25</v>
      </c>
      <c r="Z709" s="11">
        <v>40</v>
      </c>
      <c r="AA709" s="15">
        <f t="shared" si="148"/>
        <v>1.8022222222222224</v>
      </c>
      <c r="AB709" s="11">
        <v>1</v>
      </c>
      <c r="AC709" s="11">
        <v>13</v>
      </c>
      <c r="AD709" s="15">
        <f t="shared" si="149"/>
        <v>0.72222222222222221</v>
      </c>
      <c r="AE709" s="16">
        <f t="shared" si="150"/>
        <v>40.073982737361277</v>
      </c>
      <c r="AF709" s="11">
        <v>7</v>
      </c>
      <c r="AG709" s="11">
        <f t="shared" si="151"/>
        <v>28</v>
      </c>
      <c r="AH709" s="11">
        <v>0</v>
      </c>
      <c r="AI709" s="11">
        <f t="shared" si="154"/>
        <v>0</v>
      </c>
      <c r="AJ709" s="18" t="s">
        <v>445</v>
      </c>
      <c r="AK709" s="83"/>
      <c r="AL709" s="11"/>
      <c r="AM709" s="11">
        <v>9</v>
      </c>
      <c r="AN709" s="11">
        <v>2</v>
      </c>
      <c r="AO709" s="11">
        <v>1</v>
      </c>
      <c r="AP709" s="11">
        <v>3</v>
      </c>
      <c r="AQ709" s="11">
        <v>3</v>
      </c>
      <c r="AR709" s="11">
        <v>1</v>
      </c>
      <c r="AS709" s="11"/>
      <c r="AT709" s="11"/>
      <c r="AW709" s="11"/>
      <c r="AY709" s="11"/>
      <c r="AZ709" s="11">
        <f>AX709-22</f>
        <v>-22</v>
      </c>
      <c r="BA709" s="11">
        <f>AX709-49</f>
        <v>-49</v>
      </c>
      <c r="BB709" s="11">
        <f>AX709-67</f>
        <v>-67</v>
      </c>
      <c r="BC709" s="11">
        <f t="shared" si="155"/>
        <v>-82</v>
      </c>
      <c r="BH709" t="str">
        <f>CONCATENATE(Tabla1[[#This Row],[MADRE]],"X",Tabla1[[#This Row],[PADRE]])</f>
        <v>R1000XD98i707</v>
      </c>
    </row>
    <row r="710" spans="1:60" ht="15.75" hidden="1" x14ac:dyDescent="0.25">
      <c r="A710" s="11" t="str">
        <f t="shared" si="156"/>
        <v>D04_288_8</v>
      </c>
      <c r="B710" s="1" t="s">
        <v>427</v>
      </c>
      <c r="C710" s="2">
        <v>288</v>
      </c>
      <c r="D710" s="16">
        <v>8</v>
      </c>
      <c r="E710" s="11" t="s">
        <v>62</v>
      </c>
      <c r="F710" s="14" t="s">
        <v>428</v>
      </c>
      <c r="G710" s="11" t="s">
        <v>63</v>
      </c>
      <c r="H710" s="11">
        <v>2009</v>
      </c>
      <c r="I710" s="16" t="s">
        <v>64</v>
      </c>
      <c r="J710" s="11">
        <v>68</v>
      </c>
      <c r="P710" s="11">
        <v>4</v>
      </c>
      <c r="T710" s="11"/>
      <c r="V710" s="11"/>
      <c r="W710" s="11">
        <v>2</v>
      </c>
      <c r="X710" s="11">
        <v>206</v>
      </c>
      <c r="Y710" s="11">
        <v>25</v>
      </c>
      <c r="Z710" s="11">
        <v>31</v>
      </c>
      <c r="AA710" s="15">
        <f t="shared" si="148"/>
        <v>1.24</v>
      </c>
      <c r="AB710" s="11">
        <v>2</v>
      </c>
      <c r="AC710" s="11">
        <v>15</v>
      </c>
      <c r="AD710" s="15">
        <f t="shared" si="149"/>
        <v>0.6</v>
      </c>
      <c r="AE710" s="16">
        <f t="shared" si="150"/>
        <v>48.387096774193552</v>
      </c>
      <c r="AF710" s="11">
        <v>0</v>
      </c>
      <c r="AG710" s="11">
        <f t="shared" si="151"/>
        <v>0</v>
      </c>
      <c r="AH710" s="11">
        <v>0</v>
      </c>
      <c r="AI710" s="11">
        <f t="shared" si="154"/>
        <v>0</v>
      </c>
      <c r="AJ710" s="18" t="s">
        <v>446</v>
      </c>
      <c r="AK710" s="83"/>
      <c r="AL710" s="11"/>
      <c r="AM710" s="11">
        <v>3</v>
      </c>
      <c r="AN710" s="11">
        <v>2</v>
      </c>
      <c r="AO710" s="11">
        <v>1</v>
      </c>
      <c r="AP710" s="11">
        <v>2</v>
      </c>
      <c r="AQ710" s="11">
        <v>3</v>
      </c>
      <c r="AR710" s="11">
        <v>2</v>
      </c>
      <c r="AS710" s="11">
        <v>4</v>
      </c>
      <c r="AT710" s="11"/>
      <c r="AW710" s="11"/>
      <c r="AY710" s="11"/>
      <c r="AZ710" s="11">
        <f>AX710-26</f>
        <v>-26</v>
      </c>
      <c r="BA710" s="11">
        <f>AX710-50</f>
        <v>-50</v>
      </c>
      <c r="BB710" s="11">
        <f>AX710-66</f>
        <v>-66</v>
      </c>
      <c r="BC710" s="11">
        <f t="shared" si="155"/>
        <v>-82</v>
      </c>
      <c r="BH710" t="str">
        <f>CONCATENATE(Tabla1[[#This Row],[MADRE]],"X",Tabla1[[#This Row],[PADRE]])</f>
        <v>R1000XD98i707</v>
      </c>
    </row>
    <row r="711" spans="1:60" ht="15.75" hidden="1" x14ac:dyDescent="0.25">
      <c r="A711" s="11" t="str">
        <f t="shared" si="156"/>
        <v>D04_288_8</v>
      </c>
      <c r="B711" s="1" t="s">
        <v>427</v>
      </c>
      <c r="C711" s="2">
        <v>288</v>
      </c>
      <c r="D711" s="16">
        <v>8</v>
      </c>
      <c r="E711" s="11" t="s">
        <v>62</v>
      </c>
      <c r="F711" s="14" t="s">
        <v>428</v>
      </c>
      <c r="G711" s="11" t="s">
        <v>63</v>
      </c>
      <c r="H711" s="11">
        <v>2010</v>
      </c>
      <c r="I711" s="16" t="s">
        <v>64</v>
      </c>
      <c r="J711" s="11">
        <v>88</v>
      </c>
      <c r="P711" s="11">
        <v>4</v>
      </c>
      <c r="T711" s="11" t="s">
        <v>447</v>
      </c>
      <c r="V711" s="11"/>
      <c r="W711" s="11">
        <v>2</v>
      </c>
      <c r="X711" s="11">
        <v>223</v>
      </c>
      <c r="Y711" s="11">
        <v>25</v>
      </c>
      <c r="Z711" s="11">
        <v>37</v>
      </c>
      <c r="AA711" s="15">
        <f t="shared" si="148"/>
        <v>1.48</v>
      </c>
      <c r="AB711" s="11">
        <v>3</v>
      </c>
      <c r="AC711" s="11">
        <v>15</v>
      </c>
      <c r="AD711" s="15">
        <f t="shared" si="149"/>
        <v>0.6</v>
      </c>
      <c r="AE711" s="16">
        <f t="shared" si="150"/>
        <v>40.54054054054054</v>
      </c>
      <c r="AF711" s="11">
        <v>0</v>
      </c>
      <c r="AG711" s="11">
        <f t="shared" si="151"/>
        <v>0</v>
      </c>
      <c r="AH711" s="11">
        <v>0</v>
      </c>
      <c r="AI711" s="11">
        <f t="shared" si="154"/>
        <v>0</v>
      </c>
      <c r="AJ711" s="18" t="s">
        <v>218</v>
      </c>
      <c r="AK711" s="83"/>
      <c r="AL711" s="11"/>
      <c r="AM711" s="11">
        <v>1</v>
      </c>
      <c r="AN711" s="11">
        <v>2</v>
      </c>
      <c r="AO711" s="11">
        <v>1</v>
      </c>
      <c r="AP711" s="11">
        <v>2</v>
      </c>
      <c r="AQ711" s="11">
        <v>3</v>
      </c>
      <c r="AR711" s="11">
        <v>2</v>
      </c>
      <c r="AS711" s="11">
        <v>1</v>
      </c>
      <c r="AT711" s="11"/>
      <c r="AW711" s="11"/>
      <c r="AY711" s="11"/>
      <c r="AZ711" s="11">
        <f>AX711-40</f>
        <v>-40</v>
      </c>
      <c r="BA711" s="11">
        <f>AX711-60</f>
        <v>-60</v>
      </c>
      <c r="BB711" s="11">
        <f>AX711-82</f>
        <v>-82</v>
      </c>
      <c r="BC711" s="11">
        <f>AX711-98</f>
        <v>-98</v>
      </c>
      <c r="BH711" t="str">
        <f>CONCATENATE(Tabla1[[#This Row],[MADRE]],"X",Tabla1[[#This Row],[PADRE]])</f>
        <v>R1000XD98i707</v>
      </c>
    </row>
    <row r="712" spans="1:60" ht="15.75" hidden="1" x14ac:dyDescent="0.25">
      <c r="A712" s="11" t="str">
        <f t="shared" si="156"/>
        <v>D04_291_8</v>
      </c>
      <c r="B712" s="1" t="s">
        <v>427</v>
      </c>
      <c r="C712" s="8">
        <v>291</v>
      </c>
      <c r="D712" s="13">
        <v>8</v>
      </c>
      <c r="E712" s="14" t="s">
        <v>62</v>
      </c>
      <c r="F712" s="14" t="s">
        <v>428</v>
      </c>
      <c r="G712" s="14" t="s">
        <v>63</v>
      </c>
      <c r="H712" s="14">
        <v>2007</v>
      </c>
      <c r="I712" s="13" t="s">
        <v>64</v>
      </c>
      <c r="J712" s="14">
        <v>69</v>
      </c>
      <c r="P712" s="14">
        <v>3</v>
      </c>
      <c r="T712" s="14"/>
      <c r="V712" s="14" t="s">
        <v>433</v>
      </c>
      <c r="W712" s="14">
        <v>1</v>
      </c>
      <c r="X712" s="14">
        <v>201</v>
      </c>
      <c r="Y712" s="14">
        <v>25</v>
      </c>
      <c r="Z712" s="14">
        <v>77</v>
      </c>
      <c r="AA712" s="81">
        <f t="shared" si="148"/>
        <v>3.08</v>
      </c>
      <c r="AB712" s="14">
        <v>5</v>
      </c>
      <c r="AC712" s="14">
        <v>14</v>
      </c>
      <c r="AD712" s="81">
        <f t="shared" si="149"/>
        <v>0.56000000000000005</v>
      </c>
      <c r="AE712" s="13">
        <f t="shared" si="150"/>
        <v>18.181818181818183</v>
      </c>
      <c r="AF712" s="14">
        <v>0</v>
      </c>
      <c r="AG712" s="14">
        <f t="shared" si="151"/>
        <v>0</v>
      </c>
      <c r="AH712" s="14">
        <v>0</v>
      </c>
      <c r="AI712" s="14">
        <f>[3]Hoja1!AH18529/Y712</f>
        <v>0</v>
      </c>
      <c r="AJ712" s="17" t="s">
        <v>99</v>
      </c>
      <c r="AK712" s="85">
        <f>AJ712*100/Y712</f>
        <v>180448</v>
      </c>
      <c r="AL712" s="14"/>
      <c r="AM712" s="14">
        <v>7</v>
      </c>
      <c r="AN712" s="14">
        <v>2</v>
      </c>
      <c r="AO712" s="14">
        <v>3</v>
      </c>
      <c r="AP712" s="14">
        <v>3</v>
      </c>
      <c r="AQ712" s="14">
        <v>3</v>
      </c>
      <c r="AR712" s="14">
        <v>2</v>
      </c>
      <c r="AS712" s="14"/>
      <c r="AT712" s="14"/>
      <c r="AW712" s="14"/>
      <c r="AY712" s="14"/>
      <c r="AZ712" s="14"/>
      <c r="BA712" s="14">
        <f>AX712-53</f>
        <v>-53</v>
      </c>
      <c r="BB712" s="14">
        <f>AX712-67</f>
        <v>-67</v>
      </c>
      <c r="BC712" s="14">
        <f>AX712-82</f>
        <v>-82</v>
      </c>
      <c r="BH712" t="str">
        <f>CONCATENATE(Tabla1[[#This Row],[MADRE]],"X",Tabla1[[#This Row],[PADRE]])</f>
        <v>R1000XD98i707</v>
      </c>
    </row>
    <row r="713" spans="1:60" ht="15.75" hidden="1" x14ac:dyDescent="0.25">
      <c r="A713" s="11" t="str">
        <f t="shared" si="156"/>
        <v>D04_297_8</v>
      </c>
      <c r="B713" s="1" t="s">
        <v>427</v>
      </c>
      <c r="C713" s="8">
        <v>297</v>
      </c>
      <c r="D713" s="13">
        <v>8</v>
      </c>
      <c r="E713" s="14" t="s">
        <v>62</v>
      </c>
      <c r="F713" s="14" t="s">
        <v>428</v>
      </c>
      <c r="G713" s="14" t="s">
        <v>63</v>
      </c>
      <c r="H713" s="14">
        <v>2007</v>
      </c>
      <c r="I713" s="13" t="s">
        <v>64</v>
      </c>
      <c r="J713" s="14">
        <v>61</v>
      </c>
      <c r="P713" s="14">
        <v>3</v>
      </c>
      <c r="T713" s="14"/>
      <c r="V713" s="14" t="s">
        <v>433</v>
      </c>
      <c r="W713" s="14">
        <v>3</v>
      </c>
      <c r="X713" s="14">
        <v>208</v>
      </c>
      <c r="Y713" s="14">
        <v>25</v>
      </c>
      <c r="Z713" s="14">
        <v>97</v>
      </c>
      <c r="AA713" s="81">
        <f t="shared" si="148"/>
        <v>3.88</v>
      </c>
      <c r="AB713" s="14">
        <v>4</v>
      </c>
      <c r="AC713" s="14">
        <v>24</v>
      </c>
      <c r="AD713" s="81">
        <f t="shared" si="149"/>
        <v>0.96</v>
      </c>
      <c r="AE713" s="13">
        <f t="shared" si="150"/>
        <v>24.742268041237114</v>
      </c>
      <c r="AF713" s="14">
        <v>0</v>
      </c>
      <c r="AG713" s="14">
        <f t="shared" si="151"/>
        <v>0</v>
      </c>
      <c r="AH713" s="14">
        <v>0</v>
      </c>
      <c r="AI713" s="14">
        <f>[3]Hoja1!AH18559/Y713</f>
        <v>0</v>
      </c>
      <c r="AJ713" s="17" t="s">
        <v>87</v>
      </c>
      <c r="AK713" s="85">
        <f>AJ713*100/Y713</f>
        <v>0</v>
      </c>
      <c r="AL713" s="14"/>
      <c r="AM713" s="14">
        <v>3</v>
      </c>
      <c r="AN713" s="14">
        <v>2</v>
      </c>
      <c r="AO713" s="14">
        <v>3</v>
      </c>
      <c r="AP713" s="14">
        <v>3</v>
      </c>
      <c r="AQ713" s="14">
        <v>3</v>
      </c>
      <c r="AR713" s="14">
        <v>3</v>
      </c>
      <c r="AS713" s="14"/>
      <c r="AT713" s="14"/>
      <c r="AW713" s="14"/>
      <c r="AY713" s="14"/>
      <c r="AZ713" s="14"/>
      <c r="BA713" s="14">
        <f>AX713-53</f>
        <v>-53</v>
      </c>
      <c r="BB713" s="14">
        <f>AX713-67</f>
        <v>-67</v>
      </c>
      <c r="BC713" s="14">
        <f>AX713-82</f>
        <v>-82</v>
      </c>
      <c r="BH713" t="str">
        <f>CONCATENATE(Tabla1[[#This Row],[MADRE]],"X",Tabla1[[#This Row],[PADRE]])</f>
        <v>R1000XD98i707</v>
      </c>
    </row>
    <row r="714" spans="1:60" ht="15.75" hidden="1" x14ac:dyDescent="0.25">
      <c r="A714" s="11" t="str">
        <f t="shared" si="156"/>
        <v>D04_299_8</v>
      </c>
      <c r="B714" s="1" t="s">
        <v>427</v>
      </c>
      <c r="C714" s="2">
        <v>299</v>
      </c>
      <c r="D714" s="16">
        <v>8</v>
      </c>
      <c r="E714" s="11" t="s">
        <v>62</v>
      </c>
      <c r="F714" s="14" t="s">
        <v>428</v>
      </c>
      <c r="G714" s="11" t="s">
        <v>63</v>
      </c>
      <c r="H714" s="11">
        <v>2009</v>
      </c>
      <c r="I714" s="16" t="s">
        <v>64</v>
      </c>
      <c r="J714" s="11">
        <v>77</v>
      </c>
      <c r="P714" s="11">
        <v>3</v>
      </c>
      <c r="T714" s="11"/>
      <c r="V714" s="11"/>
      <c r="W714" s="11">
        <v>1</v>
      </c>
      <c r="X714" s="11">
        <v>219</v>
      </c>
      <c r="Y714" s="11">
        <v>25</v>
      </c>
      <c r="Z714" s="11">
        <v>70</v>
      </c>
      <c r="AA714" s="15">
        <f t="shared" si="148"/>
        <v>2.8</v>
      </c>
      <c r="AB714" s="11">
        <v>4</v>
      </c>
      <c r="AC714" s="11">
        <v>18</v>
      </c>
      <c r="AD714" s="15">
        <f t="shared" si="149"/>
        <v>0.72</v>
      </c>
      <c r="AE714" s="16">
        <f t="shared" si="150"/>
        <v>25.714285714285715</v>
      </c>
      <c r="AF714" s="11">
        <v>0</v>
      </c>
      <c r="AG714" s="11">
        <f t="shared" si="151"/>
        <v>0</v>
      </c>
      <c r="AH714" s="11">
        <v>1</v>
      </c>
      <c r="AI714" s="11">
        <f t="shared" ref="AI714:AI730" si="157">AH714*100/Y714</f>
        <v>4</v>
      </c>
      <c r="AJ714" s="18" t="s">
        <v>77</v>
      </c>
      <c r="AK714" s="83"/>
      <c r="AL714" s="11"/>
      <c r="AM714" s="11">
        <v>3</v>
      </c>
      <c r="AN714" s="11">
        <v>2</v>
      </c>
      <c r="AO714" s="11">
        <v>1</v>
      </c>
      <c r="AP714" s="11">
        <v>2</v>
      </c>
      <c r="AQ714" s="11">
        <v>3</v>
      </c>
      <c r="AR714" s="11">
        <v>3</v>
      </c>
      <c r="AS714" s="11">
        <v>3</v>
      </c>
      <c r="AT714" s="11"/>
      <c r="AW714" s="11"/>
      <c r="AY714" s="11"/>
      <c r="AZ714" s="11">
        <f>AX714-26</f>
        <v>-26</v>
      </c>
      <c r="BA714" s="11">
        <f>AX714-50</f>
        <v>-50</v>
      </c>
      <c r="BB714" s="11">
        <f>AX714-66</f>
        <v>-66</v>
      </c>
      <c r="BC714" s="11">
        <f>AX714-82</f>
        <v>-82</v>
      </c>
      <c r="BH714" t="str">
        <f>CONCATENATE(Tabla1[[#This Row],[MADRE]],"X",Tabla1[[#This Row],[PADRE]])</f>
        <v>R1000XD98i707</v>
      </c>
    </row>
    <row r="715" spans="1:60" ht="15.75" hidden="1" x14ac:dyDescent="0.25">
      <c r="A715" s="11" t="str">
        <f t="shared" si="156"/>
        <v>D04_301_8</v>
      </c>
      <c r="B715" s="1" t="s">
        <v>427</v>
      </c>
      <c r="C715" s="2">
        <v>301</v>
      </c>
      <c r="D715" s="16">
        <v>8</v>
      </c>
      <c r="E715" s="11" t="s">
        <v>62</v>
      </c>
      <c r="F715" s="14" t="s">
        <v>428</v>
      </c>
      <c r="G715" s="11" t="s">
        <v>63</v>
      </c>
      <c r="H715" s="11">
        <v>2008</v>
      </c>
      <c r="I715" s="16" t="s">
        <v>64</v>
      </c>
      <c r="J715" s="11">
        <v>73</v>
      </c>
      <c r="P715" s="11">
        <v>3</v>
      </c>
      <c r="T715" s="11"/>
      <c r="V715" s="11"/>
      <c r="W715" s="11">
        <v>1</v>
      </c>
      <c r="X715" s="11">
        <v>225</v>
      </c>
      <c r="Y715" s="11">
        <v>25</v>
      </c>
      <c r="Z715" s="11">
        <v>44</v>
      </c>
      <c r="AA715" s="15">
        <f t="shared" si="148"/>
        <v>1.8742857142857141</v>
      </c>
      <c r="AB715" s="11">
        <v>3</v>
      </c>
      <c r="AC715" s="11">
        <v>15</v>
      </c>
      <c r="AD715" s="15">
        <f t="shared" si="149"/>
        <v>0.7142857142857143</v>
      </c>
      <c r="AE715" s="16">
        <f t="shared" si="150"/>
        <v>38.109756097560982</v>
      </c>
      <c r="AF715" s="11">
        <v>4</v>
      </c>
      <c r="AG715" s="11">
        <f t="shared" si="151"/>
        <v>16</v>
      </c>
      <c r="AH715" s="11">
        <v>0</v>
      </c>
      <c r="AI715" s="11">
        <f t="shared" si="157"/>
        <v>0</v>
      </c>
      <c r="AJ715" s="18" t="s">
        <v>448</v>
      </c>
      <c r="AK715" s="83"/>
      <c r="AL715" s="11"/>
      <c r="AM715" s="11">
        <v>3</v>
      </c>
      <c r="AN715" s="11">
        <v>2</v>
      </c>
      <c r="AO715" s="11">
        <v>2</v>
      </c>
      <c r="AP715" s="11">
        <v>3</v>
      </c>
      <c r="AQ715" s="11">
        <v>3</v>
      </c>
      <c r="AR715" s="11">
        <v>1</v>
      </c>
      <c r="AS715" s="11"/>
      <c r="AT715" s="11"/>
      <c r="AW715" s="11">
        <v>3</v>
      </c>
      <c r="AY715" s="11"/>
      <c r="AZ715" s="11">
        <f>AX715-22</f>
        <v>-22</v>
      </c>
      <c r="BA715" s="11">
        <f>AX715-49</f>
        <v>-49</v>
      </c>
      <c r="BB715" s="11">
        <f>AX715-67</f>
        <v>-67</v>
      </c>
      <c r="BC715" s="11">
        <f>AX715-82</f>
        <v>-82</v>
      </c>
      <c r="BH715" t="str">
        <f>CONCATENATE(Tabla1[[#This Row],[MADRE]],"X",Tabla1[[#This Row],[PADRE]])</f>
        <v>R1000XD98i707</v>
      </c>
    </row>
    <row r="716" spans="1:60" ht="15.75" hidden="1" x14ac:dyDescent="0.25">
      <c r="A716" s="11" t="str">
        <f t="shared" si="156"/>
        <v>D04_301_8</v>
      </c>
      <c r="B716" s="1" t="s">
        <v>427</v>
      </c>
      <c r="C716" s="2">
        <v>301</v>
      </c>
      <c r="D716" s="16">
        <v>8</v>
      </c>
      <c r="E716" s="11" t="s">
        <v>62</v>
      </c>
      <c r="F716" s="14" t="s">
        <v>428</v>
      </c>
      <c r="G716" s="11" t="s">
        <v>63</v>
      </c>
      <c r="H716" s="11">
        <v>2009</v>
      </c>
      <c r="I716" s="16" t="s">
        <v>64</v>
      </c>
      <c r="J716" s="11">
        <v>71</v>
      </c>
      <c r="P716" s="11">
        <v>4</v>
      </c>
      <c r="T716" s="11"/>
      <c r="V716" s="11"/>
      <c r="W716" s="11">
        <v>2</v>
      </c>
      <c r="X716" s="11">
        <v>213</v>
      </c>
      <c r="Y716" s="11">
        <v>25</v>
      </c>
      <c r="Z716" s="11">
        <v>45</v>
      </c>
      <c r="AA716" s="15">
        <f t="shared" si="148"/>
        <v>1.83</v>
      </c>
      <c r="AB716" s="11">
        <v>2</v>
      </c>
      <c r="AC716" s="11">
        <v>18</v>
      </c>
      <c r="AD716" s="15">
        <f t="shared" si="149"/>
        <v>0.75</v>
      </c>
      <c r="AE716" s="16">
        <f t="shared" si="150"/>
        <v>40.983606557377044</v>
      </c>
      <c r="AF716" s="11">
        <v>1</v>
      </c>
      <c r="AG716" s="11">
        <f t="shared" si="151"/>
        <v>4</v>
      </c>
      <c r="AH716" s="11">
        <v>0</v>
      </c>
      <c r="AI716" s="11">
        <f t="shared" si="157"/>
        <v>0</v>
      </c>
      <c r="AJ716" s="18" t="s">
        <v>99</v>
      </c>
      <c r="AK716" s="83"/>
      <c r="AL716" s="11"/>
      <c r="AM716" s="11">
        <v>3</v>
      </c>
      <c r="AN716" s="11">
        <v>2</v>
      </c>
      <c r="AO716" s="11">
        <v>1</v>
      </c>
      <c r="AP716" s="11">
        <v>2</v>
      </c>
      <c r="AQ716" s="11">
        <v>3</v>
      </c>
      <c r="AR716" s="11">
        <v>2</v>
      </c>
      <c r="AS716" s="11">
        <v>1</v>
      </c>
      <c r="AT716" s="11"/>
      <c r="AW716" s="11"/>
      <c r="AY716" s="11"/>
      <c r="AZ716" s="11">
        <f>AX716-26</f>
        <v>-26</v>
      </c>
      <c r="BA716" s="11">
        <f>AX716-50</f>
        <v>-50</v>
      </c>
      <c r="BB716" s="11">
        <f>AX716-66</f>
        <v>-66</v>
      </c>
      <c r="BC716" s="11">
        <f>AX716-82</f>
        <v>-82</v>
      </c>
      <c r="BH716" t="str">
        <f>CONCATENATE(Tabla1[[#This Row],[MADRE]],"X",Tabla1[[#This Row],[PADRE]])</f>
        <v>R1000XD98i707</v>
      </c>
    </row>
    <row r="717" spans="1:60" ht="15.75" hidden="1" x14ac:dyDescent="0.25">
      <c r="A717" s="11" t="str">
        <f t="shared" si="156"/>
        <v>D04_301_8</v>
      </c>
      <c r="B717" s="1" t="s">
        <v>427</v>
      </c>
      <c r="C717" s="2">
        <v>301</v>
      </c>
      <c r="D717" s="16">
        <v>8</v>
      </c>
      <c r="E717" s="11" t="s">
        <v>62</v>
      </c>
      <c r="F717" s="14" t="s">
        <v>428</v>
      </c>
      <c r="G717" s="11" t="s">
        <v>63</v>
      </c>
      <c r="H717" s="11">
        <v>2010</v>
      </c>
      <c r="I717" s="16" t="s">
        <v>64</v>
      </c>
      <c r="J717" s="11">
        <v>91</v>
      </c>
      <c r="P717" s="11">
        <v>3</v>
      </c>
      <c r="T717" s="11" t="s">
        <v>449</v>
      </c>
      <c r="V717" s="11"/>
      <c r="W717" s="11">
        <v>3</v>
      </c>
      <c r="X717" s="11">
        <v>230</v>
      </c>
      <c r="Y717" s="11">
        <v>25</v>
      </c>
      <c r="Z717" s="11">
        <v>39</v>
      </c>
      <c r="AA717" s="15">
        <f t="shared" si="148"/>
        <v>1.56</v>
      </c>
      <c r="AB717" s="11">
        <v>4</v>
      </c>
      <c r="AC717" s="11">
        <v>15</v>
      </c>
      <c r="AD717" s="15">
        <f t="shared" si="149"/>
        <v>0.6</v>
      </c>
      <c r="AE717" s="16">
        <f t="shared" si="150"/>
        <v>38.46153846153846</v>
      </c>
      <c r="AF717" s="11">
        <v>0</v>
      </c>
      <c r="AG717" s="11">
        <f t="shared" si="151"/>
        <v>0</v>
      </c>
      <c r="AH717" s="11">
        <v>0</v>
      </c>
      <c r="AI717" s="11">
        <f t="shared" si="157"/>
        <v>0</v>
      </c>
      <c r="AJ717" s="18" t="s">
        <v>311</v>
      </c>
      <c r="AK717" s="83"/>
      <c r="AL717" s="11"/>
      <c r="AM717" s="11">
        <v>3</v>
      </c>
      <c r="AN717" s="11">
        <v>1</v>
      </c>
      <c r="AO717" s="11">
        <v>1</v>
      </c>
      <c r="AP717" s="11">
        <v>3</v>
      </c>
      <c r="AQ717" s="11">
        <v>3</v>
      </c>
      <c r="AR717" s="11">
        <v>2</v>
      </c>
      <c r="AS717" s="11">
        <v>1</v>
      </c>
      <c r="AT717" s="11"/>
      <c r="AW717" s="11"/>
      <c r="AY717" s="11"/>
      <c r="AZ717" s="11">
        <f>AX717-40</f>
        <v>-40</v>
      </c>
      <c r="BA717" s="11">
        <f>AX717-60</f>
        <v>-60</v>
      </c>
      <c r="BB717" s="11">
        <f>AX717-82</f>
        <v>-82</v>
      </c>
      <c r="BC717" s="11">
        <f>AX717-98</f>
        <v>-98</v>
      </c>
      <c r="BH717" t="str">
        <f>CONCATENATE(Tabla1[[#This Row],[MADRE]],"X",Tabla1[[#This Row],[PADRE]])</f>
        <v>R1000XD98i707</v>
      </c>
    </row>
    <row r="718" spans="1:60" ht="15.75" hidden="1" x14ac:dyDescent="0.25">
      <c r="A718" s="11" t="str">
        <f t="shared" si="156"/>
        <v>D04_304_8</v>
      </c>
      <c r="B718" s="1" t="s">
        <v>427</v>
      </c>
      <c r="C718" s="2">
        <v>304</v>
      </c>
      <c r="D718" s="16">
        <v>8</v>
      </c>
      <c r="E718" s="11" t="s">
        <v>62</v>
      </c>
      <c r="F718" s="14" t="s">
        <v>428</v>
      </c>
      <c r="G718" s="11" t="s">
        <v>63</v>
      </c>
      <c r="H718" s="11">
        <v>2008</v>
      </c>
      <c r="I718" s="13" t="s">
        <v>64</v>
      </c>
      <c r="J718" s="11">
        <v>59</v>
      </c>
      <c r="P718" s="11">
        <v>3</v>
      </c>
      <c r="T718" s="11"/>
      <c r="V718" s="11"/>
      <c r="W718" s="11">
        <v>1</v>
      </c>
      <c r="X718" s="11">
        <v>219</v>
      </c>
      <c r="Y718" s="11">
        <v>20</v>
      </c>
      <c r="Z718" s="11">
        <v>36</v>
      </c>
      <c r="AA718" s="15">
        <f t="shared" si="148"/>
        <v>1.85</v>
      </c>
      <c r="AB718" s="11">
        <v>1</v>
      </c>
      <c r="AC718" s="11">
        <v>19</v>
      </c>
      <c r="AD718" s="15">
        <f t="shared" si="149"/>
        <v>1</v>
      </c>
      <c r="AE718" s="16">
        <f t="shared" si="150"/>
        <v>54.054054054054049</v>
      </c>
      <c r="AF718" s="11">
        <v>1</v>
      </c>
      <c r="AG718" s="11">
        <f t="shared" si="151"/>
        <v>5</v>
      </c>
      <c r="AH718" s="11">
        <v>0</v>
      </c>
      <c r="AI718" s="11">
        <f t="shared" si="157"/>
        <v>0</v>
      </c>
      <c r="AJ718" s="18" t="s">
        <v>435</v>
      </c>
      <c r="AK718" s="83"/>
      <c r="AL718" s="11"/>
      <c r="AM718" s="11">
        <v>3</v>
      </c>
      <c r="AN718" s="11">
        <v>2</v>
      </c>
      <c r="AO718" s="11">
        <v>1</v>
      </c>
      <c r="AP718" s="11">
        <v>2</v>
      </c>
      <c r="AQ718" s="11">
        <v>3</v>
      </c>
      <c r="AR718" s="11">
        <v>2</v>
      </c>
      <c r="AS718" s="11"/>
      <c r="AT718" s="11"/>
      <c r="AW718" s="11"/>
      <c r="AY718" s="20" t="s">
        <v>439</v>
      </c>
      <c r="AZ718" s="11">
        <f>AX718-22</f>
        <v>-22</v>
      </c>
      <c r="BA718" s="11">
        <f>AX718-49</f>
        <v>-49</v>
      </c>
      <c r="BB718" s="11">
        <f>AX718-67</f>
        <v>-67</v>
      </c>
      <c r="BC718" s="11">
        <f t="shared" ref="BC718:BC724" si="158">AX718-82</f>
        <v>-82</v>
      </c>
      <c r="BH718" t="str">
        <f>CONCATENATE(Tabla1[[#This Row],[MADRE]],"X",Tabla1[[#This Row],[PADRE]])</f>
        <v>R1000XD98i707</v>
      </c>
    </row>
    <row r="719" spans="1:60" ht="15.75" hidden="1" x14ac:dyDescent="0.25">
      <c r="A719" s="11" t="str">
        <f t="shared" si="156"/>
        <v>D04_304_8</v>
      </c>
      <c r="B719" s="1" t="s">
        <v>427</v>
      </c>
      <c r="C719" s="2">
        <v>304</v>
      </c>
      <c r="D719" s="16">
        <v>8</v>
      </c>
      <c r="E719" s="11" t="s">
        <v>62</v>
      </c>
      <c r="F719" s="14" t="s">
        <v>428</v>
      </c>
      <c r="G719" s="11" t="s">
        <v>63</v>
      </c>
      <c r="H719" s="11">
        <v>2009</v>
      </c>
      <c r="I719" s="13" t="s">
        <v>64</v>
      </c>
      <c r="J719" s="11">
        <v>66</v>
      </c>
      <c r="P719" s="11">
        <v>4</v>
      </c>
      <c r="T719" s="11"/>
      <c r="V719" s="11"/>
      <c r="W719" s="11">
        <v>1</v>
      </c>
      <c r="X719" s="11">
        <v>210</v>
      </c>
      <c r="Y719" s="11">
        <v>25</v>
      </c>
      <c r="Z719" s="11">
        <v>36</v>
      </c>
      <c r="AA719" s="15">
        <f t="shared" si="148"/>
        <v>1.506086956521739</v>
      </c>
      <c r="AB719" s="11">
        <v>2</v>
      </c>
      <c r="AC719" s="11">
        <v>19</v>
      </c>
      <c r="AD719" s="15">
        <f t="shared" si="149"/>
        <v>0.82608695652173914</v>
      </c>
      <c r="AE719" s="16">
        <f t="shared" si="150"/>
        <v>54.849884526558895</v>
      </c>
      <c r="AF719" s="11">
        <v>2</v>
      </c>
      <c r="AG719" s="11">
        <f t="shared" si="151"/>
        <v>8</v>
      </c>
      <c r="AH719" s="11">
        <v>0</v>
      </c>
      <c r="AI719" s="11">
        <f t="shared" si="157"/>
        <v>0</v>
      </c>
      <c r="AJ719" s="18" t="s">
        <v>77</v>
      </c>
      <c r="AK719" s="83"/>
      <c r="AL719" s="11"/>
      <c r="AM719" s="11">
        <v>3</v>
      </c>
      <c r="AN719" s="11">
        <v>2</v>
      </c>
      <c r="AO719" s="11">
        <v>1</v>
      </c>
      <c r="AP719" s="11">
        <v>2</v>
      </c>
      <c r="AQ719" s="11">
        <v>3</v>
      </c>
      <c r="AR719" s="11">
        <v>2</v>
      </c>
      <c r="AS719" s="11">
        <v>1</v>
      </c>
      <c r="AT719" s="11"/>
      <c r="AW719" s="11"/>
      <c r="AY719" s="20" t="s">
        <v>439</v>
      </c>
      <c r="AZ719" s="11">
        <f>AX719-26</f>
        <v>-26</v>
      </c>
      <c r="BA719" s="11">
        <f>AX719-50</f>
        <v>-50</v>
      </c>
      <c r="BB719" s="11">
        <f>AX719-66</f>
        <v>-66</v>
      </c>
      <c r="BC719" s="11">
        <f t="shared" si="158"/>
        <v>-82</v>
      </c>
      <c r="BH719" t="str">
        <f>CONCATENATE(Tabla1[[#This Row],[MADRE]],"X",Tabla1[[#This Row],[PADRE]])</f>
        <v>R1000XD98i707</v>
      </c>
    </row>
    <row r="720" spans="1:60" ht="15.75" hidden="1" x14ac:dyDescent="0.25">
      <c r="A720" s="11" t="str">
        <f t="shared" si="156"/>
        <v>D04_309_8</v>
      </c>
      <c r="B720" s="1" t="s">
        <v>427</v>
      </c>
      <c r="C720" s="8">
        <v>309</v>
      </c>
      <c r="D720" s="13">
        <v>8</v>
      </c>
      <c r="E720" s="14" t="s">
        <v>62</v>
      </c>
      <c r="F720" s="14" t="s">
        <v>428</v>
      </c>
      <c r="G720" s="14" t="s">
        <v>63</v>
      </c>
      <c r="H720" s="14">
        <v>2007</v>
      </c>
      <c r="I720" s="13" t="s">
        <v>64</v>
      </c>
      <c r="J720" s="14">
        <v>60</v>
      </c>
      <c r="P720" s="14">
        <v>4</v>
      </c>
      <c r="T720" s="14"/>
      <c r="V720" s="14" t="s">
        <v>433</v>
      </c>
      <c r="W720" s="14">
        <v>3</v>
      </c>
      <c r="X720" s="14">
        <v>208</v>
      </c>
      <c r="Y720" s="14">
        <v>25</v>
      </c>
      <c r="Z720" s="14">
        <v>55</v>
      </c>
      <c r="AA720" s="81">
        <f t="shared" si="148"/>
        <v>2.2000000000000002</v>
      </c>
      <c r="AB720" s="14">
        <v>2</v>
      </c>
      <c r="AC720" s="14">
        <v>29</v>
      </c>
      <c r="AD720" s="81">
        <f t="shared" si="149"/>
        <v>1.1599999999999999</v>
      </c>
      <c r="AE720" s="13">
        <f t="shared" si="150"/>
        <v>52.72727272727272</v>
      </c>
      <c r="AF720" s="14">
        <v>0</v>
      </c>
      <c r="AG720" s="14">
        <f t="shared" si="151"/>
        <v>0</v>
      </c>
      <c r="AH720" s="14">
        <v>0</v>
      </c>
      <c r="AI720" s="14">
        <f t="shared" si="157"/>
        <v>0</v>
      </c>
      <c r="AJ720" s="17" t="s">
        <v>450</v>
      </c>
      <c r="AK720" s="82"/>
      <c r="AL720" s="14"/>
      <c r="AM720" s="14">
        <v>1</v>
      </c>
      <c r="AN720" s="14">
        <v>2</v>
      </c>
      <c r="AO720" s="14">
        <v>3</v>
      </c>
      <c r="AP720" s="14">
        <v>2</v>
      </c>
      <c r="AQ720" s="14">
        <v>3</v>
      </c>
      <c r="AR720" s="14">
        <v>3</v>
      </c>
      <c r="AS720" s="14"/>
      <c r="AT720" s="14"/>
      <c r="AW720" s="14"/>
      <c r="AY720" s="14"/>
      <c r="AZ720" s="14"/>
      <c r="BA720" s="14">
        <f>AX720-53</f>
        <v>-53</v>
      </c>
      <c r="BB720" s="14">
        <f>AX720-67</f>
        <v>-67</v>
      </c>
      <c r="BC720" s="14">
        <f t="shared" si="158"/>
        <v>-82</v>
      </c>
      <c r="BH720" t="str">
        <f>CONCATENATE(Tabla1[[#This Row],[MADRE]],"X",Tabla1[[#This Row],[PADRE]])</f>
        <v>R1000XD98i707</v>
      </c>
    </row>
    <row r="721" spans="1:60" ht="15.75" hidden="1" x14ac:dyDescent="0.25">
      <c r="A721" s="11" t="str">
        <f t="shared" si="156"/>
        <v>D04_309_8</v>
      </c>
      <c r="B721" s="1" t="s">
        <v>427</v>
      </c>
      <c r="C721" s="2">
        <v>309</v>
      </c>
      <c r="D721" s="16">
        <v>8</v>
      </c>
      <c r="E721" s="11" t="s">
        <v>62</v>
      </c>
      <c r="F721" s="14" t="s">
        <v>428</v>
      </c>
      <c r="G721" s="11" t="s">
        <v>63</v>
      </c>
      <c r="H721" s="11">
        <v>2008</v>
      </c>
      <c r="I721" s="16" t="s">
        <v>64</v>
      </c>
      <c r="J721" s="11">
        <v>54</v>
      </c>
      <c r="P721" s="11">
        <v>4</v>
      </c>
      <c r="T721" s="11"/>
      <c r="V721" s="11"/>
      <c r="W721" s="11">
        <v>3</v>
      </c>
      <c r="X721" s="11">
        <v>204</v>
      </c>
      <c r="Y721" s="11">
        <v>25</v>
      </c>
      <c r="Z721" s="11">
        <v>45</v>
      </c>
      <c r="AA721" s="15">
        <f t="shared" si="148"/>
        <v>1.8</v>
      </c>
      <c r="AB721" s="11">
        <v>2</v>
      </c>
      <c r="AC721" s="11">
        <v>26</v>
      </c>
      <c r="AD721" s="15">
        <f t="shared" si="149"/>
        <v>1.04</v>
      </c>
      <c r="AE721" s="16">
        <f t="shared" si="150"/>
        <v>57.777777777777779</v>
      </c>
      <c r="AF721" s="11">
        <v>0</v>
      </c>
      <c r="AG721" s="11">
        <f t="shared" si="151"/>
        <v>0</v>
      </c>
      <c r="AH721" s="11">
        <v>1</v>
      </c>
      <c r="AI721" s="11">
        <f t="shared" si="157"/>
        <v>4</v>
      </c>
      <c r="AJ721" s="18" t="s">
        <v>435</v>
      </c>
      <c r="AK721" s="83"/>
      <c r="AL721" s="11"/>
      <c r="AM721" s="11">
        <v>1</v>
      </c>
      <c r="AN721" s="11">
        <v>2</v>
      </c>
      <c r="AO721" s="11">
        <v>2</v>
      </c>
      <c r="AP721" s="11">
        <v>3</v>
      </c>
      <c r="AQ721" s="11">
        <v>3</v>
      </c>
      <c r="AR721" s="11">
        <v>1</v>
      </c>
      <c r="AS721" s="11"/>
      <c r="AT721" s="11"/>
      <c r="AW721" s="11"/>
      <c r="AY721" s="11"/>
      <c r="AZ721" s="11">
        <f>AX721-22</f>
        <v>-22</v>
      </c>
      <c r="BA721" s="11">
        <f>AX721-49</f>
        <v>-49</v>
      </c>
      <c r="BB721" s="11">
        <f>AX721-67</f>
        <v>-67</v>
      </c>
      <c r="BC721" s="11">
        <f t="shared" si="158"/>
        <v>-82</v>
      </c>
      <c r="BH721" t="str">
        <f>CONCATENATE(Tabla1[[#This Row],[MADRE]],"X",Tabla1[[#This Row],[PADRE]])</f>
        <v>R1000XD98i707</v>
      </c>
    </row>
    <row r="722" spans="1:60" ht="15.75" hidden="1" x14ac:dyDescent="0.25">
      <c r="A722" s="11" t="str">
        <f t="shared" si="156"/>
        <v>D04_309_8</v>
      </c>
      <c r="B722" s="1" t="s">
        <v>427</v>
      </c>
      <c r="C722" s="2">
        <v>309</v>
      </c>
      <c r="D722" s="16">
        <v>8</v>
      </c>
      <c r="E722" s="11" t="s">
        <v>62</v>
      </c>
      <c r="F722" s="14" t="s">
        <v>428</v>
      </c>
      <c r="G722" s="11" t="s">
        <v>63</v>
      </c>
      <c r="H722" s="11">
        <v>2009</v>
      </c>
      <c r="I722" s="16" t="s">
        <v>64</v>
      </c>
      <c r="J722" s="11">
        <v>52</v>
      </c>
      <c r="P722" s="11">
        <v>3</v>
      </c>
      <c r="T722" s="11"/>
      <c r="V722" s="11"/>
      <c r="W722" s="11">
        <v>2</v>
      </c>
      <c r="X722" s="11">
        <v>221</v>
      </c>
      <c r="Y722" s="11">
        <v>25</v>
      </c>
      <c r="Z722" s="11">
        <v>56</v>
      </c>
      <c r="AA722" s="15">
        <f t="shared" si="148"/>
        <v>2.29</v>
      </c>
      <c r="AB722" s="11">
        <v>2</v>
      </c>
      <c r="AC722" s="11">
        <v>30</v>
      </c>
      <c r="AD722" s="15">
        <f t="shared" si="149"/>
        <v>1.25</v>
      </c>
      <c r="AE722" s="16">
        <f t="shared" si="150"/>
        <v>54.585152838427945</v>
      </c>
      <c r="AF722" s="11">
        <v>1</v>
      </c>
      <c r="AG722" s="11">
        <f t="shared" si="151"/>
        <v>4</v>
      </c>
      <c r="AH722" s="11">
        <v>0</v>
      </c>
      <c r="AI722" s="11">
        <f t="shared" si="157"/>
        <v>0</v>
      </c>
      <c r="AJ722" s="18" t="s">
        <v>198</v>
      </c>
      <c r="AK722" s="83"/>
      <c r="AL722" s="11"/>
      <c r="AM722" s="11">
        <v>3</v>
      </c>
      <c r="AN722" s="11">
        <v>2</v>
      </c>
      <c r="AO722" s="11">
        <v>2</v>
      </c>
      <c r="AP722" s="11">
        <v>3</v>
      </c>
      <c r="AQ722" s="11">
        <v>3</v>
      </c>
      <c r="AR722" s="11">
        <v>2</v>
      </c>
      <c r="AS722" s="11">
        <v>4</v>
      </c>
      <c r="AT722" s="11"/>
      <c r="AW722" s="11"/>
      <c r="AY722" s="11"/>
      <c r="AZ722" s="11">
        <f>AX722-26</f>
        <v>-26</v>
      </c>
      <c r="BA722" s="11">
        <f>AX722-50</f>
        <v>-50</v>
      </c>
      <c r="BB722" s="11">
        <f>AX722-66</f>
        <v>-66</v>
      </c>
      <c r="BC722" s="11">
        <f t="shared" si="158"/>
        <v>-82</v>
      </c>
      <c r="BH722" t="str">
        <f>CONCATENATE(Tabla1[[#This Row],[MADRE]],"X",Tabla1[[#This Row],[PADRE]])</f>
        <v>R1000XD98i707</v>
      </c>
    </row>
    <row r="723" spans="1:60" ht="15.75" hidden="1" x14ac:dyDescent="0.25">
      <c r="A723" s="11" t="str">
        <f t="shared" si="156"/>
        <v>D04_322_8</v>
      </c>
      <c r="B723" s="1" t="s">
        <v>427</v>
      </c>
      <c r="C723" s="2">
        <v>322</v>
      </c>
      <c r="D723" s="16">
        <v>8</v>
      </c>
      <c r="E723" s="11" t="s">
        <v>62</v>
      </c>
      <c r="F723" s="14" t="s">
        <v>428</v>
      </c>
      <c r="G723" s="11" t="s">
        <v>63</v>
      </c>
      <c r="H723" s="11">
        <v>2008</v>
      </c>
      <c r="I723" s="13" t="s">
        <v>64</v>
      </c>
      <c r="J723" s="11">
        <v>67</v>
      </c>
      <c r="P723" s="11">
        <v>4</v>
      </c>
      <c r="T723" s="11"/>
      <c r="V723" s="11"/>
      <c r="W723" s="11">
        <v>1</v>
      </c>
      <c r="X723" s="11">
        <v>223</v>
      </c>
      <c r="Y723" s="11">
        <v>25</v>
      </c>
      <c r="Z723" s="11">
        <v>89</v>
      </c>
      <c r="AA723" s="15">
        <f t="shared" ref="AA723:AA786" si="159">(Z723+(AD723*AF723))/Y723</f>
        <v>3.56</v>
      </c>
      <c r="AB723" s="11">
        <v>4</v>
      </c>
      <c r="AC723" s="11">
        <v>21</v>
      </c>
      <c r="AD723" s="15">
        <f t="shared" ref="AD723:AD786" si="160">AC723/(Y723-AF723)</f>
        <v>0.84</v>
      </c>
      <c r="AE723" s="16">
        <f t="shared" ref="AE723:AE786" si="161">AD723*100/AA723</f>
        <v>23.595505617977526</v>
      </c>
      <c r="AF723" s="11">
        <v>0</v>
      </c>
      <c r="AG723" s="11">
        <f t="shared" ref="AG723:AG786" si="162">AF723*100/Y723</f>
        <v>0</v>
      </c>
      <c r="AH723" s="11">
        <v>0</v>
      </c>
      <c r="AI723" s="11">
        <f t="shared" si="157"/>
        <v>0</v>
      </c>
      <c r="AJ723" s="18" t="s">
        <v>440</v>
      </c>
      <c r="AK723" s="83"/>
      <c r="AL723" s="11"/>
      <c r="AM723" s="11">
        <v>2</v>
      </c>
      <c r="AN723" s="11">
        <v>2</v>
      </c>
      <c r="AO723" s="11">
        <v>2</v>
      </c>
      <c r="AP723" s="11">
        <v>3</v>
      </c>
      <c r="AQ723" s="11">
        <v>3</v>
      </c>
      <c r="AR723" s="11">
        <v>2</v>
      </c>
      <c r="AS723" s="11"/>
      <c r="AT723" s="11"/>
      <c r="AW723" s="11">
        <v>4</v>
      </c>
      <c r="AY723" s="20" t="s">
        <v>439</v>
      </c>
      <c r="AZ723" s="11">
        <f>AX723-22</f>
        <v>-22</v>
      </c>
      <c r="BA723" s="11">
        <f>AX723-49</f>
        <v>-49</v>
      </c>
      <c r="BB723" s="11">
        <f>AX723-67</f>
        <v>-67</v>
      </c>
      <c r="BC723" s="11">
        <f t="shared" si="158"/>
        <v>-82</v>
      </c>
      <c r="BH723" t="str">
        <f>CONCATENATE(Tabla1[[#This Row],[MADRE]],"X",Tabla1[[#This Row],[PADRE]])</f>
        <v>R1000XD98i707</v>
      </c>
    </row>
    <row r="724" spans="1:60" ht="15.75" hidden="1" x14ac:dyDescent="0.25">
      <c r="A724" s="11" t="str">
        <f t="shared" si="156"/>
        <v>D04_322_8</v>
      </c>
      <c r="B724" s="1" t="s">
        <v>427</v>
      </c>
      <c r="C724" s="2">
        <v>322</v>
      </c>
      <c r="D724" s="16">
        <v>8</v>
      </c>
      <c r="E724" s="11" t="s">
        <v>62</v>
      </c>
      <c r="F724" s="14" t="s">
        <v>428</v>
      </c>
      <c r="G724" s="11" t="s">
        <v>63</v>
      </c>
      <c r="H724" s="11">
        <v>2009</v>
      </c>
      <c r="I724" s="13" t="s">
        <v>64</v>
      </c>
      <c r="J724" s="11">
        <v>66</v>
      </c>
      <c r="P724" s="11">
        <v>4</v>
      </c>
      <c r="T724" s="11"/>
      <c r="V724" s="11"/>
      <c r="W724" s="11">
        <v>1</v>
      </c>
      <c r="X724" s="11">
        <v>220</v>
      </c>
      <c r="Y724" s="11">
        <v>25</v>
      </c>
      <c r="Z724" s="11">
        <v>71</v>
      </c>
      <c r="AA724" s="15">
        <f t="shared" si="159"/>
        <v>2.84</v>
      </c>
      <c r="AB724" s="11">
        <v>4</v>
      </c>
      <c r="AC724" s="11">
        <v>21</v>
      </c>
      <c r="AD724" s="15">
        <f t="shared" si="160"/>
        <v>0.84</v>
      </c>
      <c r="AE724" s="16">
        <f t="shared" si="161"/>
        <v>29.577464788732396</v>
      </c>
      <c r="AF724" s="11">
        <v>0</v>
      </c>
      <c r="AG724" s="11">
        <f t="shared" si="162"/>
        <v>0</v>
      </c>
      <c r="AH724" s="11">
        <v>0</v>
      </c>
      <c r="AI724" s="11">
        <f t="shared" si="157"/>
        <v>0</v>
      </c>
      <c r="AJ724" s="18" t="s">
        <v>87</v>
      </c>
      <c r="AK724" s="83"/>
      <c r="AL724" s="11"/>
      <c r="AM724" s="11">
        <v>3</v>
      </c>
      <c r="AN724" s="11">
        <v>2</v>
      </c>
      <c r="AO724" s="11">
        <v>2</v>
      </c>
      <c r="AP724" s="11">
        <v>2</v>
      </c>
      <c r="AQ724" s="11">
        <v>3</v>
      </c>
      <c r="AR724" s="11">
        <v>3</v>
      </c>
      <c r="AS724" s="11">
        <v>1</v>
      </c>
      <c r="AT724" s="11"/>
      <c r="AW724" s="11"/>
      <c r="AY724" s="20" t="s">
        <v>439</v>
      </c>
      <c r="AZ724" s="11">
        <f>AX724-26</f>
        <v>-26</v>
      </c>
      <c r="BA724" s="11">
        <f>AX724-50</f>
        <v>-50</v>
      </c>
      <c r="BB724" s="11">
        <f>AX724-66</f>
        <v>-66</v>
      </c>
      <c r="BC724" s="11">
        <f t="shared" si="158"/>
        <v>-82</v>
      </c>
      <c r="BH724" t="str">
        <f>CONCATENATE(Tabla1[[#This Row],[MADRE]],"X",Tabla1[[#This Row],[PADRE]])</f>
        <v>R1000XD98i707</v>
      </c>
    </row>
    <row r="725" spans="1:60" ht="15.75" hidden="1" x14ac:dyDescent="0.25">
      <c r="A725" s="11" t="str">
        <f t="shared" si="156"/>
        <v>D04_322_8</v>
      </c>
      <c r="B725" s="1" t="s">
        <v>427</v>
      </c>
      <c r="C725" s="2">
        <v>322</v>
      </c>
      <c r="D725" s="16">
        <v>8</v>
      </c>
      <c r="E725" s="11" t="s">
        <v>62</v>
      </c>
      <c r="F725" s="14" t="s">
        <v>428</v>
      </c>
      <c r="G725" s="11" t="s">
        <v>63</v>
      </c>
      <c r="H725" s="11">
        <v>2010</v>
      </c>
      <c r="I725" s="13" t="s">
        <v>64</v>
      </c>
      <c r="J725" s="11">
        <v>92</v>
      </c>
      <c r="P725" s="11">
        <v>4</v>
      </c>
      <c r="T725" s="11"/>
      <c r="V725" s="11"/>
      <c r="W725" s="11">
        <v>2</v>
      </c>
      <c r="X725" s="11">
        <v>230</v>
      </c>
      <c r="Y725" s="11">
        <v>25</v>
      </c>
      <c r="Z725" s="11">
        <v>71</v>
      </c>
      <c r="AA725" s="15">
        <f t="shared" si="159"/>
        <v>2.84</v>
      </c>
      <c r="AB725" s="11">
        <v>4</v>
      </c>
      <c r="AC725" s="11">
        <v>18</v>
      </c>
      <c r="AD725" s="15">
        <f t="shared" si="160"/>
        <v>0.72</v>
      </c>
      <c r="AE725" s="16">
        <f t="shared" si="161"/>
        <v>25.35211267605634</v>
      </c>
      <c r="AF725" s="11">
        <v>0</v>
      </c>
      <c r="AG725" s="11">
        <f t="shared" si="162"/>
        <v>0</v>
      </c>
      <c r="AH725" s="11">
        <v>0</v>
      </c>
      <c r="AI725" s="11">
        <f t="shared" si="157"/>
        <v>0</v>
      </c>
      <c r="AJ725" s="18" t="s">
        <v>87</v>
      </c>
      <c r="AK725" s="83"/>
      <c r="AL725" s="11"/>
      <c r="AM725" s="11">
        <v>4</v>
      </c>
      <c r="AN725" s="11">
        <v>1</v>
      </c>
      <c r="AO725" s="11">
        <v>1</v>
      </c>
      <c r="AP725" s="11">
        <v>2</v>
      </c>
      <c r="AQ725" s="11">
        <v>3</v>
      </c>
      <c r="AR725" s="11">
        <v>3</v>
      </c>
      <c r="AS725" s="11">
        <v>1</v>
      </c>
      <c r="AT725" s="11"/>
      <c r="AW725" s="11"/>
      <c r="AY725" s="20" t="s">
        <v>439</v>
      </c>
      <c r="AZ725" s="11">
        <f>AX725-40</f>
        <v>-40</v>
      </c>
      <c r="BA725" s="11">
        <f>AX725-60</f>
        <v>-60</v>
      </c>
      <c r="BB725" s="11">
        <f>AX725-82</f>
        <v>-82</v>
      </c>
      <c r="BC725" s="11">
        <f>AX725-98</f>
        <v>-98</v>
      </c>
      <c r="BH725" t="str">
        <f>CONCATENATE(Tabla1[[#This Row],[MADRE]],"X",Tabla1[[#This Row],[PADRE]])</f>
        <v>R1000XD98i707</v>
      </c>
    </row>
    <row r="726" spans="1:60" ht="15.75" hidden="1" x14ac:dyDescent="0.25">
      <c r="A726" s="11" t="str">
        <f t="shared" si="156"/>
        <v>D04_324_8</v>
      </c>
      <c r="B726" s="1" t="s">
        <v>427</v>
      </c>
      <c r="C726" s="2">
        <v>324</v>
      </c>
      <c r="D726" s="16">
        <v>8</v>
      </c>
      <c r="E726" s="11" t="s">
        <v>62</v>
      </c>
      <c r="F726" s="14" t="s">
        <v>428</v>
      </c>
      <c r="G726" s="11" t="s">
        <v>63</v>
      </c>
      <c r="H726" s="11">
        <v>2009</v>
      </c>
      <c r="I726" s="16" t="s">
        <v>64</v>
      </c>
      <c r="J726" s="11">
        <v>80</v>
      </c>
      <c r="P726" s="11">
        <v>3</v>
      </c>
      <c r="T726" s="11"/>
      <c r="V726" s="11"/>
      <c r="W726" s="11">
        <v>1</v>
      </c>
      <c r="X726" s="11">
        <v>202</v>
      </c>
      <c r="Y726" s="11">
        <v>25</v>
      </c>
      <c r="Z726" s="11">
        <v>22</v>
      </c>
      <c r="AA726" s="15">
        <f t="shared" si="159"/>
        <v>0.96380952380952378</v>
      </c>
      <c r="AB726" s="11">
        <v>2</v>
      </c>
      <c r="AC726" s="11">
        <v>11</v>
      </c>
      <c r="AD726" s="15">
        <f t="shared" si="160"/>
        <v>0.52380952380952384</v>
      </c>
      <c r="AE726" s="16">
        <f t="shared" si="161"/>
        <v>54.34782608695653</v>
      </c>
      <c r="AF726" s="11">
        <v>4</v>
      </c>
      <c r="AG726" s="11">
        <f t="shared" si="162"/>
        <v>16</v>
      </c>
      <c r="AH726" s="11">
        <v>0</v>
      </c>
      <c r="AI726" s="11">
        <f t="shared" si="157"/>
        <v>0</v>
      </c>
      <c r="AJ726" s="18" t="s">
        <v>313</v>
      </c>
      <c r="AK726" s="83"/>
      <c r="AL726" s="11"/>
      <c r="AM726" s="11">
        <v>3</v>
      </c>
      <c r="AN726" s="11">
        <v>2</v>
      </c>
      <c r="AO726" s="11">
        <v>2</v>
      </c>
      <c r="AP726" s="11">
        <v>3</v>
      </c>
      <c r="AQ726" s="11">
        <v>3</v>
      </c>
      <c r="AR726" s="11">
        <v>1</v>
      </c>
      <c r="AS726" s="11">
        <v>4</v>
      </c>
      <c r="AT726" s="11"/>
      <c r="AW726" s="11"/>
      <c r="AY726" s="11"/>
      <c r="AZ726" s="11">
        <f>AX726-26</f>
        <v>-26</v>
      </c>
      <c r="BA726" s="11">
        <f>AX726-50</f>
        <v>-50</v>
      </c>
      <c r="BB726" s="11">
        <f>AX726-66</f>
        <v>-66</v>
      </c>
      <c r="BC726" s="11">
        <f>AX726-82</f>
        <v>-82</v>
      </c>
      <c r="BH726" t="str">
        <f>CONCATENATE(Tabla1[[#This Row],[MADRE]],"X",Tabla1[[#This Row],[PADRE]])</f>
        <v>R1000XD98i707</v>
      </c>
    </row>
    <row r="727" spans="1:60" ht="15.75" hidden="1" x14ac:dyDescent="0.25">
      <c r="A727" s="11" t="str">
        <f t="shared" si="156"/>
        <v>D04_324_8</v>
      </c>
      <c r="B727" s="1" t="s">
        <v>427</v>
      </c>
      <c r="C727" s="2">
        <v>324</v>
      </c>
      <c r="D727" s="16">
        <v>8</v>
      </c>
      <c r="E727" s="11" t="s">
        <v>62</v>
      </c>
      <c r="F727" s="14" t="s">
        <v>428</v>
      </c>
      <c r="G727" s="11" t="s">
        <v>63</v>
      </c>
      <c r="H727" s="11">
        <v>2010</v>
      </c>
      <c r="I727" s="16" t="s">
        <v>64</v>
      </c>
      <c r="J727" s="11">
        <v>97</v>
      </c>
      <c r="P727" s="11">
        <v>2</v>
      </c>
      <c r="T727" s="11" t="s">
        <v>451</v>
      </c>
      <c r="V727" s="11"/>
      <c r="W727" s="11">
        <v>1</v>
      </c>
      <c r="X727" s="11">
        <v>220</v>
      </c>
      <c r="Y727" s="11">
        <v>25</v>
      </c>
      <c r="Z727" s="11">
        <v>28</v>
      </c>
      <c r="AA727" s="15">
        <f t="shared" si="159"/>
        <v>1.1200000000000001</v>
      </c>
      <c r="AB727" s="11">
        <v>3</v>
      </c>
      <c r="AC727" s="11">
        <v>11</v>
      </c>
      <c r="AD727" s="15">
        <f t="shared" si="160"/>
        <v>0.44</v>
      </c>
      <c r="AE727" s="16">
        <f t="shared" si="161"/>
        <v>39.285714285714285</v>
      </c>
      <c r="AF727" s="11">
        <v>0</v>
      </c>
      <c r="AG727" s="11">
        <f t="shared" si="162"/>
        <v>0</v>
      </c>
      <c r="AH727" s="11">
        <v>0</v>
      </c>
      <c r="AI727" s="11">
        <f t="shared" si="157"/>
        <v>0</v>
      </c>
      <c r="AJ727" s="18" t="s">
        <v>218</v>
      </c>
      <c r="AK727" s="83"/>
      <c r="AL727" s="11"/>
      <c r="AM727" s="11">
        <v>4</v>
      </c>
      <c r="AN727" s="11">
        <v>2</v>
      </c>
      <c r="AO727" s="11">
        <v>2</v>
      </c>
      <c r="AP727" s="11">
        <v>3</v>
      </c>
      <c r="AQ727" s="11">
        <v>3</v>
      </c>
      <c r="AR727" s="11">
        <v>1</v>
      </c>
      <c r="AS727" s="11">
        <v>1</v>
      </c>
      <c r="AT727" s="11"/>
      <c r="AW727" s="11"/>
      <c r="AY727" s="11"/>
      <c r="AZ727" s="11">
        <f>AX727-40</f>
        <v>-40</v>
      </c>
      <c r="BA727" s="11">
        <f>AX727-60</f>
        <v>-60</v>
      </c>
      <c r="BB727" s="11">
        <f>AX727-82</f>
        <v>-82</v>
      </c>
      <c r="BC727" s="11">
        <f>AX727-98</f>
        <v>-98</v>
      </c>
      <c r="BH727" t="str">
        <f>CONCATENATE(Tabla1[[#This Row],[MADRE]],"X",Tabla1[[#This Row],[PADRE]])</f>
        <v>R1000XD98i707</v>
      </c>
    </row>
    <row r="728" spans="1:60" ht="15.75" hidden="1" x14ac:dyDescent="0.25">
      <c r="A728" s="11" t="str">
        <f t="shared" si="156"/>
        <v>D04_325_8</v>
      </c>
      <c r="B728" s="1" t="s">
        <v>427</v>
      </c>
      <c r="C728" s="2">
        <v>325</v>
      </c>
      <c r="D728" s="16">
        <v>8</v>
      </c>
      <c r="E728" s="11" t="s">
        <v>62</v>
      </c>
      <c r="F728" s="14" t="s">
        <v>428</v>
      </c>
      <c r="G728" s="11" t="s">
        <v>63</v>
      </c>
      <c r="H728" s="11">
        <v>2008</v>
      </c>
      <c r="I728" s="16" t="s">
        <v>64</v>
      </c>
      <c r="J728" s="11">
        <v>80</v>
      </c>
      <c r="P728" s="11">
        <v>2</v>
      </c>
      <c r="T728" s="11"/>
      <c r="V728" s="11"/>
      <c r="W728" s="11">
        <v>1</v>
      </c>
      <c r="X728" s="11">
        <v>210</v>
      </c>
      <c r="Y728" s="11">
        <v>25</v>
      </c>
      <c r="Z728" s="11">
        <v>45</v>
      </c>
      <c r="AA728" s="15">
        <f t="shared" si="159"/>
        <v>2.0447058823529414</v>
      </c>
      <c r="AB728" s="11">
        <v>2</v>
      </c>
      <c r="AC728" s="11">
        <v>13</v>
      </c>
      <c r="AD728" s="15">
        <f t="shared" si="160"/>
        <v>0.76470588235294112</v>
      </c>
      <c r="AE728" s="16">
        <f t="shared" si="161"/>
        <v>37.399309551208283</v>
      </c>
      <c r="AF728" s="11">
        <v>8</v>
      </c>
      <c r="AG728" s="11">
        <f t="shared" si="162"/>
        <v>32</v>
      </c>
      <c r="AH728" s="11">
        <v>0</v>
      </c>
      <c r="AI728" s="11">
        <f t="shared" si="157"/>
        <v>0</v>
      </c>
      <c r="AJ728" s="18" t="s">
        <v>99</v>
      </c>
      <c r="AK728" s="83"/>
      <c r="AL728" s="11"/>
      <c r="AM728" s="11">
        <v>4</v>
      </c>
      <c r="AN728" s="11">
        <v>1</v>
      </c>
      <c r="AO728" s="11">
        <v>1</v>
      </c>
      <c r="AP728" s="11">
        <v>1</v>
      </c>
      <c r="AQ728" s="11">
        <v>3</v>
      </c>
      <c r="AR728" s="11">
        <v>2</v>
      </c>
      <c r="AS728" s="11"/>
      <c r="AT728" s="11"/>
      <c r="AW728" s="11">
        <v>3</v>
      </c>
      <c r="AY728" s="11"/>
      <c r="AZ728" s="11">
        <f>AX728-22</f>
        <v>-22</v>
      </c>
      <c r="BA728" s="11">
        <f>AX728-49</f>
        <v>-49</v>
      </c>
      <c r="BB728" s="11">
        <f>AX728-67</f>
        <v>-67</v>
      </c>
      <c r="BC728" s="11">
        <f>AX728-82</f>
        <v>-82</v>
      </c>
      <c r="BH728" t="str">
        <f>CONCATENATE(Tabla1[[#This Row],[MADRE]],"X",Tabla1[[#This Row],[PADRE]])</f>
        <v>R1000XD98i707</v>
      </c>
    </row>
    <row r="729" spans="1:60" ht="15.75" hidden="1" x14ac:dyDescent="0.25">
      <c r="A729" s="11" t="str">
        <f t="shared" si="156"/>
        <v>D04_325_8</v>
      </c>
      <c r="B729" s="1" t="s">
        <v>427</v>
      </c>
      <c r="C729" s="2">
        <v>325</v>
      </c>
      <c r="D729" s="16">
        <v>8</v>
      </c>
      <c r="E729" s="11" t="s">
        <v>62</v>
      </c>
      <c r="F729" s="14" t="s">
        <v>428</v>
      </c>
      <c r="G729" s="11" t="s">
        <v>63</v>
      </c>
      <c r="H729" s="11">
        <v>2009</v>
      </c>
      <c r="I729" s="16" t="s">
        <v>64</v>
      </c>
      <c r="J729" s="11">
        <v>71</v>
      </c>
      <c r="P729" s="11">
        <v>3</v>
      </c>
      <c r="T729" s="11"/>
      <c r="V729" s="11"/>
      <c r="W729" s="11">
        <v>2</v>
      </c>
      <c r="X729" s="11">
        <v>203</v>
      </c>
      <c r="Y729" s="11">
        <v>25</v>
      </c>
      <c r="Z729" s="11">
        <v>38</v>
      </c>
      <c r="AA729" s="15">
        <f t="shared" si="159"/>
        <v>1.52</v>
      </c>
      <c r="AB729" s="11">
        <v>2</v>
      </c>
      <c r="AC729" s="11">
        <v>19</v>
      </c>
      <c r="AD729" s="15">
        <f t="shared" si="160"/>
        <v>0.76</v>
      </c>
      <c r="AE729" s="16">
        <f t="shared" si="161"/>
        <v>50</v>
      </c>
      <c r="AF729" s="11">
        <v>0</v>
      </c>
      <c r="AG729" s="11">
        <f t="shared" si="162"/>
        <v>0</v>
      </c>
      <c r="AH729" s="11">
        <v>0</v>
      </c>
      <c r="AI729" s="11">
        <f t="shared" si="157"/>
        <v>0</v>
      </c>
      <c r="AJ729" s="18" t="s">
        <v>77</v>
      </c>
      <c r="AK729" s="83"/>
      <c r="AL729" s="11"/>
      <c r="AM729" s="11">
        <v>3</v>
      </c>
      <c r="AN729" s="11">
        <v>2</v>
      </c>
      <c r="AO729" s="11">
        <v>1</v>
      </c>
      <c r="AP729" s="11">
        <v>1</v>
      </c>
      <c r="AQ729" s="11">
        <v>3</v>
      </c>
      <c r="AR729" s="11">
        <v>2</v>
      </c>
      <c r="AS729" s="11">
        <v>4</v>
      </c>
      <c r="AT729" s="11"/>
      <c r="AW729" s="11"/>
      <c r="AY729" s="11"/>
      <c r="AZ729" s="11">
        <f>AX729-26</f>
        <v>-26</v>
      </c>
      <c r="BA729" s="11">
        <f>AX729-50</f>
        <v>-50</v>
      </c>
      <c r="BB729" s="11">
        <f>AX729-66</f>
        <v>-66</v>
      </c>
      <c r="BC729" s="11">
        <f>AX729-82</f>
        <v>-82</v>
      </c>
      <c r="BH729" t="str">
        <f>CONCATENATE(Tabla1[[#This Row],[MADRE]],"X",Tabla1[[#This Row],[PADRE]])</f>
        <v>R1000XD98i707</v>
      </c>
    </row>
    <row r="730" spans="1:60" ht="15.75" hidden="1" x14ac:dyDescent="0.25">
      <c r="A730" s="11" t="str">
        <f t="shared" si="156"/>
        <v>D04_325_8</v>
      </c>
      <c r="B730" s="1" t="s">
        <v>427</v>
      </c>
      <c r="C730" s="2">
        <v>325</v>
      </c>
      <c r="D730" s="16">
        <v>8</v>
      </c>
      <c r="E730" s="11" t="s">
        <v>62</v>
      </c>
      <c r="F730" s="14" t="s">
        <v>428</v>
      </c>
      <c r="G730" s="11" t="s">
        <v>63</v>
      </c>
      <c r="H730" s="11">
        <v>2010</v>
      </c>
      <c r="I730" s="16" t="s">
        <v>64</v>
      </c>
      <c r="J730" s="11">
        <v>91</v>
      </c>
      <c r="P730" s="11">
        <v>3</v>
      </c>
      <c r="T730" s="11"/>
      <c r="V730" s="11"/>
      <c r="W730" s="11">
        <v>1</v>
      </c>
      <c r="X730" s="11">
        <v>223</v>
      </c>
      <c r="Y730" s="11">
        <v>25</v>
      </c>
      <c r="Z730" s="11">
        <v>38</v>
      </c>
      <c r="AA730" s="15">
        <f t="shared" si="159"/>
        <v>1.5617391304347825</v>
      </c>
      <c r="AB730" s="11">
        <v>4</v>
      </c>
      <c r="AC730" s="11">
        <v>12</v>
      </c>
      <c r="AD730" s="15">
        <f t="shared" si="160"/>
        <v>0.52173913043478259</v>
      </c>
      <c r="AE730" s="16">
        <f t="shared" si="161"/>
        <v>33.4075723830735</v>
      </c>
      <c r="AF730" s="11">
        <v>2</v>
      </c>
      <c r="AG730" s="11">
        <f t="shared" si="162"/>
        <v>8</v>
      </c>
      <c r="AH730" s="11">
        <v>0</v>
      </c>
      <c r="AI730" s="11">
        <f t="shared" si="157"/>
        <v>0</v>
      </c>
      <c r="AJ730" s="18" t="s">
        <v>218</v>
      </c>
      <c r="AK730" s="83"/>
      <c r="AL730" s="11"/>
      <c r="AM730" s="11">
        <v>6</v>
      </c>
      <c r="AN730" s="11">
        <v>2</v>
      </c>
      <c r="AO730" s="11">
        <v>1</v>
      </c>
      <c r="AP730" s="11">
        <v>1</v>
      </c>
      <c r="AQ730" s="11">
        <v>3</v>
      </c>
      <c r="AR730" s="11">
        <v>2</v>
      </c>
      <c r="AS730" s="11">
        <v>2</v>
      </c>
      <c r="AT730" s="11"/>
      <c r="AW730" s="11"/>
      <c r="AY730" s="11"/>
      <c r="AZ730" s="11">
        <f>AX730-40</f>
        <v>-40</v>
      </c>
      <c r="BA730" s="11">
        <f>AX730-60</f>
        <v>-60</v>
      </c>
      <c r="BB730" s="11">
        <f>AX730-82</f>
        <v>-82</v>
      </c>
      <c r="BC730" s="11">
        <f>AX730-98</f>
        <v>-98</v>
      </c>
      <c r="BH730" t="str">
        <f>CONCATENATE(Tabla1[[#This Row],[MADRE]],"X",Tabla1[[#This Row],[PADRE]])</f>
        <v>R1000XD98i707</v>
      </c>
    </row>
    <row r="731" spans="1:60" ht="15.75" hidden="1" x14ac:dyDescent="0.25">
      <c r="A731" s="11" t="str">
        <f t="shared" si="156"/>
        <v>D04_330_1</v>
      </c>
      <c r="B731" s="1" t="s">
        <v>427</v>
      </c>
      <c r="C731" s="8">
        <v>330</v>
      </c>
      <c r="D731" s="13">
        <v>1</v>
      </c>
      <c r="E731" s="14" t="s">
        <v>452</v>
      </c>
      <c r="F731" s="14" t="s">
        <v>191</v>
      </c>
      <c r="G731" s="14" t="s">
        <v>179</v>
      </c>
      <c r="H731" s="14">
        <v>2007</v>
      </c>
      <c r="I731" s="13" t="s">
        <v>64</v>
      </c>
      <c r="J731" s="14"/>
      <c r="P731" s="14"/>
      <c r="T731" s="14"/>
      <c r="V731" s="14" t="s">
        <v>433</v>
      </c>
      <c r="W731" s="14">
        <v>3</v>
      </c>
      <c r="X731" s="14">
        <v>224</v>
      </c>
      <c r="Y731" s="14">
        <v>25</v>
      </c>
      <c r="Z731" s="14">
        <v>109</v>
      </c>
      <c r="AA731" s="81">
        <f t="shared" si="159"/>
        <v>4.3600000000000003</v>
      </c>
      <c r="AB731" s="14">
        <v>5</v>
      </c>
      <c r="AC731" s="14">
        <v>23</v>
      </c>
      <c r="AD731" s="81">
        <f t="shared" si="160"/>
        <v>0.92</v>
      </c>
      <c r="AE731" s="13">
        <f t="shared" si="161"/>
        <v>21.100917431192659</v>
      </c>
      <c r="AF731" s="14">
        <v>0</v>
      </c>
      <c r="AG731" s="14">
        <f t="shared" si="162"/>
        <v>0</v>
      </c>
      <c r="AH731" s="14">
        <v>1</v>
      </c>
      <c r="AI731" s="14">
        <f>[3]Hoja1!AH18724/Y731</f>
        <v>0</v>
      </c>
      <c r="AJ731" s="17" t="s">
        <v>87</v>
      </c>
      <c r="AK731" s="85">
        <f>AJ731*100/Y731</f>
        <v>0</v>
      </c>
      <c r="AL731" s="14"/>
      <c r="AM731" s="14">
        <v>3</v>
      </c>
      <c r="AN731" s="14">
        <v>3</v>
      </c>
      <c r="AO731" s="14">
        <v>1</v>
      </c>
      <c r="AP731" s="14">
        <v>4</v>
      </c>
      <c r="AQ731" s="14">
        <v>3</v>
      </c>
      <c r="AR731" s="14">
        <v>4</v>
      </c>
      <c r="AS731" s="14"/>
      <c r="AT731" s="14"/>
      <c r="AW731" s="14"/>
      <c r="AY731" s="14"/>
      <c r="AZ731" s="14"/>
      <c r="BA731" s="14"/>
      <c r="BB731" s="14"/>
      <c r="BC731" s="14"/>
      <c r="BH731" t="str">
        <f>CONCATENATE(Tabla1[[#This Row],[MADRE]],"X",Tabla1[[#This Row],[PADRE]])</f>
        <v>S4017XMarcona</v>
      </c>
    </row>
    <row r="732" spans="1:60" ht="15.75" hidden="1" x14ac:dyDescent="0.25">
      <c r="A732" s="11" t="str">
        <f t="shared" si="156"/>
        <v>D04_339_1</v>
      </c>
      <c r="B732" s="1" t="s">
        <v>427</v>
      </c>
      <c r="C732" s="8">
        <v>339</v>
      </c>
      <c r="D732" s="13">
        <v>1</v>
      </c>
      <c r="E732" s="14" t="s">
        <v>452</v>
      </c>
      <c r="F732" s="14" t="s">
        <v>191</v>
      </c>
      <c r="G732" s="14" t="s">
        <v>179</v>
      </c>
      <c r="H732" s="14">
        <v>2007</v>
      </c>
      <c r="I732" s="13" t="s">
        <v>64</v>
      </c>
      <c r="J732" s="86"/>
      <c r="P732" s="14"/>
      <c r="T732" s="14"/>
      <c r="V732" s="14" t="s">
        <v>433</v>
      </c>
      <c r="W732" s="14">
        <v>1</v>
      </c>
      <c r="X732" s="14">
        <v>234</v>
      </c>
      <c r="Y732" s="14">
        <v>25</v>
      </c>
      <c r="Z732" s="14">
        <v>97</v>
      </c>
      <c r="AA732" s="81">
        <f t="shared" si="159"/>
        <v>3.88</v>
      </c>
      <c r="AB732" s="14">
        <v>4</v>
      </c>
      <c r="AC732" s="14">
        <v>30</v>
      </c>
      <c r="AD732" s="87">
        <f t="shared" si="160"/>
        <v>1.2</v>
      </c>
      <c r="AE732" s="13">
        <f t="shared" si="161"/>
        <v>30.927835051546392</v>
      </c>
      <c r="AF732" s="14">
        <v>0</v>
      </c>
      <c r="AG732" s="14">
        <f t="shared" si="162"/>
        <v>0</v>
      </c>
      <c r="AH732" s="14">
        <v>0</v>
      </c>
      <c r="AI732" s="14">
        <f t="shared" ref="AI732:AI764" si="163">AH732*100/Y732</f>
        <v>0</v>
      </c>
      <c r="AJ732" s="17" t="s">
        <v>87</v>
      </c>
      <c r="AK732" s="82"/>
      <c r="AL732" s="14"/>
      <c r="AM732" s="14">
        <v>5</v>
      </c>
      <c r="AN732" s="14">
        <v>1</v>
      </c>
      <c r="AO732" s="14">
        <v>1</v>
      </c>
      <c r="AP732" s="14">
        <v>4</v>
      </c>
      <c r="AQ732" s="14">
        <v>3</v>
      </c>
      <c r="AR732" s="14">
        <v>4</v>
      </c>
      <c r="AS732" s="14"/>
      <c r="AT732" s="14"/>
      <c r="AW732" s="14"/>
      <c r="AY732" s="14"/>
      <c r="AZ732" s="14"/>
      <c r="BA732" s="14"/>
      <c r="BB732" s="14"/>
      <c r="BC732" s="14"/>
      <c r="BH732" t="str">
        <f>CONCATENATE(Tabla1[[#This Row],[MADRE]],"X",Tabla1[[#This Row],[PADRE]])</f>
        <v>S4017XMarcona</v>
      </c>
    </row>
    <row r="733" spans="1:60" ht="15.75" hidden="1" x14ac:dyDescent="0.25">
      <c r="A733" s="11" t="str">
        <f t="shared" si="156"/>
        <v>D04_339_1</v>
      </c>
      <c r="B733" s="1" t="s">
        <v>427</v>
      </c>
      <c r="C733" s="2">
        <v>339</v>
      </c>
      <c r="D733" s="16">
        <v>1</v>
      </c>
      <c r="E733" s="11" t="s">
        <v>452</v>
      </c>
      <c r="F733" s="11" t="s">
        <v>191</v>
      </c>
      <c r="G733" s="11" t="s">
        <v>179</v>
      </c>
      <c r="H733" s="11">
        <v>2009</v>
      </c>
      <c r="I733" s="13" t="s">
        <v>64</v>
      </c>
      <c r="J733" s="11">
        <v>38</v>
      </c>
      <c r="P733" s="11">
        <v>3</v>
      </c>
      <c r="T733" s="11"/>
      <c r="V733" s="11"/>
      <c r="W733" s="20">
        <v>3</v>
      </c>
      <c r="X733" s="11">
        <v>245</v>
      </c>
      <c r="Y733" s="11">
        <v>25</v>
      </c>
      <c r="Z733" s="11">
        <v>78</v>
      </c>
      <c r="AA733" s="15">
        <f t="shared" si="159"/>
        <v>3.12</v>
      </c>
      <c r="AB733" s="11">
        <v>4</v>
      </c>
      <c r="AC733" s="11">
        <v>27</v>
      </c>
      <c r="AD733" s="15">
        <f t="shared" si="160"/>
        <v>1.08</v>
      </c>
      <c r="AE733" s="16">
        <f t="shared" si="161"/>
        <v>34.615384615384613</v>
      </c>
      <c r="AF733" s="11">
        <v>0</v>
      </c>
      <c r="AG733" s="11">
        <f t="shared" si="162"/>
        <v>0</v>
      </c>
      <c r="AH733" s="11">
        <v>0</v>
      </c>
      <c r="AI733" s="11">
        <f t="shared" si="163"/>
        <v>0</v>
      </c>
      <c r="AJ733" s="18">
        <v>0</v>
      </c>
      <c r="AK733" s="83"/>
      <c r="AL733" s="11"/>
      <c r="AM733" s="11">
        <v>3</v>
      </c>
      <c r="AN733" s="11">
        <v>2</v>
      </c>
      <c r="AO733" s="11">
        <v>2</v>
      </c>
      <c r="AP733" s="11">
        <v>3</v>
      </c>
      <c r="AQ733" s="11">
        <v>3</v>
      </c>
      <c r="AR733" s="11">
        <v>4</v>
      </c>
      <c r="AS733" s="11">
        <v>2</v>
      </c>
      <c r="AT733" s="11" t="s">
        <v>453</v>
      </c>
      <c r="AW733" s="11"/>
      <c r="AY733" s="11"/>
      <c r="AZ733" s="11">
        <f>AX733-26</f>
        <v>-26</v>
      </c>
      <c r="BA733" s="11">
        <f>AX733-50</f>
        <v>-50</v>
      </c>
      <c r="BB733" s="11">
        <f>AX733-66</f>
        <v>-66</v>
      </c>
      <c r="BC733" s="11">
        <f>AX733-82</f>
        <v>-82</v>
      </c>
      <c r="BH733" t="str">
        <f>CONCATENATE(Tabla1[[#This Row],[MADRE]],"X",Tabla1[[#This Row],[PADRE]])</f>
        <v>S4017XMarcona</v>
      </c>
    </row>
    <row r="734" spans="1:60" ht="15.75" hidden="1" x14ac:dyDescent="0.25">
      <c r="A734" s="11" t="str">
        <f t="shared" si="156"/>
        <v>D04_339_1</v>
      </c>
      <c r="B734" s="1" t="s">
        <v>427</v>
      </c>
      <c r="C734" s="2">
        <v>339</v>
      </c>
      <c r="D734" s="16">
        <v>1</v>
      </c>
      <c r="E734" s="11" t="s">
        <v>452</v>
      </c>
      <c r="F734" s="11" t="s">
        <v>191</v>
      </c>
      <c r="G734" s="11" t="s">
        <v>179</v>
      </c>
      <c r="H734" s="11">
        <v>2010</v>
      </c>
      <c r="I734" s="13" t="s">
        <v>64</v>
      </c>
      <c r="J734" s="11">
        <v>56</v>
      </c>
      <c r="P734" s="11">
        <v>1</v>
      </c>
      <c r="T734" s="11"/>
      <c r="V734" s="11"/>
      <c r="W734" s="20">
        <v>3</v>
      </c>
      <c r="X734" s="11">
        <v>247</v>
      </c>
      <c r="Y734" s="11">
        <v>25</v>
      </c>
      <c r="Z734" s="11">
        <v>77</v>
      </c>
      <c r="AA734" s="15">
        <f t="shared" si="159"/>
        <v>3.08</v>
      </c>
      <c r="AB734" s="11">
        <v>4</v>
      </c>
      <c r="AC734" s="11">
        <v>23</v>
      </c>
      <c r="AD734" s="15">
        <f t="shared" si="160"/>
        <v>0.92</v>
      </c>
      <c r="AE734" s="16">
        <f t="shared" si="161"/>
        <v>29.870129870129869</v>
      </c>
      <c r="AF734" s="11">
        <v>0</v>
      </c>
      <c r="AG734" s="11">
        <f t="shared" si="162"/>
        <v>0</v>
      </c>
      <c r="AH734" s="11">
        <v>0</v>
      </c>
      <c r="AI734" s="11">
        <f t="shared" si="163"/>
        <v>0</v>
      </c>
      <c r="AJ734" s="18" t="s">
        <v>87</v>
      </c>
      <c r="AK734" s="83"/>
      <c r="AL734" s="11"/>
      <c r="AM734" s="11">
        <v>5</v>
      </c>
      <c r="AN734" s="11">
        <v>2</v>
      </c>
      <c r="AO734" s="11">
        <v>2</v>
      </c>
      <c r="AP734" s="11">
        <v>4</v>
      </c>
      <c r="AQ734" s="11">
        <v>3</v>
      </c>
      <c r="AR734" s="11">
        <v>4</v>
      </c>
      <c r="AS734" s="11">
        <v>2</v>
      </c>
      <c r="AT734" s="11"/>
      <c r="AW734" s="11"/>
      <c r="AY734" s="11"/>
      <c r="AZ734" s="11">
        <f>AX734-40</f>
        <v>-40</v>
      </c>
      <c r="BA734" s="11">
        <f>AX734-60</f>
        <v>-60</v>
      </c>
      <c r="BB734" s="11">
        <f>AX734-82</f>
        <v>-82</v>
      </c>
      <c r="BC734" s="11">
        <f>AX734-98</f>
        <v>-98</v>
      </c>
      <c r="BH734" t="str">
        <f>CONCATENATE(Tabla1[[#This Row],[MADRE]],"X",Tabla1[[#This Row],[PADRE]])</f>
        <v>S4017XMarcona</v>
      </c>
    </row>
    <row r="735" spans="1:60" ht="15.75" hidden="1" x14ac:dyDescent="0.25">
      <c r="A735" s="11" t="str">
        <f t="shared" si="156"/>
        <v>D04_341_1</v>
      </c>
      <c r="B735" s="1" t="s">
        <v>427</v>
      </c>
      <c r="C735" s="88">
        <v>341</v>
      </c>
      <c r="D735" s="16">
        <v>1</v>
      </c>
      <c r="E735" s="11" t="s">
        <v>452</v>
      </c>
      <c r="F735" s="11" t="s">
        <v>191</v>
      </c>
      <c r="G735" s="11" t="s">
        <v>179</v>
      </c>
      <c r="H735" s="11">
        <v>2008</v>
      </c>
      <c r="I735" s="16" t="s">
        <v>64</v>
      </c>
      <c r="J735" s="11">
        <v>30</v>
      </c>
      <c r="P735" s="11">
        <v>5</v>
      </c>
      <c r="T735" s="11"/>
      <c r="V735" s="11"/>
      <c r="W735" s="11">
        <v>3</v>
      </c>
      <c r="X735" s="11">
        <v>243</v>
      </c>
      <c r="Y735" s="11">
        <v>25</v>
      </c>
      <c r="Z735" s="11">
        <v>60</v>
      </c>
      <c r="AA735" s="15">
        <f t="shared" si="159"/>
        <v>2.4</v>
      </c>
      <c r="AB735" s="11">
        <v>4</v>
      </c>
      <c r="AC735" s="11">
        <v>21</v>
      </c>
      <c r="AD735" s="15">
        <f t="shared" si="160"/>
        <v>0.84</v>
      </c>
      <c r="AE735" s="16">
        <f t="shared" si="161"/>
        <v>35</v>
      </c>
      <c r="AF735" s="11">
        <v>0</v>
      </c>
      <c r="AG735" s="11">
        <f t="shared" si="162"/>
        <v>0</v>
      </c>
      <c r="AH735" s="11">
        <v>0</v>
      </c>
      <c r="AI735" s="11">
        <f t="shared" si="163"/>
        <v>0</v>
      </c>
      <c r="AJ735" s="18" t="s">
        <v>87</v>
      </c>
      <c r="AK735" s="83"/>
      <c r="AL735" s="11"/>
      <c r="AM735" s="11">
        <v>12</v>
      </c>
      <c r="AN735" s="11">
        <v>3</v>
      </c>
      <c r="AO735" s="11">
        <v>1</v>
      </c>
      <c r="AP735" s="11">
        <v>4</v>
      </c>
      <c r="AQ735" s="11">
        <v>3</v>
      </c>
      <c r="AR735" s="11">
        <v>5</v>
      </c>
      <c r="AS735" s="11"/>
      <c r="AT735" s="11"/>
      <c r="AW735" s="11"/>
      <c r="AY735" s="11"/>
      <c r="AZ735" s="11">
        <f>AX735-22</f>
        <v>-22</v>
      </c>
      <c r="BA735" s="11">
        <f>AX735-49</f>
        <v>-49</v>
      </c>
      <c r="BB735" s="11">
        <f>AX735-67</f>
        <v>-67</v>
      </c>
      <c r="BC735" s="11">
        <f>AX735-82</f>
        <v>-82</v>
      </c>
      <c r="BH735" t="str">
        <f>CONCATENATE(Tabla1[[#This Row],[MADRE]],"X",Tabla1[[#This Row],[PADRE]])</f>
        <v>S4017XMarcona</v>
      </c>
    </row>
    <row r="736" spans="1:60" ht="15.75" hidden="1" x14ac:dyDescent="0.25">
      <c r="A736" s="11" t="str">
        <f t="shared" si="156"/>
        <v>D04_341_1</v>
      </c>
      <c r="B736" s="1" t="s">
        <v>427</v>
      </c>
      <c r="C736" s="2">
        <v>341</v>
      </c>
      <c r="D736" s="16">
        <v>1</v>
      </c>
      <c r="E736" s="11" t="s">
        <v>452</v>
      </c>
      <c r="F736" s="11" t="s">
        <v>191</v>
      </c>
      <c r="G736" s="11" t="s">
        <v>179</v>
      </c>
      <c r="H736" s="11">
        <v>2009</v>
      </c>
      <c r="I736" s="16" t="s">
        <v>64</v>
      </c>
      <c r="J736" s="11">
        <v>31</v>
      </c>
      <c r="P736" s="11">
        <v>5</v>
      </c>
      <c r="T736" s="11"/>
      <c r="V736" s="11"/>
      <c r="W736" s="11">
        <v>1</v>
      </c>
      <c r="X736" s="11">
        <v>335</v>
      </c>
      <c r="Y736" s="11">
        <v>25</v>
      </c>
      <c r="Z736" s="11">
        <v>42</v>
      </c>
      <c r="AA736" s="15">
        <f t="shared" si="159"/>
        <v>1.68</v>
      </c>
      <c r="AB736" s="11">
        <v>3</v>
      </c>
      <c r="AC736" s="11">
        <v>21</v>
      </c>
      <c r="AD736" s="15">
        <f t="shared" si="160"/>
        <v>0.84</v>
      </c>
      <c r="AE736" s="16">
        <f t="shared" si="161"/>
        <v>50</v>
      </c>
      <c r="AF736" s="11">
        <v>0</v>
      </c>
      <c r="AG736" s="11">
        <f t="shared" si="162"/>
        <v>0</v>
      </c>
      <c r="AH736" s="11">
        <v>0</v>
      </c>
      <c r="AI736" s="11">
        <f t="shared" si="163"/>
        <v>0</v>
      </c>
      <c r="AJ736" s="18">
        <v>0</v>
      </c>
      <c r="AK736" s="83"/>
      <c r="AL736" s="11"/>
      <c r="AM736" s="11">
        <v>5</v>
      </c>
      <c r="AN736" s="11">
        <v>3</v>
      </c>
      <c r="AO736" s="11">
        <v>1</v>
      </c>
      <c r="AP736" s="11">
        <v>4</v>
      </c>
      <c r="AQ736" s="11">
        <v>3</v>
      </c>
      <c r="AR736" s="11">
        <v>4</v>
      </c>
      <c r="AS736" s="11">
        <v>1</v>
      </c>
      <c r="AT736" s="11"/>
      <c r="AW736" s="11"/>
      <c r="AY736" s="11"/>
      <c r="AZ736" s="11">
        <f>AX736-26</f>
        <v>-26</v>
      </c>
      <c r="BA736" s="11">
        <f>AX736-50</f>
        <v>-50</v>
      </c>
      <c r="BB736" s="11">
        <f>AX736-66</f>
        <v>-66</v>
      </c>
      <c r="BC736" s="11">
        <f>AX736-82</f>
        <v>-82</v>
      </c>
      <c r="BH736" t="str">
        <f>CONCATENATE(Tabla1[[#This Row],[MADRE]],"X",Tabla1[[#This Row],[PADRE]])</f>
        <v>S4017XMarcona</v>
      </c>
    </row>
    <row r="737" spans="1:60" ht="15.75" hidden="1" x14ac:dyDescent="0.25">
      <c r="A737" s="11" t="str">
        <f t="shared" si="156"/>
        <v>D04_341_1</v>
      </c>
      <c r="B737" s="1" t="s">
        <v>427</v>
      </c>
      <c r="C737" s="2">
        <v>341</v>
      </c>
      <c r="D737" s="16">
        <v>1</v>
      </c>
      <c r="E737" s="11" t="s">
        <v>452</v>
      </c>
      <c r="F737" s="11" t="s">
        <v>191</v>
      </c>
      <c r="G737" s="11" t="s">
        <v>179</v>
      </c>
      <c r="H737" s="11">
        <v>2010</v>
      </c>
      <c r="I737" s="16" t="s">
        <v>64</v>
      </c>
      <c r="J737" s="11">
        <v>52</v>
      </c>
      <c r="P737" s="11">
        <v>3</v>
      </c>
      <c r="T737" s="11"/>
      <c r="V737" s="11"/>
      <c r="W737" s="11">
        <v>2</v>
      </c>
      <c r="X737" s="11">
        <v>249</v>
      </c>
      <c r="Y737" s="11">
        <v>25</v>
      </c>
      <c r="Z737" s="11">
        <v>48</v>
      </c>
      <c r="AA737" s="15">
        <f t="shared" si="159"/>
        <v>1.92</v>
      </c>
      <c r="AB737" s="11">
        <v>4</v>
      </c>
      <c r="AC737" s="11">
        <v>23</v>
      </c>
      <c r="AD737" s="15">
        <f t="shared" si="160"/>
        <v>0.92</v>
      </c>
      <c r="AE737" s="16">
        <f t="shared" si="161"/>
        <v>47.916666666666671</v>
      </c>
      <c r="AF737" s="11">
        <v>0</v>
      </c>
      <c r="AG737" s="11">
        <f t="shared" si="162"/>
        <v>0</v>
      </c>
      <c r="AH737" s="11">
        <v>0</v>
      </c>
      <c r="AI737" s="11">
        <f t="shared" si="163"/>
        <v>0</v>
      </c>
      <c r="AJ737" s="18" t="s">
        <v>133</v>
      </c>
      <c r="AK737" s="83"/>
      <c r="AL737" s="11"/>
      <c r="AM737" s="11">
        <v>5</v>
      </c>
      <c r="AN737" s="11">
        <v>3</v>
      </c>
      <c r="AO737" s="11">
        <v>2</v>
      </c>
      <c r="AP737" s="11">
        <v>4</v>
      </c>
      <c r="AQ737" s="11">
        <v>3</v>
      </c>
      <c r="AR737" s="11">
        <v>3</v>
      </c>
      <c r="AS737" s="11">
        <v>1</v>
      </c>
      <c r="AT737" s="11"/>
      <c r="AW737" s="11"/>
      <c r="AY737" s="11"/>
      <c r="AZ737" s="11">
        <f>AX737-40</f>
        <v>-40</v>
      </c>
      <c r="BA737" s="11">
        <f>AX737-60</f>
        <v>-60</v>
      </c>
      <c r="BB737" s="11">
        <f>AX737-82</f>
        <v>-82</v>
      </c>
      <c r="BC737" s="11">
        <f>AX737-98</f>
        <v>-98</v>
      </c>
      <c r="BH737" t="str">
        <f>CONCATENATE(Tabla1[[#This Row],[MADRE]],"X",Tabla1[[#This Row],[PADRE]])</f>
        <v>S4017XMarcona</v>
      </c>
    </row>
    <row r="738" spans="1:60" ht="15.75" hidden="1" x14ac:dyDescent="0.25">
      <c r="A738" s="11" t="str">
        <f t="shared" si="156"/>
        <v>D04_342_1</v>
      </c>
      <c r="B738" s="1" t="s">
        <v>427</v>
      </c>
      <c r="C738" s="88">
        <v>342</v>
      </c>
      <c r="D738" s="16">
        <v>1</v>
      </c>
      <c r="E738" s="11" t="s">
        <v>452</v>
      </c>
      <c r="F738" s="11" t="s">
        <v>191</v>
      </c>
      <c r="G738" s="11" t="s">
        <v>179</v>
      </c>
      <c r="H738" s="11">
        <v>2008</v>
      </c>
      <c r="I738" s="16" t="s">
        <v>64</v>
      </c>
      <c r="J738" s="11">
        <v>33</v>
      </c>
      <c r="P738" s="11">
        <v>3</v>
      </c>
      <c r="T738" s="11"/>
      <c r="V738" s="11"/>
      <c r="W738" s="11">
        <v>3</v>
      </c>
      <c r="X738" s="11">
        <v>240</v>
      </c>
      <c r="Y738" s="11">
        <v>25</v>
      </c>
      <c r="Z738" s="11">
        <v>64</v>
      </c>
      <c r="AA738" s="15">
        <f t="shared" si="159"/>
        <v>2.601666666666667</v>
      </c>
      <c r="AB738" s="11">
        <v>4</v>
      </c>
      <c r="AC738" s="11">
        <v>25</v>
      </c>
      <c r="AD738" s="15">
        <f t="shared" si="160"/>
        <v>1.0416666666666667</v>
      </c>
      <c r="AE738" s="16">
        <f t="shared" si="161"/>
        <v>40.038436899423445</v>
      </c>
      <c r="AF738" s="11">
        <v>1</v>
      </c>
      <c r="AG738" s="11">
        <f t="shared" si="162"/>
        <v>4</v>
      </c>
      <c r="AH738" s="11">
        <v>0</v>
      </c>
      <c r="AI738" s="11">
        <f t="shared" si="163"/>
        <v>0</v>
      </c>
      <c r="AJ738" s="18" t="s">
        <v>87</v>
      </c>
      <c r="AK738" s="83"/>
      <c r="AL738" s="11"/>
      <c r="AM738" s="11">
        <v>5</v>
      </c>
      <c r="AN738" s="11">
        <v>3</v>
      </c>
      <c r="AO738" s="11">
        <v>2</v>
      </c>
      <c r="AP738" s="11">
        <v>3</v>
      </c>
      <c r="AQ738" s="11">
        <v>3</v>
      </c>
      <c r="AR738" s="11">
        <v>4</v>
      </c>
      <c r="AS738" s="11"/>
      <c r="AT738" s="11"/>
      <c r="AW738" s="11"/>
      <c r="AY738" s="11"/>
      <c r="AZ738" s="11">
        <f>AX738-22</f>
        <v>-22</v>
      </c>
      <c r="BA738" s="11">
        <f>AX738-49</f>
        <v>-49</v>
      </c>
      <c r="BB738" s="11">
        <f>AX738-67</f>
        <v>-67</v>
      </c>
      <c r="BC738" s="11">
        <f>AX738-82</f>
        <v>-82</v>
      </c>
      <c r="BH738" t="str">
        <f>CONCATENATE(Tabla1[[#This Row],[MADRE]],"X",Tabla1[[#This Row],[PADRE]])</f>
        <v>S4017XMarcona</v>
      </c>
    </row>
    <row r="739" spans="1:60" ht="15.75" hidden="1" x14ac:dyDescent="0.25">
      <c r="A739" s="11" t="str">
        <f t="shared" si="156"/>
        <v>D04_342_1</v>
      </c>
      <c r="B739" s="1" t="s">
        <v>427</v>
      </c>
      <c r="C739" s="2">
        <v>342</v>
      </c>
      <c r="D739" s="16">
        <v>1</v>
      </c>
      <c r="E739" s="11" t="s">
        <v>452</v>
      </c>
      <c r="F739" s="11" t="s">
        <v>191</v>
      </c>
      <c r="G739" s="11" t="s">
        <v>179</v>
      </c>
      <c r="H739" s="11">
        <v>2009</v>
      </c>
      <c r="I739" s="16" t="s">
        <v>64</v>
      </c>
      <c r="J739" s="11">
        <v>38</v>
      </c>
      <c r="P739" s="11">
        <v>2</v>
      </c>
      <c r="T739" s="11"/>
      <c r="V739" s="11"/>
      <c r="W739" s="11">
        <v>2</v>
      </c>
      <c r="X739" s="11">
        <v>228</v>
      </c>
      <c r="Y739" s="11">
        <v>25</v>
      </c>
      <c r="Z739" s="11">
        <v>77</v>
      </c>
      <c r="AA739" s="15">
        <f t="shared" si="159"/>
        <v>3.1266666666666669</v>
      </c>
      <c r="AB739" s="11">
        <v>4</v>
      </c>
      <c r="AC739" s="11">
        <v>28</v>
      </c>
      <c r="AD739" s="15">
        <f t="shared" si="160"/>
        <v>1.1666666666666667</v>
      </c>
      <c r="AE739" s="16">
        <f t="shared" si="161"/>
        <v>37.31343283582089</v>
      </c>
      <c r="AF739" s="11">
        <v>1</v>
      </c>
      <c r="AG739" s="11">
        <f t="shared" si="162"/>
        <v>4</v>
      </c>
      <c r="AH739" s="11">
        <v>1</v>
      </c>
      <c r="AI739" s="11">
        <f t="shared" si="163"/>
        <v>4</v>
      </c>
      <c r="AJ739" s="18">
        <v>0</v>
      </c>
      <c r="AK739" s="83"/>
      <c r="AL739" s="11"/>
      <c r="AM739" s="11">
        <v>5</v>
      </c>
      <c r="AN739" s="11">
        <v>3</v>
      </c>
      <c r="AO739" s="11">
        <v>1</v>
      </c>
      <c r="AP739" s="11">
        <v>2</v>
      </c>
      <c r="AQ739" s="11">
        <v>3</v>
      </c>
      <c r="AR739" s="11">
        <v>4</v>
      </c>
      <c r="AS739" s="11">
        <v>3</v>
      </c>
      <c r="AT739" s="11" t="s">
        <v>453</v>
      </c>
      <c r="AW739" s="11"/>
      <c r="AY739" s="11"/>
      <c r="AZ739" s="11">
        <f>AX739-26</f>
        <v>-26</v>
      </c>
      <c r="BA739" s="11">
        <f>AX739-50</f>
        <v>-50</v>
      </c>
      <c r="BB739" s="11">
        <f>AX739-66</f>
        <v>-66</v>
      </c>
      <c r="BC739" s="11">
        <f>AX739-82</f>
        <v>-82</v>
      </c>
      <c r="BH739" t="str">
        <f>CONCATENATE(Tabla1[[#This Row],[MADRE]],"X",Tabla1[[#This Row],[PADRE]])</f>
        <v>S4017XMarcona</v>
      </c>
    </row>
    <row r="740" spans="1:60" ht="15.75" hidden="1" x14ac:dyDescent="0.25">
      <c r="A740" s="11" t="str">
        <f t="shared" si="156"/>
        <v>D04_342_1</v>
      </c>
      <c r="B740" s="1" t="s">
        <v>427</v>
      </c>
      <c r="C740" s="2">
        <v>342</v>
      </c>
      <c r="D740" s="16">
        <v>1</v>
      </c>
      <c r="E740" s="11" t="s">
        <v>452</v>
      </c>
      <c r="F740" s="11" t="s">
        <v>191</v>
      </c>
      <c r="G740" s="11" t="s">
        <v>179</v>
      </c>
      <c r="H740" s="11">
        <v>2010</v>
      </c>
      <c r="I740" s="16" t="s">
        <v>64</v>
      </c>
      <c r="J740" s="11">
        <v>56</v>
      </c>
      <c r="P740" s="11">
        <v>2</v>
      </c>
      <c r="T740" s="11"/>
      <c r="V740" s="11"/>
      <c r="W740" s="11">
        <v>3</v>
      </c>
      <c r="X740" s="11">
        <v>240</v>
      </c>
      <c r="Y740" s="11">
        <v>25</v>
      </c>
      <c r="Z740" s="11">
        <v>68</v>
      </c>
      <c r="AA740" s="15">
        <f t="shared" si="159"/>
        <v>2.76</v>
      </c>
      <c r="AB740" s="11">
        <v>4</v>
      </c>
      <c r="AC740" s="11">
        <v>24</v>
      </c>
      <c r="AD740" s="15">
        <f t="shared" si="160"/>
        <v>1</v>
      </c>
      <c r="AE740" s="16">
        <f t="shared" si="161"/>
        <v>36.231884057971016</v>
      </c>
      <c r="AF740" s="11">
        <v>1</v>
      </c>
      <c r="AG740" s="11">
        <f t="shared" si="162"/>
        <v>4</v>
      </c>
      <c r="AH740" s="11">
        <v>0</v>
      </c>
      <c r="AI740" s="11">
        <f t="shared" si="163"/>
        <v>0</v>
      </c>
      <c r="AJ740" s="18" t="s">
        <v>454</v>
      </c>
      <c r="AK740" s="83"/>
      <c r="AL740" s="11"/>
      <c r="AM740" s="11">
        <v>5</v>
      </c>
      <c r="AN740" s="11">
        <v>3</v>
      </c>
      <c r="AO740" s="11">
        <v>2</v>
      </c>
      <c r="AP740" s="11">
        <v>3</v>
      </c>
      <c r="AQ740" s="11">
        <v>3</v>
      </c>
      <c r="AR740" s="11">
        <v>3</v>
      </c>
      <c r="AS740" s="11">
        <v>3</v>
      </c>
      <c r="AT740" s="11"/>
      <c r="AW740" s="11"/>
      <c r="AY740" s="11"/>
      <c r="AZ740" s="11">
        <f>AX740-40</f>
        <v>-40</v>
      </c>
      <c r="BA740" s="11">
        <f>AX740-60</f>
        <v>-60</v>
      </c>
      <c r="BB740" s="11">
        <f>AX740-82</f>
        <v>-82</v>
      </c>
      <c r="BC740" s="11">
        <f>AX740-98</f>
        <v>-98</v>
      </c>
      <c r="BH740" t="str">
        <f>CONCATENATE(Tabla1[[#This Row],[MADRE]],"X",Tabla1[[#This Row],[PADRE]])</f>
        <v>S4017XMarcona</v>
      </c>
    </row>
    <row r="741" spans="1:60" ht="15.75" hidden="1" x14ac:dyDescent="0.25">
      <c r="A741" s="11" t="str">
        <f t="shared" si="156"/>
        <v>D04_343_1</v>
      </c>
      <c r="B741" s="1" t="s">
        <v>427</v>
      </c>
      <c r="C741" s="8">
        <v>343</v>
      </c>
      <c r="D741" s="13">
        <v>1</v>
      </c>
      <c r="E741" s="14" t="s">
        <v>452</v>
      </c>
      <c r="F741" s="14" t="s">
        <v>191</v>
      </c>
      <c r="G741" s="14" t="s">
        <v>179</v>
      </c>
      <c r="H741" s="14">
        <v>2007</v>
      </c>
      <c r="I741" s="13" t="s">
        <v>64</v>
      </c>
      <c r="J741" s="86"/>
      <c r="P741" s="14"/>
      <c r="T741" s="14"/>
      <c r="V741" s="14" t="s">
        <v>433</v>
      </c>
      <c r="W741" s="14">
        <v>2</v>
      </c>
      <c r="X741" s="14">
        <v>227</v>
      </c>
      <c r="Y741" s="14">
        <v>25</v>
      </c>
      <c r="Z741" s="14">
        <v>121</v>
      </c>
      <c r="AA741" s="81">
        <f t="shared" si="159"/>
        <v>4.84</v>
      </c>
      <c r="AB741" s="14">
        <v>4</v>
      </c>
      <c r="AC741" s="14">
        <v>30</v>
      </c>
      <c r="AD741" s="87">
        <f t="shared" si="160"/>
        <v>1.2</v>
      </c>
      <c r="AE741" s="13">
        <f t="shared" si="161"/>
        <v>24.793388429752067</v>
      </c>
      <c r="AF741" s="14">
        <v>0</v>
      </c>
      <c r="AG741" s="14">
        <f t="shared" si="162"/>
        <v>0</v>
      </c>
      <c r="AH741" s="14">
        <v>0</v>
      </c>
      <c r="AI741" s="14">
        <f t="shared" si="163"/>
        <v>0</v>
      </c>
      <c r="AJ741" s="17" t="s">
        <v>87</v>
      </c>
      <c r="AK741" s="82"/>
      <c r="AL741" s="14"/>
      <c r="AM741" s="14">
        <v>4</v>
      </c>
      <c r="AN741" s="14">
        <v>3</v>
      </c>
      <c r="AO741" s="14">
        <v>2</v>
      </c>
      <c r="AP741" s="14">
        <v>4</v>
      </c>
      <c r="AQ741" s="14">
        <v>3</v>
      </c>
      <c r="AR741" s="14">
        <v>5</v>
      </c>
      <c r="AS741" s="14"/>
      <c r="AT741" s="14"/>
      <c r="AW741" s="14"/>
      <c r="AY741" s="14"/>
      <c r="AZ741" s="14"/>
      <c r="BA741" s="14"/>
      <c r="BB741" s="14"/>
      <c r="BC741" s="14"/>
      <c r="BH741" t="str">
        <f>CONCATENATE(Tabla1[[#This Row],[MADRE]],"X",Tabla1[[#This Row],[PADRE]])</f>
        <v>S4017XMarcona</v>
      </c>
    </row>
    <row r="742" spans="1:60" ht="15.75" hidden="1" x14ac:dyDescent="0.25">
      <c r="A742" s="11" t="str">
        <f t="shared" si="156"/>
        <v>D04_343_1</v>
      </c>
      <c r="B742" s="1" t="s">
        <v>427</v>
      </c>
      <c r="C742" s="2">
        <v>343</v>
      </c>
      <c r="D742" s="16">
        <v>1</v>
      </c>
      <c r="E742" s="11" t="s">
        <v>452</v>
      </c>
      <c r="F742" s="11" t="s">
        <v>191</v>
      </c>
      <c r="G742" s="11" t="s">
        <v>179</v>
      </c>
      <c r="H742" s="11">
        <v>2009</v>
      </c>
      <c r="I742" s="13" t="s">
        <v>64</v>
      </c>
      <c r="J742" s="11">
        <v>34</v>
      </c>
      <c r="P742" s="11">
        <v>3</v>
      </c>
      <c r="T742" s="11"/>
      <c r="V742" s="11"/>
      <c r="W742" s="20">
        <v>4</v>
      </c>
      <c r="X742" s="11">
        <v>225</v>
      </c>
      <c r="Y742" s="11">
        <v>25</v>
      </c>
      <c r="Z742" s="11">
        <v>111</v>
      </c>
      <c r="AA742" s="15">
        <f t="shared" si="159"/>
        <v>4.4400000000000004</v>
      </c>
      <c r="AB742" s="11">
        <v>4</v>
      </c>
      <c r="AC742" s="11">
        <v>28</v>
      </c>
      <c r="AD742" s="15">
        <f t="shared" si="160"/>
        <v>1.1200000000000001</v>
      </c>
      <c r="AE742" s="16">
        <f t="shared" si="161"/>
        <v>25.225225225225227</v>
      </c>
      <c r="AF742" s="11">
        <v>0</v>
      </c>
      <c r="AG742" s="11">
        <f t="shared" si="162"/>
        <v>0</v>
      </c>
      <c r="AH742" s="11">
        <v>2</v>
      </c>
      <c r="AI742" s="11">
        <f t="shared" si="163"/>
        <v>8</v>
      </c>
      <c r="AJ742" s="18" t="s">
        <v>455</v>
      </c>
      <c r="AK742" s="83"/>
      <c r="AL742" s="11"/>
      <c r="AM742" s="11">
        <v>4</v>
      </c>
      <c r="AN742" s="11">
        <v>2</v>
      </c>
      <c r="AO742" s="11">
        <v>2</v>
      </c>
      <c r="AP742" s="11">
        <v>3</v>
      </c>
      <c r="AQ742" s="11">
        <v>3</v>
      </c>
      <c r="AR742" s="11">
        <v>3</v>
      </c>
      <c r="AS742" s="11">
        <v>3</v>
      </c>
      <c r="AT742" s="11"/>
      <c r="AW742" s="11"/>
      <c r="AY742" s="11"/>
      <c r="AZ742" s="11">
        <f>AX742-26</f>
        <v>-26</v>
      </c>
      <c r="BA742" s="11">
        <f>AX742-50</f>
        <v>-50</v>
      </c>
      <c r="BB742" s="11">
        <f>AX742-66</f>
        <v>-66</v>
      </c>
      <c r="BC742" s="11">
        <f>AX742-82</f>
        <v>-82</v>
      </c>
      <c r="BH742" t="str">
        <f>CONCATENATE(Tabla1[[#This Row],[MADRE]],"X",Tabla1[[#This Row],[PADRE]])</f>
        <v>S4017XMarcona</v>
      </c>
    </row>
    <row r="743" spans="1:60" ht="15.75" hidden="1" x14ac:dyDescent="0.25">
      <c r="A743" s="11" t="str">
        <f t="shared" si="156"/>
        <v>D04_343_1</v>
      </c>
      <c r="B743" s="1" t="s">
        <v>427</v>
      </c>
      <c r="C743" s="2">
        <v>343</v>
      </c>
      <c r="D743" s="16">
        <v>1</v>
      </c>
      <c r="E743" s="11" t="s">
        <v>452</v>
      </c>
      <c r="F743" s="11" t="s">
        <v>191</v>
      </c>
      <c r="G743" s="11" t="s">
        <v>179</v>
      </c>
      <c r="H743" s="11">
        <v>2010</v>
      </c>
      <c r="I743" s="13" t="s">
        <v>64</v>
      </c>
      <c r="J743" s="11">
        <v>54</v>
      </c>
      <c r="P743" s="11">
        <v>2</v>
      </c>
      <c r="T743" s="11"/>
      <c r="V743" s="11"/>
      <c r="W743" s="20">
        <v>3</v>
      </c>
      <c r="X743" s="11">
        <v>238</v>
      </c>
      <c r="Y743" s="11">
        <v>25</v>
      </c>
      <c r="Z743" s="11">
        <v>116</v>
      </c>
      <c r="AA743" s="15">
        <f t="shared" si="159"/>
        <v>4.6399999999999997</v>
      </c>
      <c r="AB743" s="11">
        <v>5</v>
      </c>
      <c r="AC743" s="11">
        <v>27</v>
      </c>
      <c r="AD743" s="15">
        <f t="shared" si="160"/>
        <v>1.08</v>
      </c>
      <c r="AE743" s="16">
        <f t="shared" si="161"/>
        <v>23.27586206896552</v>
      </c>
      <c r="AF743" s="11">
        <v>0</v>
      </c>
      <c r="AG743" s="11">
        <f t="shared" si="162"/>
        <v>0</v>
      </c>
      <c r="AH743" s="11">
        <v>0</v>
      </c>
      <c r="AI743" s="11">
        <f t="shared" si="163"/>
        <v>0</v>
      </c>
      <c r="AJ743" s="18" t="s">
        <v>259</v>
      </c>
      <c r="AK743" s="83"/>
      <c r="AL743" s="11"/>
      <c r="AM743" s="11">
        <v>8</v>
      </c>
      <c r="AN743" s="11">
        <v>2</v>
      </c>
      <c r="AO743" s="11">
        <v>3</v>
      </c>
      <c r="AP743" s="11">
        <v>4</v>
      </c>
      <c r="AQ743" s="11">
        <v>3</v>
      </c>
      <c r="AR743" s="11">
        <v>3</v>
      </c>
      <c r="AS743" s="11">
        <v>3</v>
      </c>
      <c r="AT743" s="11"/>
      <c r="AW743" s="11"/>
      <c r="AY743" s="11"/>
      <c r="AZ743" s="11">
        <f>AX743-40</f>
        <v>-40</v>
      </c>
      <c r="BA743" s="11">
        <f>AX743-60</f>
        <v>-60</v>
      </c>
      <c r="BB743" s="11">
        <f>AX743-82</f>
        <v>-82</v>
      </c>
      <c r="BC743" s="11">
        <f>AX743-98</f>
        <v>-98</v>
      </c>
      <c r="BH743" t="str">
        <f>CONCATENATE(Tabla1[[#This Row],[MADRE]],"X",Tabla1[[#This Row],[PADRE]])</f>
        <v>S4017XMarcona</v>
      </c>
    </row>
    <row r="744" spans="1:60" ht="15.75" hidden="1" x14ac:dyDescent="0.25">
      <c r="A744" s="11" t="str">
        <f t="shared" si="156"/>
        <v>D04_346_1</v>
      </c>
      <c r="B744" s="1" t="s">
        <v>427</v>
      </c>
      <c r="C744" s="8">
        <v>346</v>
      </c>
      <c r="D744" s="13">
        <v>1</v>
      </c>
      <c r="E744" s="14" t="s">
        <v>452</v>
      </c>
      <c r="F744" s="14" t="s">
        <v>191</v>
      </c>
      <c r="G744" s="14" t="s">
        <v>179</v>
      </c>
      <c r="H744" s="14">
        <v>2007</v>
      </c>
      <c r="I744" s="13" t="s">
        <v>64</v>
      </c>
      <c r="J744" s="14"/>
      <c r="P744" s="14"/>
      <c r="T744" s="14"/>
      <c r="V744" s="14" t="s">
        <v>433</v>
      </c>
      <c r="W744" s="14">
        <v>2</v>
      </c>
      <c r="X744" s="14">
        <v>240</v>
      </c>
      <c r="Y744" s="14">
        <v>25</v>
      </c>
      <c r="Z744" s="14">
        <v>99</v>
      </c>
      <c r="AA744" s="81">
        <f t="shared" si="159"/>
        <v>3.96</v>
      </c>
      <c r="AB744" s="14">
        <v>4</v>
      </c>
      <c r="AC744" s="14">
        <v>28</v>
      </c>
      <c r="AD744" s="81">
        <f t="shared" si="160"/>
        <v>1.1200000000000001</v>
      </c>
      <c r="AE744" s="13">
        <f t="shared" si="161"/>
        <v>28.282828282828287</v>
      </c>
      <c r="AF744" s="14">
        <v>0</v>
      </c>
      <c r="AG744" s="14">
        <f t="shared" si="162"/>
        <v>0</v>
      </c>
      <c r="AH744" s="14">
        <v>0</v>
      </c>
      <c r="AI744" s="14">
        <f t="shared" si="163"/>
        <v>0</v>
      </c>
      <c r="AJ744" s="17" t="s">
        <v>87</v>
      </c>
      <c r="AK744" s="82"/>
      <c r="AL744" s="14"/>
      <c r="AM744" s="14">
        <v>5</v>
      </c>
      <c r="AN744" s="14">
        <v>3</v>
      </c>
      <c r="AO744" s="14">
        <v>2</v>
      </c>
      <c r="AP744" s="14">
        <v>3</v>
      </c>
      <c r="AQ744" s="14">
        <v>3</v>
      </c>
      <c r="AR744" s="14">
        <v>4</v>
      </c>
      <c r="AS744" s="14"/>
      <c r="AT744" s="14"/>
      <c r="AW744" s="14"/>
      <c r="AY744" s="14"/>
      <c r="AZ744" s="14"/>
      <c r="BA744" s="14"/>
      <c r="BB744" s="14"/>
      <c r="BC744" s="14"/>
      <c r="BH744" t="str">
        <f>CONCATENATE(Tabla1[[#This Row],[MADRE]],"X",Tabla1[[#This Row],[PADRE]])</f>
        <v>S4017XMarcona</v>
      </c>
    </row>
    <row r="745" spans="1:60" ht="15.75" hidden="1" x14ac:dyDescent="0.25">
      <c r="A745" s="11" t="str">
        <f t="shared" si="156"/>
        <v>D04_346_1</v>
      </c>
      <c r="B745" s="1" t="s">
        <v>427</v>
      </c>
      <c r="C745" s="88">
        <v>346</v>
      </c>
      <c r="D745" s="16">
        <v>1</v>
      </c>
      <c r="E745" s="11" t="s">
        <v>452</v>
      </c>
      <c r="F745" s="11" t="s">
        <v>191</v>
      </c>
      <c r="G745" s="11" t="s">
        <v>179</v>
      </c>
      <c r="H745" s="11">
        <v>2008</v>
      </c>
      <c r="I745" s="13" t="s">
        <v>64</v>
      </c>
      <c r="J745" s="11">
        <v>35</v>
      </c>
      <c r="P745" s="11">
        <v>3</v>
      </c>
      <c r="T745" s="11"/>
      <c r="V745" s="11"/>
      <c r="W745" s="20">
        <v>3</v>
      </c>
      <c r="X745" s="11">
        <v>244</v>
      </c>
      <c r="Y745" s="11">
        <v>25</v>
      </c>
      <c r="Z745" s="11">
        <v>106</v>
      </c>
      <c r="AA745" s="15">
        <f t="shared" si="159"/>
        <v>4.24</v>
      </c>
      <c r="AB745" s="11">
        <v>4</v>
      </c>
      <c r="AC745" s="11">
        <v>27</v>
      </c>
      <c r="AD745" s="15">
        <f t="shared" si="160"/>
        <v>1.08</v>
      </c>
      <c r="AE745" s="16">
        <f t="shared" si="161"/>
        <v>25.471698113207545</v>
      </c>
      <c r="AF745" s="11">
        <v>0</v>
      </c>
      <c r="AG745" s="11">
        <f t="shared" si="162"/>
        <v>0</v>
      </c>
      <c r="AH745" s="11">
        <v>0</v>
      </c>
      <c r="AI745" s="11">
        <f t="shared" si="163"/>
        <v>0</v>
      </c>
      <c r="AJ745" s="18" t="s">
        <v>87</v>
      </c>
      <c r="AK745" s="83"/>
      <c r="AL745" s="11"/>
      <c r="AM745" s="11">
        <v>5</v>
      </c>
      <c r="AN745" s="11">
        <v>3</v>
      </c>
      <c r="AO745" s="11">
        <v>1</v>
      </c>
      <c r="AP745" s="11">
        <v>4</v>
      </c>
      <c r="AQ745" s="11">
        <v>3</v>
      </c>
      <c r="AR745" s="11">
        <v>4</v>
      </c>
      <c r="AS745" s="11"/>
      <c r="AT745" s="11"/>
      <c r="AW745" s="11"/>
      <c r="AY745" s="11"/>
      <c r="AZ745" s="11">
        <f>AX745-22</f>
        <v>-22</v>
      </c>
      <c r="BA745" s="11">
        <f>AX745-49</f>
        <v>-49</v>
      </c>
      <c r="BB745" s="11">
        <f>AX745-67</f>
        <v>-67</v>
      </c>
      <c r="BC745" s="11">
        <f>AX745-82</f>
        <v>-82</v>
      </c>
      <c r="BH745" t="str">
        <f>CONCATENATE(Tabla1[[#This Row],[MADRE]],"X",Tabla1[[#This Row],[PADRE]])</f>
        <v>S4017XMarcona</v>
      </c>
    </row>
    <row r="746" spans="1:60" ht="15.75" hidden="1" x14ac:dyDescent="0.25">
      <c r="A746" s="11" t="str">
        <f t="shared" si="156"/>
        <v>D04_346_1</v>
      </c>
      <c r="B746" s="1" t="s">
        <v>427</v>
      </c>
      <c r="C746" s="2">
        <v>346</v>
      </c>
      <c r="D746" s="16">
        <v>1</v>
      </c>
      <c r="E746" s="11" t="s">
        <v>452</v>
      </c>
      <c r="F746" s="11" t="s">
        <v>191</v>
      </c>
      <c r="G746" s="11" t="s">
        <v>179</v>
      </c>
      <c r="H746" s="11">
        <v>2009</v>
      </c>
      <c r="I746" s="13" t="s">
        <v>64</v>
      </c>
      <c r="J746" s="11">
        <v>38</v>
      </c>
      <c r="P746" s="11">
        <v>4</v>
      </c>
      <c r="T746" s="11"/>
      <c r="V746" s="11"/>
      <c r="W746" s="20">
        <v>3</v>
      </c>
      <c r="X746" s="11">
        <v>247</v>
      </c>
      <c r="Y746" s="11">
        <v>25</v>
      </c>
      <c r="Z746" s="11">
        <v>85</v>
      </c>
      <c r="AA746" s="15">
        <f t="shared" si="159"/>
        <v>3.4</v>
      </c>
      <c r="AB746" s="11">
        <v>4</v>
      </c>
      <c r="AC746" s="11">
        <v>27</v>
      </c>
      <c r="AD746" s="15">
        <f t="shared" si="160"/>
        <v>1.08</v>
      </c>
      <c r="AE746" s="16">
        <f t="shared" si="161"/>
        <v>31.764705882352942</v>
      </c>
      <c r="AF746" s="11">
        <v>0</v>
      </c>
      <c r="AG746" s="11">
        <f t="shared" si="162"/>
        <v>0</v>
      </c>
      <c r="AH746" s="11">
        <v>1</v>
      </c>
      <c r="AI746" s="11">
        <f t="shared" si="163"/>
        <v>4</v>
      </c>
      <c r="AJ746" s="18" t="s">
        <v>87</v>
      </c>
      <c r="AK746" s="83"/>
      <c r="AL746" s="11"/>
      <c r="AM746" s="11">
        <v>7</v>
      </c>
      <c r="AN746" s="11">
        <v>2</v>
      </c>
      <c r="AO746" s="11">
        <v>2</v>
      </c>
      <c r="AP746" s="11">
        <v>2</v>
      </c>
      <c r="AQ746" s="11">
        <v>3</v>
      </c>
      <c r="AR746" s="11">
        <v>4</v>
      </c>
      <c r="AS746" s="11">
        <v>1</v>
      </c>
      <c r="AT746" s="11"/>
      <c r="AW746" s="11"/>
      <c r="AY746" s="11"/>
      <c r="AZ746" s="11">
        <f>AX746-26</f>
        <v>-26</v>
      </c>
      <c r="BA746" s="11">
        <f>AX746-50</f>
        <v>-50</v>
      </c>
      <c r="BB746" s="11">
        <f>AX746-66</f>
        <v>-66</v>
      </c>
      <c r="BC746" s="11">
        <f>AX746-82</f>
        <v>-82</v>
      </c>
      <c r="BH746" t="str">
        <f>CONCATENATE(Tabla1[[#This Row],[MADRE]],"X",Tabla1[[#This Row],[PADRE]])</f>
        <v>S4017XMarcona</v>
      </c>
    </row>
    <row r="747" spans="1:60" ht="15.75" hidden="1" x14ac:dyDescent="0.25">
      <c r="A747" s="11" t="str">
        <f t="shared" si="156"/>
        <v>D04_346_1</v>
      </c>
      <c r="B747" s="1" t="s">
        <v>427</v>
      </c>
      <c r="C747" s="2">
        <v>346</v>
      </c>
      <c r="D747" s="16">
        <v>1</v>
      </c>
      <c r="E747" s="11" t="s">
        <v>452</v>
      </c>
      <c r="F747" s="11" t="s">
        <v>191</v>
      </c>
      <c r="G747" s="11" t="s">
        <v>179</v>
      </c>
      <c r="H747" s="11">
        <v>2010</v>
      </c>
      <c r="I747" s="13" t="s">
        <v>64</v>
      </c>
      <c r="J747" s="11">
        <v>54</v>
      </c>
      <c r="P747" s="11">
        <v>3</v>
      </c>
      <c r="T747" s="11"/>
      <c r="V747" s="11"/>
      <c r="W747" s="20">
        <v>3</v>
      </c>
      <c r="X747" s="11">
        <v>249</v>
      </c>
      <c r="Y747" s="11">
        <v>25</v>
      </c>
      <c r="Z747" s="11">
        <v>94</v>
      </c>
      <c r="AA747" s="15">
        <f t="shared" si="159"/>
        <v>3.76</v>
      </c>
      <c r="AB747" s="11">
        <v>5</v>
      </c>
      <c r="AC747" s="11">
        <v>25</v>
      </c>
      <c r="AD747" s="15">
        <f t="shared" si="160"/>
        <v>1</v>
      </c>
      <c r="AE747" s="16">
        <f t="shared" si="161"/>
        <v>26.595744680851066</v>
      </c>
      <c r="AF747" s="11">
        <v>0</v>
      </c>
      <c r="AG747" s="11">
        <f t="shared" si="162"/>
        <v>0</v>
      </c>
      <c r="AH747" s="11">
        <v>0</v>
      </c>
      <c r="AI747" s="11">
        <f t="shared" si="163"/>
        <v>0</v>
      </c>
      <c r="AJ747" s="18" t="s">
        <v>456</v>
      </c>
      <c r="AK747" s="83"/>
      <c r="AL747" s="11"/>
      <c r="AM747" s="11">
        <v>7</v>
      </c>
      <c r="AN747" s="11">
        <v>3</v>
      </c>
      <c r="AO747" s="11">
        <v>2</v>
      </c>
      <c r="AP747" s="11">
        <v>2</v>
      </c>
      <c r="AQ747" s="11">
        <v>3</v>
      </c>
      <c r="AR747" s="11">
        <v>3</v>
      </c>
      <c r="AS747" s="11">
        <v>3</v>
      </c>
      <c r="AT747" s="11"/>
      <c r="AW747" s="11"/>
      <c r="AY747" s="11"/>
      <c r="AZ747" s="11">
        <f>AX747-40</f>
        <v>-40</v>
      </c>
      <c r="BA747" s="11">
        <f>AX747-60</f>
        <v>-60</v>
      </c>
      <c r="BB747" s="11">
        <f>AX747-82</f>
        <v>-82</v>
      </c>
      <c r="BC747" s="11">
        <f>AX747-98</f>
        <v>-98</v>
      </c>
      <c r="BH747" t="str">
        <f>CONCATENATE(Tabla1[[#This Row],[MADRE]],"X",Tabla1[[#This Row],[PADRE]])</f>
        <v>S4017XMarcona</v>
      </c>
    </row>
    <row r="748" spans="1:60" ht="15.75" hidden="1" x14ac:dyDescent="0.25">
      <c r="A748" s="11" t="str">
        <f t="shared" si="156"/>
        <v>D04_347_1</v>
      </c>
      <c r="B748" s="1" t="s">
        <v>427</v>
      </c>
      <c r="C748" s="8">
        <v>347</v>
      </c>
      <c r="D748" s="13">
        <v>1</v>
      </c>
      <c r="E748" s="14" t="s">
        <v>452</v>
      </c>
      <c r="F748" s="14" t="s">
        <v>191</v>
      </c>
      <c r="G748" s="14" t="s">
        <v>179</v>
      </c>
      <c r="H748" s="14">
        <v>2007</v>
      </c>
      <c r="I748" s="13" t="s">
        <v>64</v>
      </c>
      <c r="J748" s="86"/>
      <c r="P748" s="14"/>
      <c r="T748" s="14"/>
      <c r="V748" s="14" t="s">
        <v>433</v>
      </c>
      <c r="W748" s="14">
        <v>1</v>
      </c>
      <c r="X748" s="14">
        <v>236</v>
      </c>
      <c r="Y748" s="14">
        <v>25</v>
      </c>
      <c r="Z748" s="14">
        <v>121</v>
      </c>
      <c r="AA748" s="81">
        <f t="shared" si="159"/>
        <v>4.84</v>
      </c>
      <c r="AB748" s="14">
        <v>4</v>
      </c>
      <c r="AC748" s="14">
        <v>32</v>
      </c>
      <c r="AD748" s="87">
        <f t="shared" si="160"/>
        <v>1.28</v>
      </c>
      <c r="AE748" s="13">
        <f t="shared" si="161"/>
        <v>26.446280991735538</v>
      </c>
      <c r="AF748" s="14">
        <v>0</v>
      </c>
      <c r="AG748" s="14">
        <f t="shared" si="162"/>
        <v>0</v>
      </c>
      <c r="AH748" s="14">
        <v>0</v>
      </c>
      <c r="AI748" s="14">
        <f t="shared" si="163"/>
        <v>0</v>
      </c>
      <c r="AJ748" s="17" t="s">
        <v>87</v>
      </c>
      <c r="AK748" s="82"/>
      <c r="AL748" s="14"/>
      <c r="AM748" s="14">
        <v>3</v>
      </c>
      <c r="AN748" s="14">
        <v>3</v>
      </c>
      <c r="AO748" s="14">
        <v>1</v>
      </c>
      <c r="AP748" s="14">
        <v>4</v>
      </c>
      <c r="AQ748" s="14">
        <v>3</v>
      </c>
      <c r="AR748" s="14">
        <v>5</v>
      </c>
      <c r="AS748" s="14"/>
      <c r="AT748" s="14"/>
      <c r="AW748" s="14"/>
      <c r="AY748" s="14"/>
      <c r="AZ748" s="14"/>
      <c r="BA748" s="14"/>
      <c r="BB748" s="14"/>
      <c r="BC748" s="14"/>
      <c r="BH748" t="str">
        <f>CONCATENATE(Tabla1[[#This Row],[MADRE]],"X",Tabla1[[#This Row],[PADRE]])</f>
        <v>S4017XMarcona</v>
      </c>
    </row>
    <row r="749" spans="1:60" ht="15.75" hidden="1" x14ac:dyDescent="0.25">
      <c r="A749" s="11" t="str">
        <f t="shared" si="156"/>
        <v>D04_347_1</v>
      </c>
      <c r="B749" s="1" t="s">
        <v>427</v>
      </c>
      <c r="C749" s="2">
        <v>347</v>
      </c>
      <c r="D749" s="16">
        <v>1</v>
      </c>
      <c r="E749" s="11" t="s">
        <v>452</v>
      </c>
      <c r="F749" s="11" t="s">
        <v>191</v>
      </c>
      <c r="G749" s="11" t="s">
        <v>179</v>
      </c>
      <c r="H749" s="11">
        <v>2008</v>
      </c>
      <c r="I749" s="13" t="s">
        <v>64</v>
      </c>
      <c r="J749" s="11">
        <v>38</v>
      </c>
      <c r="P749" s="11">
        <v>3</v>
      </c>
      <c r="T749" s="11"/>
      <c r="V749" s="11"/>
      <c r="W749" s="20">
        <v>3</v>
      </c>
      <c r="X749" s="11">
        <v>244</v>
      </c>
      <c r="Y749" s="11">
        <v>25</v>
      </c>
      <c r="Z749" s="11">
        <v>108</v>
      </c>
      <c r="AA749" s="15">
        <f t="shared" si="159"/>
        <v>4.3650000000000002</v>
      </c>
      <c r="AB749" s="11">
        <v>4</v>
      </c>
      <c r="AC749" s="11">
        <v>27</v>
      </c>
      <c r="AD749" s="15">
        <f t="shared" si="160"/>
        <v>1.125</v>
      </c>
      <c r="AE749" s="16">
        <f t="shared" si="161"/>
        <v>25.773195876288657</v>
      </c>
      <c r="AF749" s="11">
        <v>1</v>
      </c>
      <c r="AG749" s="11">
        <f t="shared" si="162"/>
        <v>4</v>
      </c>
      <c r="AH749" s="11">
        <v>0</v>
      </c>
      <c r="AI749" s="11">
        <f t="shared" si="163"/>
        <v>0</v>
      </c>
      <c r="AJ749" s="18" t="s">
        <v>87</v>
      </c>
      <c r="AK749" s="83"/>
      <c r="AL749" s="11"/>
      <c r="AM749" s="11">
        <v>5</v>
      </c>
      <c r="AN749" s="11">
        <v>3</v>
      </c>
      <c r="AO749" s="11">
        <v>2</v>
      </c>
      <c r="AP749" s="11">
        <v>4</v>
      </c>
      <c r="AQ749" s="11">
        <v>3</v>
      </c>
      <c r="AR749" s="11">
        <v>4</v>
      </c>
      <c r="AS749" s="11"/>
      <c r="AT749" s="11"/>
      <c r="AW749" s="11"/>
      <c r="AY749" s="11"/>
      <c r="AZ749" s="11">
        <f>AX749-22</f>
        <v>-22</v>
      </c>
      <c r="BA749" s="11">
        <f>AX749-49</f>
        <v>-49</v>
      </c>
      <c r="BB749" s="11">
        <f>AX749-67</f>
        <v>-67</v>
      </c>
      <c r="BC749" s="11">
        <f>AX749-82</f>
        <v>-82</v>
      </c>
      <c r="BH749" t="str">
        <f>CONCATENATE(Tabla1[[#This Row],[MADRE]],"X",Tabla1[[#This Row],[PADRE]])</f>
        <v>S4017XMarcona</v>
      </c>
    </row>
    <row r="750" spans="1:60" ht="15.75" hidden="1" x14ac:dyDescent="0.25">
      <c r="A750" s="11" t="str">
        <f t="shared" si="156"/>
        <v>D04_347_1</v>
      </c>
      <c r="B750" s="1" t="s">
        <v>427</v>
      </c>
      <c r="C750" s="2">
        <v>347</v>
      </c>
      <c r="D750" s="16">
        <v>1</v>
      </c>
      <c r="E750" s="11" t="s">
        <v>452</v>
      </c>
      <c r="F750" s="11" t="s">
        <v>191</v>
      </c>
      <c r="G750" s="11" t="s">
        <v>179</v>
      </c>
      <c r="H750" s="11">
        <v>2009</v>
      </c>
      <c r="I750" s="13" t="s">
        <v>64</v>
      </c>
      <c r="J750" s="11">
        <v>37</v>
      </c>
      <c r="P750" s="11">
        <v>3</v>
      </c>
      <c r="T750" s="11"/>
      <c r="V750" s="11"/>
      <c r="W750" s="11">
        <v>1</v>
      </c>
      <c r="X750" s="11">
        <v>234</v>
      </c>
      <c r="Y750" s="11">
        <v>25</v>
      </c>
      <c r="Z750" s="11">
        <v>114</v>
      </c>
      <c r="AA750" s="15">
        <f t="shared" si="159"/>
        <v>4.6066666666666665</v>
      </c>
      <c r="AB750" s="11">
        <v>4</v>
      </c>
      <c r="AC750" s="11">
        <v>28</v>
      </c>
      <c r="AD750" s="21">
        <f t="shared" si="160"/>
        <v>1.1666666666666667</v>
      </c>
      <c r="AE750" s="16">
        <f t="shared" si="161"/>
        <v>25.325615050651233</v>
      </c>
      <c r="AF750" s="11">
        <v>1</v>
      </c>
      <c r="AG750" s="11">
        <f t="shared" si="162"/>
        <v>4</v>
      </c>
      <c r="AH750" s="11">
        <v>0</v>
      </c>
      <c r="AI750" s="11">
        <f t="shared" si="163"/>
        <v>0</v>
      </c>
      <c r="AJ750" s="18" t="s">
        <v>87</v>
      </c>
      <c r="AK750" s="83"/>
      <c r="AL750" s="11"/>
      <c r="AM750" s="11">
        <v>3</v>
      </c>
      <c r="AN750" s="11">
        <v>2</v>
      </c>
      <c r="AO750" s="11">
        <v>2</v>
      </c>
      <c r="AP750" s="11">
        <v>3</v>
      </c>
      <c r="AQ750" s="11">
        <v>3</v>
      </c>
      <c r="AR750" s="11">
        <v>4</v>
      </c>
      <c r="AS750" s="11">
        <v>1</v>
      </c>
      <c r="AT750" s="11"/>
      <c r="AW750" s="11"/>
      <c r="AY750" s="11"/>
      <c r="AZ750" s="11">
        <f>AX750-26</f>
        <v>-26</v>
      </c>
      <c r="BA750" s="11">
        <f>AX750-50</f>
        <v>-50</v>
      </c>
      <c r="BB750" s="11">
        <f>AX750-66</f>
        <v>-66</v>
      </c>
      <c r="BC750" s="11">
        <f>AX750-82</f>
        <v>-82</v>
      </c>
      <c r="BH750" t="str">
        <f>CONCATENATE(Tabla1[[#This Row],[MADRE]],"X",Tabla1[[#This Row],[PADRE]])</f>
        <v>S4017XMarcona</v>
      </c>
    </row>
    <row r="751" spans="1:60" ht="15.75" hidden="1" x14ac:dyDescent="0.25">
      <c r="A751" s="11" t="str">
        <f t="shared" si="156"/>
        <v>D04_347_1</v>
      </c>
      <c r="B751" s="1" t="s">
        <v>427</v>
      </c>
      <c r="C751" s="2">
        <v>347</v>
      </c>
      <c r="D751" s="16">
        <v>1</v>
      </c>
      <c r="E751" s="11" t="s">
        <v>452</v>
      </c>
      <c r="F751" s="11" t="s">
        <v>191</v>
      </c>
      <c r="G751" s="11" t="s">
        <v>179</v>
      </c>
      <c r="H751" s="11">
        <v>2010</v>
      </c>
      <c r="I751" s="13" t="s">
        <v>64</v>
      </c>
      <c r="J751" s="11">
        <v>56</v>
      </c>
      <c r="P751" s="11">
        <v>3</v>
      </c>
      <c r="T751" s="11"/>
      <c r="V751" s="11"/>
      <c r="W751" s="20">
        <v>3</v>
      </c>
      <c r="X751" s="11">
        <v>248</v>
      </c>
      <c r="Y751" s="11">
        <v>25</v>
      </c>
      <c r="Z751" s="11">
        <v>102</v>
      </c>
      <c r="AA751" s="15">
        <f t="shared" si="159"/>
        <v>4.08</v>
      </c>
      <c r="AB751" s="11">
        <v>5</v>
      </c>
      <c r="AC751" s="11">
        <v>25</v>
      </c>
      <c r="AD751" s="15">
        <f t="shared" si="160"/>
        <v>1</v>
      </c>
      <c r="AE751" s="16">
        <f t="shared" si="161"/>
        <v>24.509803921568626</v>
      </c>
      <c r="AF751" s="11">
        <v>0</v>
      </c>
      <c r="AG751" s="11">
        <f t="shared" si="162"/>
        <v>0</v>
      </c>
      <c r="AH751" s="11">
        <v>0</v>
      </c>
      <c r="AI751" s="11">
        <f t="shared" si="163"/>
        <v>0</v>
      </c>
      <c r="AJ751" s="18" t="s">
        <v>444</v>
      </c>
      <c r="AK751" s="83"/>
      <c r="AL751" s="11"/>
      <c r="AM751" s="11">
        <v>4</v>
      </c>
      <c r="AN751" s="11">
        <v>2</v>
      </c>
      <c r="AO751" s="11">
        <v>3</v>
      </c>
      <c r="AP751" s="11">
        <v>4</v>
      </c>
      <c r="AQ751" s="11">
        <v>3</v>
      </c>
      <c r="AR751" s="11">
        <v>4</v>
      </c>
      <c r="AS751" s="11">
        <v>3</v>
      </c>
      <c r="AT751" s="11"/>
      <c r="AW751" s="11"/>
      <c r="AY751" s="11"/>
      <c r="AZ751" s="11">
        <f>AX751-40</f>
        <v>-40</v>
      </c>
      <c r="BA751" s="11">
        <f>AX751-60</f>
        <v>-60</v>
      </c>
      <c r="BB751" s="11">
        <f>AX751-82</f>
        <v>-82</v>
      </c>
      <c r="BC751" s="11">
        <f>AX751-98</f>
        <v>-98</v>
      </c>
      <c r="BH751" t="str">
        <f>CONCATENATE(Tabla1[[#This Row],[MADRE]],"X",Tabla1[[#This Row],[PADRE]])</f>
        <v>S4017XMarcona</v>
      </c>
    </row>
    <row r="752" spans="1:60" ht="15.75" hidden="1" x14ac:dyDescent="0.25">
      <c r="A752" s="11" t="str">
        <f t="shared" si="156"/>
        <v>D04_351_1</v>
      </c>
      <c r="B752" s="1" t="s">
        <v>427</v>
      </c>
      <c r="C752" s="88">
        <v>351</v>
      </c>
      <c r="D752" s="16">
        <v>1</v>
      </c>
      <c r="E752" s="11" t="s">
        <v>452</v>
      </c>
      <c r="F752" s="11" t="s">
        <v>191</v>
      </c>
      <c r="G752" s="11" t="s">
        <v>179</v>
      </c>
      <c r="H752" s="11">
        <v>2008</v>
      </c>
      <c r="I752" s="16" t="s">
        <v>64</v>
      </c>
      <c r="J752" s="11">
        <v>39</v>
      </c>
      <c r="P752" s="11">
        <v>3</v>
      </c>
      <c r="T752" s="11"/>
      <c r="V752" s="11"/>
      <c r="W752" s="11">
        <v>3</v>
      </c>
      <c r="X752" s="11">
        <v>240</v>
      </c>
      <c r="Y752" s="11">
        <v>25</v>
      </c>
      <c r="Z752" s="11">
        <v>70</v>
      </c>
      <c r="AA752" s="15">
        <f t="shared" si="159"/>
        <v>2.8</v>
      </c>
      <c r="AB752" s="11">
        <v>4</v>
      </c>
      <c r="AC752" s="11">
        <v>25</v>
      </c>
      <c r="AD752" s="15">
        <f t="shared" si="160"/>
        <v>1</v>
      </c>
      <c r="AE752" s="16">
        <f t="shared" si="161"/>
        <v>35.714285714285715</v>
      </c>
      <c r="AF752" s="11">
        <v>0</v>
      </c>
      <c r="AG752" s="11">
        <f t="shared" si="162"/>
        <v>0</v>
      </c>
      <c r="AH752" s="11">
        <v>0</v>
      </c>
      <c r="AI752" s="11">
        <f t="shared" si="163"/>
        <v>0</v>
      </c>
      <c r="AJ752" s="18" t="s">
        <v>87</v>
      </c>
      <c r="AK752" s="83"/>
      <c r="AL752" s="11"/>
      <c r="AM752" s="11">
        <v>3</v>
      </c>
      <c r="AN752" s="11">
        <v>3</v>
      </c>
      <c r="AO752" s="11">
        <v>1</v>
      </c>
      <c r="AP752" s="11">
        <v>4</v>
      </c>
      <c r="AQ752" s="11">
        <v>3</v>
      </c>
      <c r="AR752" s="11">
        <v>4</v>
      </c>
      <c r="AS752" s="11"/>
      <c r="AT752" s="11"/>
      <c r="AW752" s="11"/>
      <c r="AY752" s="11"/>
      <c r="AZ752" s="11">
        <f>AX752-22</f>
        <v>-22</v>
      </c>
      <c r="BA752" s="11">
        <f>AX752-49</f>
        <v>-49</v>
      </c>
      <c r="BB752" s="11">
        <f>AX752-67</f>
        <v>-67</v>
      </c>
      <c r="BC752" s="11">
        <f>AX752-82</f>
        <v>-82</v>
      </c>
      <c r="BH752" t="str">
        <f>CONCATENATE(Tabla1[[#This Row],[MADRE]],"X",Tabla1[[#This Row],[PADRE]])</f>
        <v>S4017XMarcona</v>
      </c>
    </row>
    <row r="753" spans="1:60" ht="15.75" hidden="1" x14ac:dyDescent="0.25">
      <c r="A753" s="11" t="str">
        <f t="shared" si="156"/>
        <v>D04_351_1</v>
      </c>
      <c r="B753" s="1" t="s">
        <v>427</v>
      </c>
      <c r="C753" s="2">
        <v>351</v>
      </c>
      <c r="D753" s="16">
        <v>1</v>
      </c>
      <c r="E753" s="11" t="s">
        <v>452</v>
      </c>
      <c r="F753" s="11" t="s">
        <v>191</v>
      </c>
      <c r="G753" s="11" t="s">
        <v>179</v>
      </c>
      <c r="H753" s="11">
        <v>2009</v>
      </c>
      <c r="I753" s="16" t="s">
        <v>64</v>
      </c>
      <c r="J753" s="11">
        <v>42</v>
      </c>
      <c r="P753" s="11">
        <v>3</v>
      </c>
      <c r="T753" s="11"/>
      <c r="V753" s="11"/>
      <c r="W753" s="11">
        <v>1</v>
      </c>
      <c r="X753" s="11">
        <v>235</v>
      </c>
      <c r="Y753" s="11">
        <v>25</v>
      </c>
      <c r="Z753" s="11">
        <v>58</v>
      </c>
      <c r="AA753" s="15">
        <f t="shared" si="159"/>
        <v>2.3199999999999998</v>
      </c>
      <c r="AB753" s="11">
        <v>4</v>
      </c>
      <c r="AC753" s="11">
        <v>25</v>
      </c>
      <c r="AD753" s="15">
        <f t="shared" si="160"/>
        <v>1</v>
      </c>
      <c r="AE753" s="16">
        <f t="shared" si="161"/>
        <v>43.103448275862071</v>
      </c>
      <c r="AF753" s="11">
        <v>0</v>
      </c>
      <c r="AG753" s="11">
        <f t="shared" si="162"/>
        <v>0</v>
      </c>
      <c r="AH753" s="11">
        <v>0</v>
      </c>
      <c r="AI753" s="11">
        <f t="shared" si="163"/>
        <v>0</v>
      </c>
      <c r="AJ753" s="18" t="s">
        <v>87</v>
      </c>
      <c r="AK753" s="83"/>
      <c r="AL753" s="11"/>
      <c r="AM753" s="11">
        <v>4</v>
      </c>
      <c r="AN753" s="11">
        <v>3</v>
      </c>
      <c r="AO753" s="11">
        <v>2</v>
      </c>
      <c r="AP753" s="11">
        <v>3</v>
      </c>
      <c r="AQ753" s="11">
        <v>3</v>
      </c>
      <c r="AR753" s="11">
        <v>4</v>
      </c>
      <c r="AS753" s="11">
        <v>1</v>
      </c>
      <c r="AT753" s="11"/>
      <c r="AW753" s="11"/>
      <c r="AY753" s="11"/>
      <c r="AZ753" s="11">
        <f>AX753-26</f>
        <v>-26</v>
      </c>
      <c r="BA753" s="11">
        <f>AX753-50</f>
        <v>-50</v>
      </c>
      <c r="BB753" s="11">
        <f>AX753-66</f>
        <v>-66</v>
      </c>
      <c r="BC753" s="11">
        <f>AX753-82</f>
        <v>-82</v>
      </c>
      <c r="BH753" t="str">
        <f>CONCATENATE(Tabla1[[#This Row],[MADRE]],"X",Tabla1[[#This Row],[PADRE]])</f>
        <v>S4017XMarcona</v>
      </c>
    </row>
    <row r="754" spans="1:60" ht="15.75" hidden="1" x14ac:dyDescent="0.25">
      <c r="A754" s="11" t="str">
        <f t="shared" si="156"/>
        <v>D04_351_1</v>
      </c>
      <c r="B754" s="1" t="s">
        <v>427</v>
      </c>
      <c r="C754" s="2">
        <v>351</v>
      </c>
      <c r="D754" s="16">
        <v>1</v>
      </c>
      <c r="E754" s="11" t="s">
        <v>452</v>
      </c>
      <c r="F754" s="11" t="s">
        <v>191</v>
      </c>
      <c r="G754" s="11" t="s">
        <v>179</v>
      </c>
      <c r="H754" s="11">
        <v>2010</v>
      </c>
      <c r="I754" s="16" t="s">
        <v>64</v>
      </c>
      <c r="J754" s="11">
        <v>57</v>
      </c>
      <c r="P754" s="11">
        <v>2</v>
      </c>
      <c r="T754" s="11"/>
      <c r="V754" s="11"/>
      <c r="W754" s="11">
        <v>2</v>
      </c>
      <c r="X754" s="11">
        <v>247</v>
      </c>
      <c r="Y754" s="11">
        <v>25</v>
      </c>
      <c r="Z754" s="11">
        <v>53</v>
      </c>
      <c r="AA754" s="15">
        <f t="shared" si="159"/>
        <v>2.12</v>
      </c>
      <c r="AB754" s="11">
        <v>4</v>
      </c>
      <c r="AC754" s="11">
        <v>24</v>
      </c>
      <c r="AD754" s="15">
        <f t="shared" si="160"/>
        <v>0.96</v>
      </c>
      <c r="AE754" s="16">
        <f t="shared" si="161"/>
        <v>45.283018867924525</v>
      </c>
      <c r="AF754" s="11">
        <v>0</v>
      </c>
      <c r="AG754" s="11">
        <f t="shared" si="162"/>
        <v>0</v>
      </c>
      <c r="AH754" s="11">
        <v>0</v>
      </c>
      <c r="AI754" s="11">
        <f t="shared" si="163"/>
        <v>0</v>
      </c>
      <c r="AJ754" s="18" t="s">
        <v>123</v>
      </c>
      <c r="AK754" s="83"/>
      <c r="AL754" s="11"/>
      <c r="AM754" s="11">
        <v>4</v>
      </c>
      <c r="AN754" s="11">
        <v>3</v>
      </c>
      <c r="AO754" s="11">
        <v>2</v>
      </c>
      <c r="AP754" s="11">
        <v>4</v>
      </c>
      <c r="AQ754" s="11">
        <v>3</v>
      </c>
      <c r="AR754" s="11">
        <v>4</v>
      </c>
      <c r="AS754" s="11">
        <v>2</v>
      </c>
      <c r="AT754" s="11"/>
      <c r="AW754" s="11"/>
      <c r="AY754" s="11"/>
      <c r="AZ754" s="11">
        <f>AX754-40</f>
        <v>-40</v>
      </c>
      <c r="BA754" s="11">
        <f>AX754-60</f>
        <v>-60</v>
      </c>
      <c r="BB754" s="11">
        <f>AX754-82</f>
        <v>-82</v>
      </c>
      <c r="BC754" s="11">
        <f>AX754-98</f>
        <v>-98</v>
      </c>
      <c r="BH754" t="str">
        <f>CONCATENATE(Tabla1[[#This Row],[MADRE]],"X",Tabla1[[#This Row],[PADRE]])</f>
        <v>S4017XMarcona</v>
      </c>
    </row>
    <row r="755" spans="1:60" ht="15.75" hidden="1" x14ac:dyDescent="0.25">
      <c r="A755" s="11" t="str">
        <f t="shared" si="156"/>
        <v>D04_353_1</v>
      </c>
      <c r="B755" s="1" t="s">
        <v>427</v>
      </c>
      <c r="C755" s="2">
        <v>353</v>
      </c>
      <c r="D755" s="16">
        <v>1</v>
      </c>
      <c r="E755" s="11" t="s">
        <v>452</v>
      </c>
      <c r="F755" s="11" t="s">
        <v>191</v>
      </c>
      <c r="G755" s="11" t="s">
        <v>179</v>
      </c>
      <c r="H755" s="11">
        <v>2009</v>
      </c>
      <c r="I755" s="16" t="s">
        <v>64</v>
      </c>
      <c r="J755" s="11">
        <v>35</v>
      </c>
      <c r="P755" s="11">
        <v>2</v>
      </c>
      <c r="T755" s="11"/>
      <c r="V755" s="11"/>
      <c r="W755" s="11">
        <v>1</v>
      </c>
      <c r="X755" s="11">
        <v>227</v>
      </c>
      <c r="Y755" s="11">
        <v>25</v>
      </c>
      <c r="Z755" s="11">
        <v>67</v>
      </c>
      <c r="AA755" s="15">
        <f t="shared" si="159"/>
        <v>2.68</v>
      </c>
      <c r="AB755" s="11">
        <v>4</v>
      </c>
      <c r="AC755" s="11">
        <v>25</v>
      </c>
      <c r="AD755" s="15">
        <f t="shared" si="160"/>
        <v>1</v>
      </c>
      <c r="AE755" s="16">
        <f t="shared" si="161"/>
        <v>37.31343283582089</v>
      </c>
      <c r="AF755" s="11">
        <v>0</v>
      </c>
      <c r="AG755" s="11">
        <f t="shared" si="162"/>
        <v>0</v>
      </c>
      <c r="AH755" s="11">
        <v>8</v>
      </c>
      <c r="AI755" s="11">
        <f t="shared" si="163"/>
        <v>32</v>
      </c>
      <c r="AJ755" s="18" t="s">
        <v>87</v>
      </c>
      <c r="AK755" s="83"/>
      <c r="AL755" s="11"/>
      <c r="AM755" s="11">
        <v>5</v>
      </c>
      <c r="AN755" s="11">
        <v>2</v>
      </c>
      <c r="AO755" s="11">
        <v>1</v>
      </c>
      <c r="AP755" s="11">
        <v>2</v>
      </c>
      <c r="AQ755" s="11">
        <v>3</v>
      </c>
      <c r="AR755" s="11">
        <v>3</v>
      </c>
      <c r="AS755" s="11">
        <v>0</v>
      </c>
      <c r="AT755" s="11" t="s">
        <v>453</v>
      </c>
      <c r="AW755" s="11"/>
      <c r="AY755" s="11"/>
      <c r="AZ755" s="11">
        <f>AX755-26</f>
        <v>-26</v>
      </c>
      <c r="BA755" s="11">
        <f>AX755-50</f>
        <v>-50</v>
      </c>
      <c r="BB755" s="11">
        <f>AX755-66</f>
        <v>-66</v>
      </c>
      <c r="BC755" s="11">
        <f>AX755-82</f>
        <v>-82</v>
      </c>
      <c r="BH755" t="str">
        <f>CONCATENATE(Tabla1[[#This Row],[MADRE]],"X",Tabla1[[#This Row],[PADRE]])</f>
        <v>S4017XMarcona</v>
      </c>
    </row>
    <row r="756" spans="1:60" ht="15.75" hidden="1" x14ac:dyDescent="0.25">
      <c r="A756" s="11" t="str">
        <f t="shared" si="156"/>
        <v>D04_353_1</v>
      </c>
      <c r="B756" s="1" t="s">
        <v>427</v>
      </c>
      <c r="C756" s="2">
        <v>353</v>
      </c>
      <c r="D756" s="16">
        <v>1</v>
      </c>
      <c r="E756" s="11" t="s">
        <v>452</v>
      </c>
      <c r="F756" s="11" t="s">
        <v>191</v>
      </c>
      <c r="G756" s="11" t="s">
        <v>179</v>
      </c>
      <c r="H756" s="11">
        <v>2010</v>
      </c>
      <c r="I756" s="16" t="s">
        <v>64</v>
      </c>
      <c r="J756" s="11">
        <v>55</v>
      </c>
      <c r="P756" s="11">
        <v>3</v>
      </c>
      <c r="T756" s="11"/>
      <c r="V756" s="11"/>
      <c r="W756" s="11">
        <v>3</v>
      </c>
      <c r="X756" s="11">
        <v>241</v>
      </c>
      <c r="Y756" s="11">
        <v>25</v>
      </c>
      <c r="Z756" s="11">
        <v>76</v>
      </c>
      <c r="AA756" s="15">
        <f t="shared" si="159"/>
        <v>3.04</v>
      </c>
      <c r="AB756" s="11">
        <v>4</v>
      </c>
      <c r="AC756" s="11">
        <v>32</v>
      </c>
      <c r="AD756" s="15">
        <f t="shared" si="160"/>
        <v>1.28</v>
      </c>
      <c r="AE756" s="16">
        <f t="shared" si="161"/>
        <v>42.10526315789474</v>
      </c>
      <c r="AF756" s="11">
        <v>0</v>
      </c>
      <c r="AG756" s="11">
        <f t="shared" si="162"/>
        <v>0</v>
      </c>
      <c r="AH756" s="11">
        <v>8</v>
      </c>
      <c r="AI756" s="11">
        <f t="shared" si="163"/>
        <v>32</v>
      </c>
      <c r="AJ756" s="18" t="s">
        <v>87</v>
      </c>
      <c r="AK756" s="83"/>
      <c r="AL756" s="11"/>
      <c r="AM756" s="11">
        <v>7</v>
      </c>
      <c r="AN756" s="11">
        <v>3</v>
      </c>
      <c r="AO756" s="11">
        <v>1</v>
      </c>
      <c r="AP756" s="11">
        <v>2</v>
      </c>
      <c r="AQ756" s="11">
        <v>3</v>
      </c>
      <c r="AR756" s="11">
        <v>3</v>
      </c>
      <c r="AS756" s="11">
        <v>2</v>
      </c>
      <c r="AT756" s="11"/>
      <c r="AW756" s="11"/>
      <c r="AY756" s="11"/>
      <c r="AZ756" s="11">
        <f>AX756-40</f>
        <v>-40</v>
      </c>
      <c r="BA756" s="11">
        <f>AX756-60</f>
        <v>-60</v>
      </c>
      <c r="BB756" s="11">
        <f>AX756-82</f>
        <v>-82</v>
      </c>
      <c r="BC756" s="11">
        <f>AX756-98</f>
        <v>-98</v>
      </c>
      <c r="BH756" t="str">
        <f>CONCATENATE(Tabla1[[#This Row],[MADRE]],"X",Tabla1[[#This Row],[PADRE]])</f>
        <v>S4017XMarcona</v>
      </c>
    </row>
    <row r="757" spans="1:60" ht="15.75" hidden="1" x14ac:dyDescent="0.25">
      <c r="A757" s="11" t="str">
        <f t="shared" si="156"/>
        <v>D04_355_1</v>
      </c>
      <c r="B757" s="1" t="s">
        <v>427</v>
      </c>
      <c r="C757" s="8">
        <v>355</v>
      </c>
      <c r="D757" s="13">
        <v>1</v>
      </c>
      <c r="E757" s="14" t="s">
        <v>452</v>
      </c>
      <c r="F757" s="14" t="s">
        <v>191</v>
      </c>
      <c r="G757" s="14" t="s">
        <v>179</v>
      </c>
      <c r="H757" s="14">
        <v>2007</v>
      </c>
      <c r="I757" s="13" t="s">
        <v>64</v>
      </c>
      <c r="J757" s="86"/>
      <c r="P757" s="14"/>
      <c r="T757" s="14"/>
      <c r="V757" s="14" t="s">
        <v>433</v>
      </c>
      <c r="W757" s="14">
        <v>2</v>
      </c>
      <c r="X757" s="14">
        <v>224</v>
      </c>
      <c r="Y757" s="14">
        <v>25</v>
      </c>
      <c r="Z757" s="14">
        <v>114</v>
      </c>
      <c r="AA757" s="81">
        <f t="shared" si="159"/>
        <v>4.5599999999999996</v>
      </c>
      <c r="AB757" s="14">
        <v>4</v>
      </c>
      <c r="AC757" s="14">
        <v>30</v>
      </c>
      <c r="AD757" s="81">
        <f t="shared" si="160"/>
        <v>1.2</v>
      </c>
      <c r="AE757" s="13">
        <f t="shared" si="161"/>
        <v>26.315789473684212</v>
      </c>
      <c r="AF757" s="14">
        <v>0</v>
      </c>
      <c r="AG757" s="14">
        <f t="shared" si="162"/>
        <v>0</v>
      </c>
      <c r="AH757" s="14">
        <v>0</v>
      </c>
      <c r="AI757" s="14">
        <f t="shared" si="163"/>
        <v>0</v>
      </c>
      <c r="AJ757" s="17" t="s">
        <v>87</v>
      </c>
      <c r="AK757" s="82"/>
      <c r="AL757" s="14"/>
      <c r="AM757" s="14">
        <v>4</v>
      </c>
      <c r="AN757" s="14">
        <v>3</v>
      </c>
      <c r="AO757" s="14">
        <v>2</v>
      </c>
      <c r="AP757" s="14">
        <v>3</v>
      </c>
      <c r="AQ757" s="14">
        <v>3</v>
      </c>
      <c r="AR757" s="14">
        <v>4</v>
      </c>
      <c r="AS757" s="14"/>
      <c r="AT757" s="14"/>
      <c r="AW757" s="14"/>
      <c r="AY757" s="14"/>
      <c r="AZ757" s="14"/>
      <c r="BA757" s="14"/>
      <c r="BB757" s="14"/>
      <c r="BC757" s="14"/>
      <c r="BH757" t="str">
        <f>CONCATENATE(Tabla1[[#This Row],[MADRE]],"X",Tabla1[[#This Row],[PADRE]])</f>
        <v>S4017XMarcona</v>
      </c>
    </row>
    <row r="758" spans="1:60" ht="15.75" hidden="1" x14ac:dyDescent="0.25">
      <c r="A758" s="11" t="str">
        <f t="shared" si="156"/>
        <v>D04_355_1</v>
      </c>
      <c r="B758" s="1" t="s">
        <v>427</v>
      </c>
      <c r="C758" s="2">
        <v>355</v>
      </c>
      <c r="D758" s="16">
        <v>1</v>
      </c>
      <c r="E758" s="11" t="s">
        <v>452</v>
      </c>
      <c r="F758" s="11" t="s">
        <v>191</v>
      </c>
      <c r="G758" s="11" t="s">
        <v>179</v>
      </c>
      <c r="H758" s="11">
        <v>2008</v>
      </c>
      <c r="I758" s="16" t="s">
        <v>64</v>
      </c>
      <c r="J758" s="11">
        <v>39</v>
      </c>
      <c r="P758" s="11">
        <v>3</v>
      </c>
      <c r="T758" s="11"/>
      <c r="V758" s="11"/>
      <c r="W758" s="11">
        <v>3</v>
      </c>
      <c r="X758" s="11">
        <v>226</v>
      </c>
      <c r="Y758" s="11">
        <v>25</v>
      </c>
      <c r="Z758" s="11">
        <v>88</v>
      </c>
      <c r="AA758" s="15">
        <f t="shared" si="159"/>
        <v>3.52</v>
      </c>
      <c r="AB758" s="11">
        <v>4</v>
      </c>
      <c r="AC758" s="11">
        <v>24</v>
      </c>
      <c r="AD758" s="15">
        <f t="shared" si="160"/>
        <v>0.96</v>
      </c>
      <c r="AE758" s="16">
        <f t="shared" si="161"/>
        <v>27.272727272727273</v>
      </c>
      <c r="AF758" s="11">
        <v>0</v>
      </c>
      <c r="AG758" s="11">
        <f t="shared" si="162"/>
        <v>0</v>
      </c>
      <c r="AH758" s="11">
        <v>0</v>
      </c>
      <c r="AI758" s="11">
        <f t="shared" si="163"/>
        <v>0</v>
      </c>
      <c r="AJ758" s="18" t="s">
        <v>298</v>
      </c>
      <c r="AK758" s="83"/>
      <c r="AL758" s="11"/>
      <c r="AM758" s="11">
        <v>7</v>
      </c>
      <c r="AN758" s="11">
        <v>3</v>
      </c>
      <c r="AO758" s="11">
        <v>1</v>
      </c>
      <c r="AP758" s="11">
        <v>4</v>
      </c>
      <c r="AQ758" s="11">
        <v>3</v>
      </c>
      <c r="AR758" s="11">
        <v>3</v>
      </c>
      <c r="AS758" s="11"/>
      <c r="AT758" s="11"/>
      <c r="AW758" s="11"/>
      <c r="AY758" s="11"/>
      <c r="AZ758" s="11">
        <f>AX758-22</f>
        <v>-22</v>
      </c>
      <c r="BA758" s="11">
        <f>AX758-49</f>
        <v>-49</v>
      </c>
      <c r="BB758" s="11">
        <f>AX758-67</f>
        <v>-67</v>
      </c>
      <c r="BC758" s="11">
        <f>AX758-82</f>
        <v>-82</v>
      </c>
      <c r="BH758" t="str">
        <f>CONCATENATE(Tabla1[[#This Row],[MADRE]],"X",Tabla1[[#This Row],[PADRE]])</f>
        <v>S4017XMarcona</v>
      </c>
    </row>
    <row r="759" spans="1:60" ht="15.75" hidden="1" x14ac:dyDescent="0.25">
      <c r="A759" s="11" t="str">
        <f t="shared" si="156"/>
        <v>D04_355_1</v>
      </c>
      <c r="B759" s="1" t="s">
        <v>427</v>
      </c>
      <c r="C759" s="2">
        <v>355</v>
      </c>
      <c r="D759" s="16">
        <v>1</v>
      </c>
      <c r="E759" s="11" t="s">
        <v>452</v>
      </c>
      <c r="F759" s="11" t="s">
        <v>191</v>
      </c>
      <c r="G759" s="11" t="s">
        <v>179</v>
      </c>
      <c r="H759" s="11">
        <v>2009</v>
      </c>
      <c r="I759" s="16" t="s">
        <v>64</v>
      </c>
      <c r="J759" s="11">
        <v>35</v>
      </c>
      <c r="P759" s="11">
        <v>2</v>
      </c>
      <c r="T759" s="11"/>
      <c r="V759" s="11"/>
      <c r="W759" s="11">
        <v>2</v>
      </c>
      <c r="X759" s="11">
        <v>220</v>
      </c>
      <c r="Y759" s="11">
        <v>25</v>
      </c>
      <c r="Z759" s="11">
        <v>107</v>
      </c>
      <c r="AA759" s="15">
        <f t="shared" si="159"/>
        <v>4.28</v>
      </c>
      <c r="AB759" s="11">
        <v>4</v>
      </c>
      <c r="AC759" s="11">
        <v>26</v>
      </c>
      <c r="AD759" s="15">
        <f t="shared" si="160"/>
        <v>1.04</v>
      </c>
      <c r="AE759" s="16">
        <f t="shared" si="161"/>
        <v>24.299065420560748</v>
      </c>
      <c r="AF759" s="11">
        <v>0</v>
      </c>
      <c r="AG759" s="11">
        <f t="shared" si="162"/>
        <v>0</v>
      </c>
      <c r="AH759" s="11">
        <v>0</v>
      </c>
      <c r="AI759" s="11">
        <f t="shared" si="163"/>
        <v>0</v>
      </c>
      <c r="AJ759" s="18" t="s">
        <v>457</v>
      </c>
      <c r="AK759" s="83"/>
      <c r="AL759" s="11"/>
      <c r="AM759" s="11">
        <v>7</v>
      </c>
      <c r="AN759" s="11">
        <v>2</v>
      </c>
      <c r="AO759" s="11">
        <v>1</v>
      </c>
      <c r="AP759" s="11">
        <v>2</v>
      </c>
      <c r="AQ759" s="11">
        <v>3</v>
      </c>
      <c r="AR759" s="11">
        <v>3</v>
      </c>
      <c r="AS759" s="11">
        <v>1</v>
      </c>
      <c r="AT759" s="11"/>
      <c r="AW759" s="11"/>
      <c r="AY759" s="11"/>
      <c r="AZ759" s="11">
        <f>AX759-26</f>
        <v>-26</v>
      </c>
      <c r="BA759" s="11">
        <f>AX759-50</f>
        <v>-50</v>
      </c>
      <c r="BB759" s="11">
        <f>AX759-66</f>
        <v>-66</v>
      </c>
      <c r="BC759" s="11">
        <f>AX759-82</f>
        <v>-82</v>
      </c>
      <c r="BH759" t="str">
        <f>CONCATENATE(Tabla1[[#This Row],[MADRE]],"X",Tabla1[[#This Row],[PADRE]])</f>
        <v>S4017XMarcona</v>
      </c>
    </row>
    <row r="760" spans="1:60" ht="15.75" hidden="1" x14ac:dyDescent="0.25">
      <c r="A760" s="11" t="str">
        <f t="shared" si="156"/>
        <v>D04_355_1</v>
      </c>
      <c r="B760" s="1" t="s">
        <v>427</v>
      </c>
      <c r="C760" s="2">
        <v>355</v>
      </c>
      <c r="D760" s="16">
        <v>1</v>
      </c>
      <c r="E760" s="11" t="s">
        <v>452</v>
      </c>
      <c r="F760" s="11" t="s">
        <v>191</v>
      </c>
      <c r="G760" s="11" t="s">
        <v>179</v>
      </c>
      <c r="H760" s="11">
        <v>2010</v>
      </c>
      <c r="I760" s="16" t="s">
        <v>64</v>
      </c>
      <c r="J760" s="11">
        <v>56</v>
      </c>
      <c r="P760" s="11">
        <v>3</v>
      </c>
      <c r="T760" s="11"/>
      <c r="V760" s="11"/>
      <c r="W760" s="11">
        <v>3</v>
      </c>
      <c r="X760" s="11">
        <v>238</v>
      </c>
      <c r="Y760" s="11">
        <v>25</v>
      </c>
      <c r="Z760" s="11">
        <v>81</v>
      </c>
      <c r="AA760" s="15">
        <f t="shared" si="159"/>
        <v>3.24</v>
      </c>
      <c r="AB760" s="11">
        <v>4</v>
      </c>
      <c r="AC760" s="11">
        <v>23</v>
      </c>
      <c r="AD760" s="15">
        <f t="shared" si="160"/>
        <v>0.92</v>
      </c>
      <c r="AE760" s="16">
        <f t="shared" si="161"/>
        <v>28.39506172839506</v>
      </c>
      <c r="AF760" s="11">
        <v>0</v>
      </c>
      <c r="AG760" s="11">
        <f t="shared" si="162"/>
        <v>0</v>
      </c>
      <c r="AH760" s="11">
        <v>0</v>
      </c>
      <c r="AI760" s="11">
        <f t="shared" si="163"/>
        <v>0</v>
      </c>
      <c r="AJ760" s="18" t="s">
        <v>311</v>
      </c>
      <c r="AK760" s="83"/>
      <c r="AL760" s="11"/>
      <c r="AM760" s="11">
        <v>7</v>
      </c>
      <c r="AN760" s="11">
        <v>3</v>
      </c>
      <c r="AO760" s="11">
        <v>2</v>
      </c>
      <c r="AP760" s="11">
        <v>4</v>
      </c>
      <c r="AQ760" s="11">
        <v>3</v>
      </c>
      <c r="AR760" s="11">
        <v>3</v>
      </c>
      <c r="AS760" s="11">
        <v>3</v>
      </c>
      <c r="AT760" s="11"/>
      <c r="AW760" s="11"/>
      <c r="AY760" s="11"/>
      <c r="AZ760" s="11">
        <f>AX760-40</f>
        <v>-40</v>
      </c>
      <c r="BA760" s="11">
        <f>AX760-60</f>
        <v>-60</v>
      </c>
      <c r="BB760" s="11">
        <f>AX760-82</f>
        <v>-82</v>
      </c>
      <c r="BC760" s="11">
        <f>AX760-98</f>
        <v>-98</v>
      </c>
      <c r="BH760" t="str">
        <f>CONCATENATE(Tabla1[[#This Row],[MADRE]],"X",Tabla1[[#This Row],[PADRE]])</f>
        <v>S4017XMarcona</v>
      </c>
    </row>
    <row r="761" spans="1:60" ht="15.75" hidden="1" x14ac:dyDescent="0.25">
      <c r="A761" s="11" t="str">
        <f t="shared" si="156"/>
        <v>D04_366_1</v>
      </c>
      <c r="B761" s="1" t="s">
        <v>427</v>
      </c>
      <c r="C761" s="8">
        <v>366</v>
      </c>
      <c r="D761" s="13">
        <v>1</v>
      </c>
      <c r="E761" s="14" t="s">
        <v>452</v>
      </c>
      <c r="F761" s="14" t="s">
        <v>191</v>
      </c>
      <c r="G761" s="14" t="s">
        <v>179</v>
      </c>
      <c r="H761" s="14">
        <v>2007</v>
      </c>
      <c r="I761" s="13" t="s">
        <v>70</v>
      </c>
      <c r="J761" s="14"/>
      <c r="P761" s="14"/>
      <c r="T761" s="14"/>
      <c r="V761" s="14" t="s">
        <v>433</v>
      </c>
      <c r="W761" s="14">
        <v>2</v>
      </c>
      <c r="X761" s="14">
        <v>238</v>
      </c>
      <c r="Y761" s="14">
        <v>25</v>
      </c>
      <c r="Z761" s="14">
        <v>135</v>
      </c>
      <c r="AA761" s="81">
        <f t="shared" si="159"/>
        <v>5.5527272727272727</v>
      </c>
      <c r="AB761" s="14">
        <v>4</v>
      </c>
      <c r="AC761" s="14">
        <v>28</v>
      </c>
      <c r="AD761" s="87">
        <f t="shared" si="160"/>
        <v>1.2727272727272727</v>
      </c>
      <c r="AE761" s="13">
        <f t="shared" si="161"/>
        <v>22.920759659462998</v>
      </c>
      <c r="AF761" s="14">
        <v>3</v>
      </c>
      <c r="AG761" s="14">
        <f t="shared" si="162"/>
        <v>12</v>
      </c>
      <c r="AH761" s="14">
        <v>0</v>
      </c>
      <c r="AI761" s="14">
        <f t="shared" si="163"/>
        <v>0</v>
      </c>
      <c r="AJ761" s="17" t="s">
        <v>87</v>
      </c>
      <c r="AK761" s="82"/>
      <c r="AL761" s="14"/>
      <c r="AM761" s="14">
        <v>5</v>
      </c>
      <c r="AN761" s="14">
        <v>3</v>
      </c>
      <c r="AO761" s="14">
        <v>3</v>
      </c>
      <c r="AP761" s="14">
        <v>4</v>
      </c>
      <c r="AQ761" s="14">
        <v>3</v>
      </c>
      <c r="AR761" s="14">
        <v>4</v>
      </c>
      <c r="AS761" s="14"/>
      <c r="AT761" s="14"/>
      <c r="AW761" s="14"/>
      <c r="AY761" s="14"/>
      <c r="AZ761" s="14"/>
      <c r="BA761" s="14"/>
      <c r="BB761" s="14"/>
      <c r="BC761" s="14"/>
      <c r="BH761" t="str">
        <f>CONCATENATE(Tabla1[[#This Row],[MADRE]],"X",Tabla1[[#This Row],[PADRE]])</f>
        <v>S4017XMarcona</v>
      </c>
    </row>
    <row r="762" spans="1:60" ht="15.75" hidden="1" x14ac:dyDescent="0.25">
      <c r="A762" s="11" t="str">
        <f t="shared" si="156"/>
        <v>D04_366_1</v>
      </c>
      <c r="B762" s="1" t="s">
        <v>427</v>
      </c>
      <c r="C762" s="88">
        <v>366</v>
      </c>
      <c r="D762" s="16">
        <v>1</v>
      </c>
      <c r="E762" s="11" t="s">
        <v>452</v>
      </c>
      <c r="F762" s="11" t="s">
        <v>191</v>
      </c>
      <c r="G762" s="11" t="s">
        <v>179</v>
      </c>
      <c r="H762" s="11">
        <v>2008</v>
      </c>
      <c r="I762" s="16" t="s">
        <v>70</v>
      </c>
      <c r="J762" s="11">
        <v>29</v>
      </c>
      <c r="P762" s="11">
        <v>3</v>
      </c>
      <c r="T762" s="11"/>
      <c r="V762" s="11"/>
      <c r="W762" s="20">
        <v>3</v>
      </c>
      <c r="X762" s="11">
        <v>229</v>
      </c>
      <c r="Y762" s="11">
        <v>25</v>
      </c>
      <c r="Z762" s="11">
        <v>121</v>
      </c>
      <c r="AA762" s="15">
        <f t="shared" si="159"/>
        <v>5.1666666666666661</v>
      </c>
      <c r="AB762" s="11">
        <v>4</v>
      </c>
      <c r="AC762" s="11">
        <v>21</v>
      </c>
      <c r="AD762" s="21">
        <f t="shared" si="160"/>
        <v>1.1666666666666667</v>
      </c>
      <c r="AE762" s="16">
        <f t="shared" si="161"/>
        <v>22.580645161290327</v>
      </c>
      <c r="AF762" s="11">
        <v>7</v>
      </c>
      <c r="AG762" s="11">
        <f t="shared" si="162"/>
        <v>28</v>
      </c>
      <c r="AH762" s="11">
        <v>0</v>
      </c>
      <c r="AI762" s="11">
        <f t="shared" si="163"/>
        <v>0</v>
      </c>
      <c r="AJ762" s="18" t="s">
        <v>87</v>
      </c>
      <c r="AK762" s="83"/>
      <c r="AL762" s="11"/>
      <c r="AM762" s="11">
        <v>7</v>
      </c>
      <c r="AN762" s="11">
        <v>3</v>
      </c>
      <c r="AO762" s="11">
        <v>1</v>
      </c>
      <c r="AP762" s="11">
        <v>4</v>
      </c>
      <c r="AQ762" s="11">
        <v>3</v>
      </c>
      <c r="AR762" s="11">
        <v>3</v>
      </c>
      <c r="AS762" s="11"/>
      <c r="AT762" s="11"/>
      <c r="AW762" s="11"/>
      <c r="AY762" s="11"/>
      <c r="AZ762" s="11">
        <f>AX762-22</f>
        <v>-22</v>
      </c>
      <c r="BA762" s="11">
        <f>AX762-49</f>
        <v>-49</v>
      </c>
      <c r="BB762" s="11">
        <f>AX762-67</f>
        <v>-67</v>
      </c>
      <c r="BC762" s="11">
        <f>AX762-82</f>
        <v>-82</v>
      </c>
      <c r="BH762" t="str">
        <f>CONCATENATE(Tabla1[[#This Row],[MADRE]],"X",Tabla1[[#This Row],[PADRE]])</f>
        <v>S4017XMarcona</v>
      </c>
    </row>
    <row r="763" spans="1:60" ht="15.75" hidden="1" x14ac:dyDescent="0.25">
      <c r="A763" s="11" t="str">
        <f t="shared" si="156"/>
        <v>D04_366_1</v>
      </c>
      <c r="B763" s="1" t="s">
        <v>427</v>
      </c>
      <c r="C763" s="2">
        <v>366</v>
      </c>
      <c r="D763" s="16">
        <v>1</v>
      </c>
      <c r="E763" s="11" t="s">
        <v>452</v>
      </c>
      <c r="F763" s="11" t="s">
        <v>191</v>
      </c>
      <c r="G763" s="11" t="s">
        <v>179</v>
      </c>
      <c r="H763" s="11">
        <v>2009</v>
      </c>
      <c r="I763" s="16" t="s">
        <v>70</v>
      </c>
      <c r="J763" s="11">
        <v>30</v>
      </c>
      <c r="P763" s="11">
        <v>4</v>
      </c>
      <c r="T763" s="11"/>
      <c r="V763" s="11"/>
      <c r="W763" s="11">
        <v>2</v>
      </c>
      <c r="X763" s="11">
        <v>230</v>
      </c>
      <c r="Y763" s="11">
        <v>25</v>
      </c>
      <c r="Z763" s="11">
        <v>157</v>
      </c>
      <c r="AA763" s="15">
        <f t="shared" si="159"/>
        <v>6.3316666666666661</v>
      </c>
      <c r="AB763" s="11">
        <v>4</v>
      </c>
      <c r="AC763" s="11">
        <v>31</v>
      </c>
      <c r="AD763" s="21">
        <f t="shared" si="160"/>
        <v>1.2916666666666667</v>
      </c>
      <c r="AE763" s="16">
        <f t="shared" si="161"/>
        <v>20.400105290866023</v>
      </c>
      <c r="AF763" s="11">
        <v>1</v>
      </c>
      <c r="AG763" s="11">
        <f t="shared" si="162"/>
        <v>4</v>
      </c>
      <c r="AH763" s="11">
        <v>0</v>
      </c>
      <c r="AI763" s="11">
        <f t="shared" si="163"/>
        <v>0</v>
      </c>
      <c r="AJ763" s="18" t="s">
        <v>87</v>
      </c>
      <c r="AK763" s="83"/>
      <c r="AL763" s="11"/>
      <c r="AM763" s="11">
        <v>5</v>
      </c>
      <c r="AN763" s="11">
        <v>2</v>
      </c>
      <c r="AO763" s="11">
        <v>2</v>
      </c>
      <c r="AP763" s="11">
        <v>4</v>
      </c>
      <c r="AQ763" s="11">
        <v>3</v>
      </c>
      <c r="AR763" s="11">
        <v>4</v>
      </c>
      <c r="AS763" s="11">
        <v>0</v>
      </c>
      <c r="AT763" s="11"/>
      <c r="AW763" s="11"/>
      <c r="AY763" s="11"/>
      <c r="AZ763" s="11">
        <f>AX763-26</f>
        <v>-26</v>
      </c>
      <c r="BA763" s="11">
        <f>AX763-50</f>
        <v>-50</v>
      </c>
      <c r="BB763" s="11">
        <f>AX763-66</f>
        <v>-66</v>
      </c>
      <c r="BC763" s="11">
        <f>AX763-82</f>
        <v>-82</v>
      </c>
      <c r="BH763" t="str">
        <f>CONCATENATE(Tabla1[[#This Row],[MADRE]],"X",Tabla1[[#This Row],[PADRE]])</f>
        <v>S4017XMarcona</v>
      </c>
    </row>
    <row r="764" spans="1:60" ht="15.75" hidden="1" x14ac:dyDescent="0.25">
      <c r="A764" s="11" t="str">
        <f t="shared" si="156"/>
        <v>D04_366_1</v>
      </c>
      <c r="B764" s="1" t="s">
        <v>427</v>
      </c>
      <c r="C764" s="2">
        <v>366</v>
      </c>
      <c r="D764" s="16">
        <v>1</v>
      </c>
      <c r="E764" s="11" t="s">
        <v>452</v>
      </c>
      <c r="F764" s="11" t="s">
        <v>191</v>
      </c>
      <c r="G764" s="11" t="s">
        <v>179</v>
      </c>
      <c r="H764" s="11">
        <v>2010</v>
      </c>
      <c r="I764" s="16" t="s">
        <v>70</v>
      </c>
      <c r="J764" s="11">
        <v>48</v>
      </c>
      <c r="P764" s="11">
        <v>4</v>
      </c>
      <c r="T764" s="11"/>
      <c r="V764" s="11"/>
      <c r="W764" s="20">
        <v>3</v>
      </c>
      <c r="X764" s="11">
        <v>239</v>
      </c>
      <c r="Y764" s="11">
        <v>25</v>
      </c>
      <c r="Z764" s="11">
        <v>152</v>
      </c>
      <c r="AA764" s="15">
        <f t="shared" si="159"/>
        <v>6.2933333333333339</v>
      </c>
      <c r="AB764" s="11">
        <v>5</v>
      </c>
      <c r="AC764" s="11">
        <v>28</v>
      </c>
      <c r="AD764" s="21">
        <f t="shared" si="160"/>
        <v>1.3333333333333333</v>
      </c>
      <c r="AE764" s="16">
        <f t="shared" si="161"/>
        <v>21.186440677966097</v>
      </c>
      <c r="AF764" s="11">
        <v>4</v>
      </c>
      <c r="AG764" s="11">
        <f t="shared" si="162"/>
        <v>16</v>
      </c>
      <c r="AH764" s="11">
        <v>0</v>
      </c>
      <c r="AI764" s="11">
        <f t="shared" si="163"/>
        <v>0</v>
      </c>
      <c r="AJ764" s="18" t="s">
        <v>87</v>
      </c>
      <c r="AK764" s="83"/>
      <c r="AL764" s="11"/>
      <c r="AM764" s="11">
        <v>7</v>
      </c>
      <c r="AN764" s="11">
        <v>2</v>
      </c>
      <c r="AO764" s="11">
        <v>3</v>
      </c>
      <c r="AP764" s="11">
        <v>4</v>
      </c>
      <c r="AQ764" s="11">
        <v>3</v>
      </c>
      <c r="AR764" s="11">
        <v>3</v>
      </c>
      <c r="AS764" s="11">
        <v>2</v>
      </c>
      <c r="AT764" s="11"/>
      <c r="AW764" s="11"/>
      <c r="AY764" s="11"/>
      <c r="AZ764" s="11">
        <f>AX764-40</f>
        <v>-40</v>
      </c>
      <c r="BA764" s="11">
        <f>AX764-60</f>
        <v>-60</v>
      </c>
      <c r="BB764" s="11">
        <f>AX764-82</f>
        <v>-82</v>
      </c>
      <c r="BC764" s="11">
        <f>AX764-98</f>
        <v>-98</v>
      </c>
      <c r="BH764" t="str">
        <f>CONCATENATE(Tabla1[[#This Row],[MADRE]],"X",Tabla1[[#This Row],[PADRE]])</f>
        <v>S4017XMarcona</v>
      </c>
    </row>
    <row r="765" spans="1:60" ht="15.75" hidden="1" x14ac:dyDescent="0.25">
      <c r="A765" s="11" t="str">
        <f t="shared" si="156"/>
        <v>D04_367_1</v>
      </c>
      <c r="B765" s="1" t="s">
        <v>427</v>
      </c>
      <c r="C765" s="8">
        <v>367</v>
      </c>
      <c r="D765" s="13">
        <v>1</v>
      </c>
      <c r="E765" s="14" t="s">
        <v>452</v>
      </c>
      <c r="F765" s="14" t="s">
        <v>191</v>
      </c>
      <c r="G765" s="14" t="s">
        <v>179</v>
      </c>
      <c r="H765" s="14">
        <v>2007</v>
      </c>
      <c r="I765" s="13" t="s">
        <v>64</v>
      </c>
      <c r="J765" s="14"/>
      <c r="P765" s="14"/>
      <c r="T765" s="14"/>
      <c r="V765" s="14" t="s">
        <v>433</v>
      </c>
      <c r="W765" s="14">
        <v>1</v>
      </c>
      <c r="X765" s="14">
        <v>245</v>
      </c>
      <c r="Y765" s="14">
        <v>25</v>
      </c>
      <c r="Z765" s="14">
        <v>73</v>
      </c>
      <c r="AA765" s="81">
        <f t="shared" si="159"/>
        <v>2.9616666666666669</v>
      </c>
      <c r="AB765" s="14">
        <v>3</v>
      </c>
      <c r="AC765" s="14">
        <v>25</v>
      </c>
      <c r="AD765" s="81">
        <f t="shared" si="160"/>
        <v>1.0416666666666667</v>
      </c>
      <c r="AE765" s="13">
        <f t="shared" si="161"/>
        <v>35.171637591446256</v>
      </c>
      <c r="AF765" s="14">
        <v>1</v>
      </c>
      <c r="AG765" s="14">
        <f t="shared" si="162"/>
        <v>4</v>
      </c>
      <c r="AH765" s="14">
        <v>0</v>
      </c>
      <c r="AI765" s="14">
        <f>[3]Hoja1!AH18909/Y765</f>
        <v>0</v>
      </c>
      <c r="AJ765" s="17" t="s">
        <v>87</v>
      </c>
      <c r="AK765" s="85">
        <f>AJ765*100/Y765</f>
        <v>0</v>
      </c>
      <c r="AL765" s="14"/>
      <c r="AM765" s="14">
        <v>3</v>
      </c>
      <c r="AN765" s="14">
        <v>3</v>
      </c>
      <c r="AO765" s="14">
        <v>1</v>
      </c>
      <c r="AP765" s="14">
        <v>4</v>
      </c>
      <c r="AQ765" s="14">
        <v>3</v>
      </c>
      <c r="AR765" s="14">
        <v>4</v>
      </c>
      <c r="AS765" s="14"/>
      <c r="AT765" s="14"/>
      <c r="AW765" s="14"/>
      <c r="AY765" s="14"/>
      <c r="AZ765" s="14"/>
      <c r="BA765" s="14"/>
      <c r="BB765" s="14"/>
      <c r="BC765" s="14"/>
      <c r="BH765" t="str">
        <f>CONCATENATE(Tabla1[[#This Row],[MADRE]],"X",Tabla1[[#This Row],[PADRE]])</f>
        <v>S4017XMarcona</v>
      </c>
    </row>
    <row r="766" spans="1:60" ht="15.75" hidden="1" x14ac:dyDescent="0.25">
      <c r="A766" s="11" t="str">
        <f t="shared" si="156"/>
        <v>D04_368_1</v>
      </c>
      <c r="B766" s="1" t="s">
        <v>427</v>
      </c>
      <c r="C766" s="8">
        <v>368</v>
      </c>
      <c r="D766" s="13">
        <v>1</v>
      </c>
      <c r="E766" s="14" t="s">
        <v>452</v>
      </c>
      <c r="F766" s="14" t="s">
        <v>191</v>
      </c>
      <c r="G766" s="14" t="s">
        <v>179</v>
      </c>
      <c r="H766" s="14">
        <v>2007</v>
      </c>
      <c r="I766" s="13" t="s">
        <v>64</v>
      </c>
      <c r="J766" s="86"/>
      <c r="P766" s="14"/>
      <c r="T766" s="14"/>
      <c r="V766" s="14" t="s">
        <v>433</v>
      </c>
      <c r="W766" s="14">
        <v>2</v>
      </c>
      <c r="X766" s="14">
        <v>228</v>
      </c>
      <c r="Y766" s="14">
        <v>25</v>
      </c>
      <c r="Z766" s="14">
        <v>123</v>
      </c>
      <c r="AA766" s="81">
        <f t="shared" si="159"/>
        <v>4.92</v>
      </c>
      <c r="AB766" s="14">
        <v>4</v>
      </c>
      <c r="AC766" s="14">
        <v>33</v>
      </c>
      <c r="AD766" s="87">
        <f t="shared" si="160"/>
        <v>1.32</v>
      </c>
      <c r="AE766" s="13">
        <f t="shared" si="161"/>
        <v>26.829268292682926</v>
      </c>
      <c r="AF766" s="14">
        <v>0</v>
      </c>
      <c r="AG766" s="14">
        <f t="shared" si="162"/>
        <v>0</v>
      </c>
      <c r="AH766" s="14">
        <v>0</v>
      </c>
      <c r="AI766" s="14">
        <f t="shared" ref="AI766:AI785" si="164">AH766*100/Y766</f>
        <v>0</v>
      </c>
      <c r="AJ766" s="17" t="s">
        <v>87</v>
      </c>
      <c r="AK766" s="82"/>
      <c r="AL766" s="14"/>
      <c r="AM766" s="14">
        <v>7</v>
      </c>
      <c r="AN766" s="14">
        <v>3</v>
      </c>
      <c r="AO766" s="14">
        <v>2</v>
      </c>
      <c r="AP766" s="14">
        <v>3</v>
      </c>
      <c r="AQ766" s="14">
        <v>3</v>
      </c>
      <c r="AR766" s="14">
        <v>4</v>
      </c>
      <c r="AS766" s="14"/>
      <c r="AT766" s="14"/>
      <c r="AW766" s="14"/>
      <c r="AY766" s="14"/>
      <c r="AZ766" s="14"/>
      <c r="BA766" s="14"/>
      <c r="BB766" s="14"/>
      <c r="BC766" s="14"/>
      <c r="BH766" t="str">
        <f>CONCATENATE(Tabla1[[#This Row],[MADRE]],"X",Tabla1[[#This Row],[PADRE]])</f>
        <v>S4017XMarcona</v>
      </c>
    </row>
    <row r="767" spans="1:60" ht="15.75" hidden="1" x14ac:dyDescent="0.25">
      <c r="A767" s="11" t="str">
        <f t="shared" si="156"/>
        <v>D04_368_1</v>
      </c>
      <c r="B767" s="1" t="s">
        <v>427</v>
      </c>
      <c r="C767" s="2">
        <v>368</v>
      </c>
      <c r="D767" s="16">
        <v>1</v>
      </c>
      <c r="E767" s="11" t="s">
        <v>452</v>
      </c>
      <c r="F767" s="11" t="s">
        <v>191</v>
      </c>
      <c r="G767" s="11" t="s">
        <v>179</v>
      </c>
      <c r="H767" s="11">
        <v>2008</v>
      </c>
      <c r="I767" s="13" t="s">
        <v>64</v>
      </c>
      <c r="J767" s="11">
        <v>38</v>
      </c>
      <c r="P767" s="11">
        <v>2</v>
      </c>
      <c r="T767" s="11"/>
      <c r="V767" s="11"/>
      <c r="W767" s="11">
        <v>2</v>
      </c>
      <c r="X767" s="11">
        <v>237</v>
      </c>
      <c r="Y767" s="11">
        <v>25</v>
      </c>
      <c r="Z767" s="11">
        <v>127</v>
      </c>
      <c r="AA767" s="15">
        <f t="shared" si="159"/>
        <v>5.13</v>
      </c>
      <c r="AB767" s="11">
        <v>4</v>
      </c>
      <c r="AC767" s="11">
        <v>30</v>
      </c>
      <c r="AD767" s="21">
        <f t="shared" si="160"/>
        <v>1.25</v>
      </c>
      <c r="AE767" s="16">
        <f t="shared" si="161"/>
        <v>24.366471734892787</v>
      </c>
      <c r="AF767" s="11">
        <v>1</v>
      </c>
      <c r="AG767" s="11">
        <f t="shared" si="162"/>
        <v>4</v>
      </c>
      <c r="AH767" s="11">
        <v>0</v>
      </c>
      <c r="AI767" s="11">
        <f t="shared" si="164"/>
        <v>0</v>
      </c>
      <c r="AJ767" s="18" t="s">
        <v>87</v>
      </c>
      <c r="AK767" s="83"/>
      <c r="AL767" s="11"/>
      <c r="AM767" s="11">
        <v>7</v>
      </c>
      <c r="AN767" s="11">
        <v>3</v>
      </c>
      <c r="AO767" s="11">
        <v>3</v>
      </c>
      <c r="AP767" s="11">
        <v>4</v>
      </c>
      <c r="AQ767" s="11">
        <v>3</v>
      </c>
      <c r="AR767" s="11">
        <v>5</v>
      </c>
      <c r="AS767" s="11"/>
      <c r="AT767" s="11"/>
      <c r="AW767" s="11"/>
      <c r="AY767" s="11"/>
      <c r="AZ767" s="11">
        <f>AX767-22</f>
        <v>-22</v>
      </c>
      <c r="BA767" s="11">
        <f>AX767-49</f>
        <v>-49</v>
      </c>
      <c r="BB767" s="11">
        <f>AX767-67</f>
        <v>-67</v>
      </c>
      <c r="BC767" s="11">
        <f>AX767-82</f>
        <v>-82</v>
      </c>
      <c r="BH767" t="str">
        <f>CONCATENATE(Tabla1[[#This Row],[MADRE]],"X",Tabla1[[#This Row],[PADRE]])</f>
        <v>S4017XMarcona</v>
      </c>
    </row>
    <row r="768" spans="1:60" ht="15.75" hidden="1" x14ac:dyDescent="0.25">
      <c r="A768" s="11" t="str">
        <f t="shared" si="156"/>
        <v>D04_368_1</v>
      </c>
      <c r="B768" s="1" t="s">
        <v>427</v>
      </c>
      <c r="C768" s="2">
        <v>368</v>
      </c>
      <c r="D768" s="16">
        <v>1</v>
      </c>
      <c r="E768" s="11" t="s">
        <v>452</v>
      </c>
      <c r="F768" s="11" t="s">
        <v>191</v>
      </c>
      <c r="G768" s="11" t="s">
        <v>179</v>
      </c>
      <c r="H768" s="11">
        <v>2009</v>
      </c>
      <c r="I768" s="13" t="s">
        <v>64</v>
      </c>
      <c r="J768" s="11">
        <v>40</v>
      </c>
      <c r="P768" s="11">
        <v>3</v>
      </c>
      <c r="T768" s="11"/>
      <c r="V768" s="11"/>
      <c r="W768" s="11">
        <v>2</v>
      </c>
      <c r="X768" s="11">
        <v>225</v>
      </c>
      <c r="Y768" s="11">
        <v>25</v>
      </c>
      <c r="Z768" s="11">
        <v>95</v>
      </c>
      <c r="AA768" s="15">
        <f t="shared" si="159"/>
        <v>3.8</v>
      </c>
      <c r="AB768" s="11">
        <v>4</v>
      </c>
      <c r="AC768" s="11">
        <v>27</v>
      </c>
      <c r="AD768" s="15">
        <f t="shared" si="160"/>
        <v>1.08</v>
      </c>
      <c r="AE768" s="16">
        <f t="shared" si="161"/>
        <v>28.421052631578949</v>
      </c>
      <c r="AF768" s="11">
        <v>0</v>
      </c>
      <c r="AG768" s="11">
        <f t="shared" si="162"/>
        <v>0</v>
      </c>
      <c r="AH768" s="11">
        <v>0</v>
      </c>
      <c r="AI768" s="11">
        <f t="shared" si="164"/>
        <v>0</v>
      </c>
      <c r="AJ768" s="18" t="s">
        <v>323</v>
      </c>
      <c r="AK768" s="83"/>
      <c r="AL768" s="11"/>
      <c r="AM768" s="11">
        <v>4</v>
      </c>
      <c r="AN768" s="11">
        <v>3</v>
      </c>
      <c r="AO768" s="11">
        <v>3</v>
      </c>
      <c r="AP768" s="11">
        <v>3</v>
      </c>
      <c r="AQ768" s="11">
        <v>3</v>
      </c>
      <c r="AR768" s="11">
        <v>2</v>
      </c>
      <c r="AS768" s="11">
        <v>0</v>
      </c>
      <c r="AT768" s="11" t="s">
        <v>453</v>
      </c>
      <c r="AW768" s="11"/>
      <c r="AY768" s="11"/>
      <c r="AZ768" s="11">
        <f>AX768-26</f>
        <v>-26</v>
      </c>
      <c r="BA768" s="11">
        <f>AX768-50</f>
        <v>-50</v>
      </c>
      <c r="BB768" s="11">
        <f>AX768-66</f>
        <v>-66</v>
      </c>
      <c r="BC768" s="11">
        <f>AX768-82</f>
        <v>-82</v>
      </c>
      <c r="BH768" t="str">
        <f>CONCATENATE(Tabla1[[#This Row],[MADRE]],"X",Tabla1[[#This Row],[PADRE]])</f>
        <v>S4017XMarcona</v>
      </c>
    </row>
    <row r="769" spans="1:60" ht="15.75" hidden="1" x14ac:dyDescent="0.25">
      <c r="A769" s="11" t="str">
        <f t="shared" ref="A769:A832" si="165">CONCATENATE(B769, "_",C769,"_",D769)</f>
        <v>D04_368_1</v>
      </c>
      <c r="B769" s="1" t="s">
        <v>427</v>
      </c>
      <c r="C769" s="2">
        <v>368</v>
      </c>
      <c r="D769" s="16">
        <v>1</v>
      </c>
      <c r="E769" s="11" t="s">
        <v>452</v>
      </c>
      <c r="F769" s="11" t="s">
        <v>191</v>
      </c>
      <c r="G769" s="11" t="s">
        <v>179</v>
      </c>
      <c r="H769" s="11">
        <v>2010</v>
      </c>
      <c r="I769" s="13" t="s">
        <v>64</v>
      </c>
      <c r="J769" s="11">
        <v>53</v>
      </c>
      <c r="P769" s="11">
        <v>2</v>
      </c>
      <c r="T769" s="11"/>
      <c r="V769" s="11"/>
      <c r="W769" s="11">
        <v>2</v>
      </c>
      <c r="X769" s="11">
        <v>239</v>
      </c>
      <c r="Y769" s="11">
        <v>25</v>
      </c>
      <c r="Z769" s="11">
        <v>142</v>
      </c>
      <c r="AA769" s="15">
        <f t="shared" si="159"/>
        <v>5.68</v>
      </c>
      <c r="AB769" s="11">
        <v>5</v>
      </c>
      <c r="AC769" s="11">
        <v>32</v>
      </c>
      <c r="AD769" s="21">
        <f t="shared" si="160"/>
        <v>1.28</v>
      </c>
      <c r="AE769" s="16">
        <f t="shared" si="161"/>
        <v>22.535211267605636</v>
      </c>
      <c r="AF769" s="11">
        <v>0</v>
      </c>
      <c r="AG769" s="11">
        <f t="shared" si="162"/>
        <v>0</v>
      </c>
      <c r="AH769" s="11">
        <v>0</v>
      </c>
      <c r="AI769" s="11">
        <f t="shared" si="164"/>
        <v>0</v>
      </c>
      <c r="AJ769" s="18" t="s">
        <v>458</v>
      </c>
      <c r="AK769" s="83"/>
      <c r="AL769" s="11"/>
      <c r="AM769" s="11">
        <v>7</v>
      </c>
      <c r="AN769" s="11">
        <v>3</v>
      </c>
      <c r="AO769" s="11">
        <v>3</v>
      </c>
      <c r="AP769" s="11">
        <v>3</v>
      </c>
      <c r="AQ769" s="11">
        <v>3</v>
      </c>
      <c r="AR769" s="11">
        <v>3</v>
      </c>
      <c r="AS769" s="11">
        <v>2</v>
      </c>
      <c r="AT769" s="11"/>
      <c r="AW769" s="11"/>
      <c r="AY769" s="11"/>
      <c r="AZ769" s="11">
        <f>AX769-40</f>
        <v>-40</v>
      </c>
      <c r="BA769" s="11">
        <f>AX769-60</f>
        <v>-60</v>
      </c>
      <c r="BB769" s="11">
        <f>AX769-82</f>
        <v>-82</v>
      </c>
      <c r="BC769" s="11">
        <f>AX769-98</f>
        <v>-98</v>
      </c>
      <c r="BH769" t="str">
        <f>CONCATENATE(Tabla1[[#This Row],[MADRE]],"X",Tabla1[[#This Row],[PADRE]])</f>
        <v>S4017XMarcona</v>
      </c>
    </row>
    <row r="770" spans="1:60" ht="15.75" hidden="1" x14ac:dyDescent="0.25">
      <c r="A770" s="11" t="str">
        <f t="shared" si="165"/>
        <v>D04_370_1</v>
      </c>
      <c r="B770" s="1" t="s">
        <v>427</v>
      </c>
      <c r="C770" s="8">
        <v>370</v>
      </c>
      <c r="D770" s="13">
        <v>1</v>
      </c>
      <c r="E770" s="14" t="s">
        <v>452</v>
      </c>
      <c r="F770" s="14" t="s">
        <v>191</v>
      </c>
      <c r="G770" s="14" t="s">
        <v>179</v>
      </c>
      <c r="H770" s="14">
        <v>2007</v>
      </c>
      <c r="I770" s="13" t="s">
        <v>70</v>
      </c>
      <c r="J770" s="86"/>
      <c r="P770" s="14"/>
      <c r="T770" s="14"/>
      <c r="V770" s="14" t="s">
        <v>433</v>
      </c>
      <c r="W770" s="14">
        <v>2</v>
      </c>
      <c r="X770" s="14">
        <v>242</v>
      </c>
      <c r="Y770" s="14">
        <v>25</v>
      </c>
      <c r="Z770" s="14">
        <v>160</v>
      </c>
      <c r="AA770" s="81">
        <f t="shared" si="159"/>
        <v>6.4</v>
      </c>
      <c r="AB770" s="14">
        <v>4</v>
      </c>
      <c r="AC770" s="14">
        <v>34</v>
      </c>
      <c r="AD770" s="87">
        <f t="shared" si="160"/>
        <v>1.36</v>
      </c>
      <c r="AE770" s="13">
        <f t="shared" si="161"/>
        <v>21.25</v>
      </c>
      <c r="AF770" s="14">
        <v>0</v>
      </c>
      <c r="AG770" s="14">
        <f t="shared" si="162"/>
        <v>0</v>
      </c>
      <c r="AH770" s="14">
        <v>0</v>
      </c>
      <c r="AI770" s="14">
        <f t="shared" si="164"/>
        <v>0</v>
      </c>
      <c r="AJ770" s="17" t="s">
        <v>87</v>
      </c>
      <c r="AK770" s="82"/>
      <c r="AL770" s="14"/>
      <c r="AM770" s="14">
        <v>5</v>
      </c>
      <c r="AN770" s="14">
        <v>2</v>
      </c>
      <c r="AO770" s="14">
        <v>3</v>
      </c>
      <c r="AP770" s="14">
        <v>4</v>
      </c>
      <c r="AQ770" s="14">
        <v>3</v>
      </c>
      <c r="AR770" s="14">
        <v>4</v>
      </c>
      <c r="AS770" s="14"/>
      <c r="AT770" s="14"/>
      <c r="AW770" s="14"/>
      <c r="AY770" s="14"/>
      <c r="AZ770" s="14"/>
      <c r="BA770" s="14"/>
      <c r="BB770" s="14"/>
      <c r="BC770" s="14"/>
      <c r="BH770" t="str">
        <f>CONCATENATE(Tabla1[[#This Row],[MADRE]],"X",Tabla1[[#This Row],[PADRE]])</f>
        <v>S4017XMarcona</v>
      </c>
    </row>
    <row r="771" spans="1:60" ht="15.75" hidden="1" x14ac:dyDescent="0.25">
      <c r="A771" s="11" t="str">
        <f t="shared" si="165"/>
        <v>D04_370_1</v>
      </c>
      <c r="B771" s="1" t="s">
        <v>427</v>
      </c>
      <c r="C771" s="2">
        <v>370</v>
      </c>
      <c r="D771" s="16">
        <v>1</v>
      </c>
      <c r="E771" s="11" t="s">
        <v>452</v>
      </c>
      <c r="F771" s="11" t="s">
        <v>191</v>
      </c>
      <c r="G771" s="11" t="s">
        <v>179</v>
      </c>
      <c r="H771" s="11">
        <v>2008</v>
      </c>
      <c r="I771" s="16" t="s">
        <v>70</v>
      </c>
      <c r="J771" s="11">
        <v>34</v>
      </c>
      <c r="P771" s="11">
        <v>3</v>
      </c>
      <c r="T771" s="11"/>
      <c r="V771" s="11"/>
      <c r="W771" s="20">
        <v>3</v>
      </c>
      <c r="X771" s="11">
        <v>244</v>
      </c>
      <c r="Y771" s="11">
        <v>25</v>
      </c>
      <c r="Z771" s="11">
        <v>131</v>
      </c>
      <c r="AA771" s="15">
        <f t="shared" si="159"/>
        <v>5.29</v>
      </c>
      <c r="AB771" s="11">
        <v>4</v>
      </c>
      <c r="AC771" s="11">
        <v>30</v>
      </c>
      <c r="AD771" s="21">
        <f t="shared" si="160"/>
        <v>1.25</v>
      </c>
      <c r="AE771" s="16">
        <f t="shared" si="161"/>
        <v>23.629489603024574</v>
      </c>
      <c r="AF771" s="11">
        <v>1</v>
      </c>
      <c r="AG771" s="11">
        <f t="shared" si="162"/>
        <v>4</v>
      </c>
      <c r="AH771" s="11">
        <v>0</v>
      </c>
      <c r="AI771" s="11">
        <f t="shared" si="164"/>
        <v>0</v>
      </c>
      <c r="AJ771" s="18" t="s">
        <v>87</v>
      </c>
      <c r="AK771" s="83"/>
      <c r="AL771" s="11"/>
      <c r="AM771" s="11">
        <v>12</v>
      </c>
      <c r="AN771" s="11">
        <v>2</v>
      </c>
      <c r="AO771" s="11">
        <v>1</v>
      </c>
      <c r="AP771" s="11">
        <v>4</v>
      </c>
      <c r="AQ771" s="11">
        <v>3</v>
      </c>
      <c r="AR771" s="11">
        <v>4</v>
      </c>
      <c r="AS771" s="11"/>
      <c r="AT771" s="11"/>
      <c r="AW771" s="11"/>
      <c r="AY771" s="11"/>
      <c r="AZ771" s="11">
        <f>AX771-22</f>
        <v>-22</v>
      </c>
      <c r="BA771" s="11">
        <f>AX771-49</f>
        <v>-49</v>
      </c>
      <c r="BB771" s="11">
        <f>AX771-67</f>
        <v>-67</v>
      </c>
      <c r="BC771" s="11">
        <f>AX771-82</f>
        <v>-82</v>
      </c>
      <c r="BH771" t="str">
        <f>CONCATENATE(Tabla1[[#This Row],[MADRE]],"X",Tabla1[[#This Row],[PADRE]])</f>
        <v>S4017XMarcona</v>
      </c>
    </row>
    <row r="772" spans="1:60" ht="15.75" hidden="1" x14ac:dyDescent="0.25">
      <c r="A772" s="11" t="str">
        <f t="shared" si="165"/>
        <v>D04_370_1</v>
      </c>
      <c r="B772" s="1" t="s">
        <v>427</v>
      </c>
      <c r="C772" s="2">
        <v>370</v>
      </c>
      <c r="D772" s="16">
        <v>1</v>
      </c>
      <c r="E772" s="11" t="s">
        <v>452</v>
      </c>
      <c r="F772" s="11" t="s">
        <v>191</v>
      </c>
      <c r="G772" s="11" t="s">
        <v>179</v>
      </c>
      <c r="H772" s="11">
        <v>2009</v>
      </c>
      <c r="I772" s="16" t="s">
        <v>70</v>
      </c>
      <c r="J772" s="11">
        <v>34</v>
      </c>
      <c r="P772" s="11">
        <v>2</v>
      </c>
      <c r="T772" s="11"/>
      <c r="V772" s="11"/>
      <c r="W772" s="11">
        <v>2</v>
      </c>
      <c r="X772" s="11">
        <v>246</v>
      </c>
      <c r="Y772" s="11">
        <v>25</v>
      </c>
      <c r="Z772" s="11">
        <v>144</v>
      </c>
      <c r="AA772" s="15">
        <f t="shared" si="159"/>
        <v>5.76</v>
      </c>
      <c r="AB772" s="11">
        <v>4</v>
      </c>
      <c r="AC772" s="11">
        <v>30</v>
      </c>
      <c r="AD772" s="21">
        <f t="shared" si="160"/>
        <v>1.2</v>
      </c>
      <c r="AE772" s="16">
        <f t="shared" si="161"/>
        <v>20.833333333333336</v>
      </c>
      <c r="AF772" s="11">
        <v>0</v>
      </c>
      <c r="AG772" s="11">
        <f t="shared" si="162"/>
        <v>0</v>
      </c>
      <c r="AH772" s="11">
        <v>0</v>
      </c>
      <c r="AI772" s="11">
        <f t="shared" si="164"/>
        <v>0</v>
      </c>
      <c r="AJ772" s="18" t="s">
        <v>87</v>
      </c>
      <c r="AK772" s="83"/>
      <c r="AL772" s="11"/>
      <c r="AM772" s="11">
        <v>5</v>
      </c>
      <c r="AN772" s="11">
        <v>2</v>
      </c>
      <c r="AO772" s="11">
        <v>2</v>
      </c>
      <c r="AP772" s="11">
        <v>4</v>
      </c>
      <c r="AQ772" s="11">
        <v>3</v>
      </c>
      <c r="AR772" s="11">
        <v>4</v>
      </c>
      <c r="AS772" s="11">
        <v>1</v>
      </c>
      <c r="AT772" s="11" t="s">
        <v>453</v>
      </c>
      <c r="AW772" s="11"/>
      <c r="AY772" s="11"/>
      <c r="AZ772" s="11">
        <f>AX772-26</f>
        <v>-26</v>
      </c>
      <c r="BA772" s="11">
        <f>AX772-50</f>
        <v>-50</v>
      </c>
      <c r="BB772" s="11">
        <f>AX772-66</f>
        <v>-66</v>
      </c>
      <c r="BC772" s="11">
        <f>AX772-82</f>
        <v>-82</v>
      </c>
      <c r="BH772" t="str">
        <f>CONCATENATE(Tabla1[[#This Row],[MADRE]],"X",Tabla1[[#This Row],[PADRE]])</f>
        <v>S4017XMarcona</v>
      </c>
    </row>
    <row r="773" spans="1:60" ht="15.75" hidden="1" x14ac:dyDescent="0.25">
      <c r="A773" s="11" t="str">
        <f t="shared" si="165"/>
        <v>D04_370_1</v>
      </c>
      <c r="B773" s="1" t="s">
        <v>427</v>
      </c>
      <c r="C773" s="2">
        <v>370</v>
      </c>
      <c r="D773" s="16">
        <v>1</v>
      </c>
      <c r="E773" s="11" t="s">
        <v>452</v>
      </c>
      <c r="F773" s="11" t="s">
        <v>191</v>
      </c>
      <c r="G773" s="11" t="s">
        <v>179</v>
      </c>
      <c r="H773" s="11">
        <v>2010</v>
      </c>
      <c r="I773" s="16" t="s">
        <v>70</v>
      </c>
      <c r="J773" s="11">
        <v>53</v>
      </c>
      <c r="P773" s="11">
        <v>3</v>
      </c>
      <c r="T773" s="11"/>
      <c r="V773" s="11"/>
      <c r="W773" s="11">
        <v>2</v>
      </c>
      <c r="X773" s="11">
        <v>248</v>
      </c>
      <c r="Y773" s="11">
        <v>25</v>
      </c>
      <c r="Z773" s="11">
        <v>154</v>
      </c>
      <c r="AA773" s="15">
        <f t="shared" si="159"/>
        <v>6.16</v>
      </c>
      <c r="AB773" s="11">
        <v>4</v>
      </c>
      <c r="AC773" s="11">
        <v>31</v>
      </c>
      <c r="AD773" s="21">
        <f t="shared" si="160"/>
        <v>1.24</v>
      </c>
      <c r="AE773" s="16">
        <f t="shared" si="161"/>
        <v>20.129870129870131</v>
      </c>
      <c r="AF773" s="11">
        <v>0</v>
      </c>
      <c r="AG773" s="11">
        <f t="shared" si="162"/>
        <v>0</v>
      </c>
      <c r="AH773" s="11">
        <v>0</v>
      </c>
      <c r="AI773" s="11">
        <f t="shared" si="164"/>
        <v>0</v>
      </c>
      <c r="AJ773" s="18" t="s">
        <v>87</v>
      </c>
      <c r="AK773" s="83"/>
      <c r="AL773" s="11"/>
      <c r="AM773" s="11">
        <v>5</v>
      </c>
      <c r="AN773" s="11">
        <v>2</v>
      </c>
      <c r="AO773" s="11">
        <v>3</v>
      </c>
      <c r="AP773" s="11">
        <v>5</v>
      </c>
      <c r="AQ773" s="11">
        <v>3</v>
      </c>
      <c r="AR773" s="11">
        <v>4</v>
      </c>
      <c r="AS773" s="11">
        <v>4</v>
      </c>
      <c r="AT773" s="11"/>
      <c r="AW773" s="11"/>
      <c r="AY773" s="11"/>
      <c r="AZ773" s="11">
        <f>AX773-40</f>
        <v>-40</v>
      </c>
      <c r="BA773" s="11">
        <f>AX773-60</f>
        <v>-60</v>
      </c>
      <c r="BB773" s="11">
        <f>AX773-82</f>
        <v>-82</v>
      </c>
      <c r="BC773" s="11">
        <f>AX773-98</f>
        <v>-98</v>
      </c>
      <c r="BH773" t="str">
        <f>CONCATENATE(Tabla1[[#This Row],[MADRE]],"X",Tabla1[[#This Row],[PADRE]])</f>
        <v>S4017XMarcona</v>
      </c>
    </row>
    <row r="774" spans="1:60" ht="15.75" hidden="1" x14ac:dyDescent="0.25">
      <c r="A774" s="11" t="str">
        <f t="shared" si="165"/>
        <v>D04_371_1</v>
      </c>
      <c r="B774" s="1" t="s">
        <v>427</v>
      </c>
      <c r="C774" s="8">
        <v>371</v>
      </c>
      <c r="D774" s="13">
        <v>1</v>
      </c>
      <c r="E774" s="14" t="s">
        <v>452</v>
      </c>
      <c r="F774" s="14" t="s">
        <v>191</v>
      </c>
      <c r="G774" s="14" t="s">
        <v>179</v>
      </c>
      <c r="H774" s="14">
        <v>2007</v>
      </c>
      <c r="I774" s="13" t="s">
        <v>64</v>
      </c>
      <c r="J774" s="14"/>
      <c r="P774" s="14"/>
      <c r="T774" s="14"/>
      <c r="V774" s="14" t="s">
        <v>433</v>
      </c>
      <c r="W774" s="14">
        <v>2</v>
      </c>
      <c r="X774" s="14">
        <v>247</v>
      </c>
      <c r="Y774" s="14">
        <v>25</v>
      </c>
      <c r="Z774" s="14">
        <v>109</v>
      </c>
      <c r="AA774" s="81">
        <f t="shared" si="159"/>
        <v>4.3600000000000003</v>
      </c>
      <c r="AB774" s="14">
        <v>4</v>
      </c>
      <c r="AC774" s="14">
        <v>27</v>
      </c>
      <c r="AD774" s="81">
        <f t="shared" si="160"/>
        <v>1.08</v>
      </c>
      <c r="AE774" s="13">
        <f t="shared" si="161"/>
        <v>24.77064220183486</v>
      </c>
      <c r="AF774" s="14">
        <v>0</v>
      </c>
      <c r="AG774" s="14">
        <f t="shared" si="162"/>
        <v>0</v>
      </c>
      <c r="AH774" s="14">
        <v>0</v>
      </c>
      <c r="AI774" s="14">
        <f t="shared" si="164"/>
        <v>0</v>
      </c>
      <c r="AJ774" s="17" t="s">
        <v>87</v>
      </c>
      <c r="AK774" s="82"/>
      <c r="AL774" s="14"/>
      <c r="AM774" s="14">
        <v>3</v>
      </c>
      <c r="AN774" s="14">
        <v>3</v>
      </c>
      <c r="AO774" s="14">
        <v>1</v>
      </c>
      <c r="AP774" s="14">
        <v>4</v>
      </c>
      <c r="AQ774" s="14">
        <v>3</v>
      </c>
      <c r="AR774" s="14">
        <v>4</v>
      </c>
      <c r="AS774" s="14"/>
      <c r="AT774" s="14"/>
      <c r="AW774" s="14"/>
      <c r="AY774" s="14"/>
      <c r="AZ774" s="14"/>
      <c r="BA774" s="14"/>
      <c r="BB774" s="14"/>
      <c r="BC774" s="14"/>
      <c r="BH774" t="str">
        <f>CONCATENATE(Tabla1[[#This Row],[MADRE]],"X",Tabla1[[#This Row],[PADRE]])</f>
        <v>S4017XMarcona</v>
      </c>
    </row>
    <row r="775" spans="1:60" ht="15.75" hidden="1" x14ac:dyDescent="0.25">
      <c r="A775" s="11" t="str">
        <f t="shared" si="165"/>
        <v>D04_371_1</v>
      </c>
      <c r="B775" s="1" t="s">
        <v>427</v>
      </c>
      <c r="C775" s="88">
        <v>371</v>
      </c>
      <c r="D775" s="16">
        <v>1</v>
      </c>
      <c r="E775" s="11" t="s">
        <v>452</v>
      </c>
      <c r="F775" s="11" t="s">
        <v>191</v>
      </c>
      <c r="G775" s="11" t="s">
        <v>179</v>
      </c>
      <c r="H775" s="11">
        <v>2008</v>
      </c>
      <c r="I775" s="13" t="s">
        <v>64</v>
      </c>
      <c r="J775" s="11">
        <v>30</v>
      </c>
      <c r="P775" s="11">
        <v>4</v>
      </c>
      <c r="T775" s="11"/>
      <c r="V775" s="11"/>
      <c r="W775" s="20">
        <v>3</v>
      </c>
      <c r="X775" s="11">
        <v>241</v>
      </c>
      <c r="Y775" s="11">
        <v>25</v>
      </c>
      <c r="Z775" s="11">
        <v>77</v>
      </c>
      <c r="AA775" s="15">
        <f t="shared" si="159"/>
        <v>3.08</v>
      </c>
      <c r="AB775" s="11">
        <v>4</v>
      </c>
      <c r="AC775" s="11">
        <v>23</v>
      </c>
      <c r="AD775" s="15">
        <f t="shared" si="160"/>
        <v>0.92</v>
      </c>
      <c r="AE775" s="16">
        <f t="shared" si="161"/>
        <v>29.870129870129869</v>
      </c>
      <c r="AF775" s="11">
        <v>0</v>
      </c>
      <c r="AG775" s="11">
        <f t="shared" si="162"/>
        <v>0</v>
      </c>
      <c r="AH775" s="11">
        <v>0</v>
      </c>
      <c r="AI775" s="11">
        <f t="shared" si="164"/>
        <v>0</v>
      </c>
      <c r="AJ775" s="18" t="s">
        <v>85</v>
      </c>
      <c r="AK775" s="83"/>
      <c r="AL775" s="11"/>
      <c r="AM775" s="11">
        <v>11</v>
      </c>
      <c r="AN775" s="11">
        <v>2</v>
      </c>
      <c r="AO775" s="11">
        <v>1</v>
      </c>
      <c r="AP775" s="11">
        <v>4</v>
      </c>
      <c r="AQ775" s="11">
        <v>3</v>
      </c>
      <c r="AR775" s="11">
        <v>4</v>
      </c>
      <c r="AS775" s="11"/>
      <c r="AT775" s="11"/>
      <c r="AW775" s="11"/>
      <c r="AY775" s="11"/>
      <c r="AZ775" s="11">
        <f>AX775-22</f>
        <v>-22</v>
      </c>
      <c r="BA775" s="11">
        <f>AX775-49</f>
        <v>-49</v>
      </c>
      <c r="BB775" s="11">
        <f>AX775-67</f>
        <v>-67</v>
      </c>
      <c r="BC775" s="11">
        <f>AX775-82</f>
        <v>-82</v>
      </c>
      <c r="BH775" t="str">
        <f>CONCATENATE(Tabla1[[#This Row],[MADRE]],"X",Tabla1[[#This Row],[PADRE]])</f>
        <v>S4017XMarcona</v>
      </c>
    </row>
    <row r="776" spans="1:60" ht="15.75" hidden="1" x14ac:dyDescent="0.25">
      <c r="A776" s="11" t="str">
        <f t="shared" si="165"/>
        <v>D04_371_1</v>
      </c>
      <c r="B776" s="1" t="s">
        <v>427</v>
      </c>
      <c r="C776" s="2">
        <v>371</v>
      </c>
      <c r="D776" s="16">
        <v>1</v>
      </c>
      <c r="E776" s="11" t="s">
        <v>452</v>
      </c>
      <c r="F776" s="11" t="s">
        <v>191</v>
      </c>
      <c r="G776" s="11" t="s">
        <v>179</v>
      </c>
      <c r="H776" s="11">
        <v>2009</v>
      </c>
      <c r="I776" s="13" t="s">
        <v>64</v>
      </c>
      <c r="J776" s="11">
        <v>34</v>
      </c>
      <c r="P776" s="11">
        <v>4</v>
      </c>
      <c r="T776" s="11"/>
      <c r="V776" s="11"/>
      <c r="W776" s="11">
        <v>1</v>
      </c>
      <c r="X776" s="11"/>
      <c r="Y776" s="11">
        <v>25</v>
      </c>
      <c r="Z776" s="11">
        <v>92</v>
      </c>
      <c r="AA776" s="15">
        <f t="shared" si="159"/>
        <v>3.68</v>
      </c>
      <c r="AB776" s="11">
        <v>4</v>
      </c>
      <c r="AC776" s="11">
        <v>28</v>
      </c>
      <c r="AD776" s="15">
        <f t="shared" si="160"/>
        <v>1.1200000000000001</v>
      </c>
      <c r="AE776" s="16">
        <f t="shared" si="161"/>
        <v>30.434782608695656</v>
      </c>
      <c r="AF776" s="11">
        <v>0</v>
      </c>
      <c r="AG776" s="11">
        <f t="shared" si="162"/>
        <v>0</v>
      </c>
      <c r="AH776" s="11">
        <v>0</v>
      </c>
      <c r="AI776" s="11">
        <f t="shared" si="164"/>
        <v>0</v>
      </c>
      <c r="AJ776" s="18" t="s">
        <v>215</v>
      </c>
      <c r="AK776" s="83"/>
      <c r="AL776" s="11"/>
      <c r="AM776" s="11">
        <v>3</v>
      </c>
      <c r="AN776" s="11">
        <v>2</v>
      </c>
      <c r="AO776" s="11">
        <v>1</v>
      </c>
      <c r="AP776" s="11">
        <v>4</v>
      </c>
      <c r="AQ776" s="11">
        <v>3</v>
      </c>
      <c r="AR776" s="11">
        <v>4</v>
      </c>
      <c r="AS776" s="11">
        <v>0</v>
      </c>
      <c r="AT776" s="11"/>
      <c r="AW776" s="11"/>
      <c r="AY776" s="11"/>
      <c r="AZ776" s="11">
        <f>AX776-26</f>
        <v>-26</v>
      </c>
      <c r="BA776" s="11">
        <f>AX776-50</f>
        <v>-50</v>
      </c>
      <c r="BB776" s="11">
        <f>AX776-66</f>
        <v>-66</v>
      </c>
      <c r="BC776" s="11">
        <f>AX776-82</f>
        <v>-82</v>
      </c>
      <c r="BH776" t="str">
        <f>CONCATENATE(Tabla1[[#This Row],[MADRE]],"X",Tabla1[[#This Row],[PADRE]])</f>
        <v>S4017XMarcona</v>
      </c>
    </row>
    <row r="777" spans="1:60" ht="15.75" hidden="1" x14ac:dyDescent="0.25">
      <c r="A777" s="11" t="str">
        <f t="shared" si="165"/>
        <v>D04_371_1</v>
      </c>
      <c r="B777" s="1" t="s">
        <v>427</v>
      </c>
      <c r="C777" s="2">
        <v>371</v>
      </c>
      <c r="D777" s="16">
        <v>1</v>
      </c>
      <c r="E777" s="11" t="s">
        <v>452</v>
      </c>
      <c r="F777" s="11" t="s">
        <v>191</v>
      </c>
      <c r="G777" s="11" t="s">
        <v>179</v>
      </c>
      <c r="H777" s="11">
        <v>2010</v>
      </c>
      <c r="I777" s="13" t="s">
        <v>64</v>
      </c>
      <c r="J777" s="11">
        <v>52</v>
      </c>
      <c r="P777" s="11">
        <v>4</v>
      </c>
      <c r="T777" s="11"/>
      <c r="V777" s="11"/>
      <c r="W777" s="20">
        <v>3</v>
      </c>
      <c r="X777" s="11">
        <v>254</v>
      </c>
      <c r="Y777" s="11">
        <v>25</v>
      </c>
      <c r="Z777" s="11">
        <v>80</v>
      </c>
      <c r="AA777" s="15">
        <f t="shared" si="159"/>
        <v>3.2</v>
      </c>
      <c r="AB777" s="11">
        <v>4</v>
      </c>
      <c r="AC777" s="11">
        <v>25</v>
      </c>
      <c r="AD777" s="15">
        <f t="shared" si="160"/>
        <v>1</v>
      </c>
      <c r="AE777" s="16">
        <f t="shared" si="161"/>
        <v>31.25</v>
      </c>
      <c r="AF777" s="11">
        <v>0</v>
      </c>
      <c r="AG777" s="11">
        <f t="shared" si="162"/>
        <v>0</v>
      </c>
      <c r="AH777" s="11">
        <v>0</v>
      </c>
      <c r="AI777" s="11">
        <f t="shared" si="164"/>
        <v>0</v>
      </c>
      <c r="AJ777" s="18" t="s">
        <v>87</v>
      </c>
      <c r="AK777" s="83"/>
      <c r="AL777" s="11"/>
      <c r="AM777" s="11">
        <v>4</v>
      </c>
      <c r="AN777" s="11">
        <v>2</v>
      </c>
      <c r="AO777" s="11">
        <v>3</v>
      </c>
      <c r="AP777" s="11">
        <v>5</v>
      </c>
      <c r="AQ777" s="11">
        <v>3</v>
      </c>
      <c r="AR777" s="11">
        <v>4</v>
      </c>
      <c r="AS777" s="11">
        <v>3</v>
      </c>
      <c r="AT777" s="11"/>
      <c r="AW777" s="11"/>
      <c r="AY777" s="11"/>
      <c r="AZ777" s="11">
        <f>AX777-40</f>
        <v>-40</v>
      </c>
      <c r="BA777" s="11">
        <f>AX777-60</f>
        <v>-60</v>
      </c>
      <c r="BB777" s="11">
        <f>AX777-82</f>
        <v>-82</v>
      </c>
      <c r="BC777" s="11">
        <f>AX777-98</f>
        <v>-98</v>
      </c>
      <c r="BH777" t="str">
        <f>CONCATENATE(Tabla1[[#This Row],[MADRE]],"X",Tabla1[[#This Row],[PADRE]])</f>
        <v>S4017XMarcona</v>
      </c>
    </row>
    <row r="778" spans="1:60" ht="15.75" hidden="1" x14ac:dyDescent="0.25">
      <c r="A778" s="11" t="str">
        <f t="shared" si="165"/>
        <v>D04_373_1</v>
      </c>
      <c r="B778" s="1" t="s">
        <v>427</v>
      </c>
      <c r="C778" s="8">
        <v>373</v>
      </c>
      <c r="D778" s="13">
        <v>1</v>
      </c>
      <c r="E778" s="14" t="s">
        <v>452</v>
      </c>
      <c r="F778" s="14" t="s">
        <v>191</v>
      </c>
      <c r="G778" s="14" t="s">
        <v>179</v>
      </c>
      <c r="H778" s="14">
        <v>2007</v>
      </c>
      <c r="I778" s="13" t="s">
        <v>64</v>
      </c>
      <c r="J778" s="14"/>
      <c r="P778" s="14"/>
      <c r="T778" s="14"/>
      <c r="V778" s="14" t="s">
        <v>433</v>
      </c>
      <c r="W778" s="14">
        <v>2</v>
      </c>
      <c r="X778" s="14">
        <v>228</v>
      </c>
      <c r="Y778" s="14">
        <v>25</v>
      </c>
      <c r="Z778" s="14">
        <v>87</v>
      </c>
      <c r="AA778" s="81">
        <f t="shared" si="159"/>
        <v>3.72</v>
      </c>
      <c r="AB778" s="14">
        <v>4</v>
      </c>
      <c r="AC778" s="14">
        <v>24</v>
      </c>
      <c r="AD778" s="87">
        <f t="shared" si="160"/>
        <v>1.2</v>
      </c>
      <c r="AE778" s="13">
        <f t="shared" si="161"/>
        <v>32.258064516129032</v>
      </c>
      <c r="AF778" s="14">
        <v>5</v>
      </c>
      <c r="AG778" s="14">
        <f t="shared" si="162"/>
        <v>20</v>
      </c>
      <c r="AH778" s="14">
        <v>0</v>
      </c>
      <c r="AI778" s="14">
        <f t="shared" si="164"/>
        <v>0</v>
      </c>
      <c r="AJ778" s="17" t="s">
        <v>87</v>
      </c>
      <c r="AK778" s="82"/>
      <c r="AL778" s="14"/>
      <c r="AM778" s="14">
        <v>5</v>
      </c>
      <c r="AN778" s="14">
        <v>3</v>
      </c>
      <c r="AO778" s="14">
        <v>2</v>
      </c>
      <c r="AP778" s="14">
        <v>3</v>
      </c>
      <c r="AQ778" s="14">
        <v>3</v>
      </c>
      <c r="AR778" s="14">
        <v>3</v>
      </c>
      <c r="AS778" s="14"/>
      <c r="AT778" s="14"/>
      <c r="AW778" s="14"/>
      <c r="AY778" s="14"/>
      <c r="AZ778" s="14"/>
      <c r="BA778" s="14"/>
      <c r="BB778" s="14"/>
      <c r="BC778" s="14"/>
      <c r="BH778" t="str">
        <f>CONCATENATE(Tabla1[[#This Row],[MADRE]],"X",Tabla1[[#This Row],[PADRE]])</f>
        <v>S4017XMarcona</v>
      </c>
    </row>
    <row r="779" spans="1:60" ht="15.75" hidden="1" x14ac:dyDescent="0.25">
      <c r="A779" s="11" t="str">
        <f t="shared" si="165"/>
        <v>D04_373_1</v>
      </c>
      <c r="B779" s="1" t="s">
        <v>427</v>
      </c>
      <c r="C779" s="88">
        <v>373</v>
      </c>
      <c r="D779" s="16">
        <v>1</v>
      </c>
      <c r="E779" s="11" t="s">
        <v>452</v>
      </c>
      <c r="F779" s="11" t="s">
        <v>191</v>
      </c>
      <c r="G779" s="11" t="s">
        <v>179</v>
      </c>
      <c r="H779" s="11">
        <v>2008</v>
      </c>
      <c r="I779" s="13" t="s">
        <v>64</v>
      </c>
      <c r="J779" s="11">
        <v>32</v>
      </c>
      <c r="P779" s="11">
        <v>3</v>
      </c>
      <c r="T779" s="11"/>
      <c r="V779" s="11"/>
      <c r="W779" s="20">
        <v>3</v>
      </c>
      <c r="X779" s="11">
        <v>240</v>
      </c>
      <c r="Y779" s="11">
        <v>25</v>
      </c>
      <c r="Z779" s="11">
        <v>83</v>
      </c>
      <c r="AA779" s="15">
        <f t="shared" si="159"/>
        <v>3.32</v>
      </c>
      <c r="AB779" s="11">
        <v>4</v>
      </c>
      <c r="AC779" s="11">
        <v>26</v>
      </c>
      <c r="AD779" s="15">
        <f t="shared" si="160"/>
        <v>1.04</v>
      </c>
      <c r="AE779" s="16">
        <f t="shared" si="161"/>
        <v>31.325301204819279</v>
      </c>
      <c r="AF779" s="11">
        <v>0</v>
      </c>
      <c r="AG779" s="11">
        <f t="shared" si="162"/>
        <v>0</v>
      </c>
      <c r="AH779" s="11">
        <v>0</v>
      </c>
      <c r="AI779" s="11">
        <f t="shared" si="164"/>
        <v>0</v>
      </c>
      <c r="AJ779" s="18" t="s">
        <v>321</v>
      </c>
      <c r="AK779" s="83"/>
      <c r="AL779" s="11"/>
      <c r="AM779" s="11">
        <v>7</v>
      </c>
      <c r="AN779" s="11">
        <v>3</v>
      </c>
      <c r="AO779" s="11">
        <v>1</v>
      </c>
      <c r="AP779" s="11">
        <v>4</v>
      </c>
      <c r="AQ779" s="11">
        <v>2</v>
      </c>
      <c r="AR779" s="11">
        <v>2</v>
      </c>
      <c r="AS779" s="11"/>
      <c r="AT779" s="11"/>
      <c r="AW779" s="11"/>
      <c r="AY779" s="11"/>
      <c r="AZ779" s="11">
        <f>AX779-22</f>
        <v>-22</v>
      </c>
      <c r="BA779" s="11">
        <f>AX779-49</f>
        <v>-49</v>
      </c>
      <c r="BB779" s="11">
        <f>AX779-67</f>
        <v>-67</v>
      </c>
      <c r="BC779" s="11">
        <f>AX779-82</f>
        <v>-82</v>
      </c>
      <c r="BH779" t="str">
        <f>CONCATENATE(Tabla1[[#This Row],[MADRE]],"X",Tabla1[[#This Row],[PADRE]])</f>
        <v>S4017XMarcona</v>
      </c>
    </row>
    <row r="780" spans="1:60" ht="15.75" hidden="1" x14ac:dyDescent="0.25">
      <c r="A780" s="11" t="str">
        <f t="shared" si="165"/>
        <v>D04_373_1</v>
      </c>
      <c r="B780" s="1" t="s">
        <v>427</v>
      </c>
      <c r="C780" s="2">
        <v>373</v>
      </c>
      <c r="D780" s="16">
        <v>1</v>
      </c>
      <c r="E780" s="11" t="s">
        <v>452</v>
      </c>
      <c r="F780" s="11" t="s">
        <v>191</v>
      </c>
      <c r="G780" s="11" t="s">
        <v>179</v>
      </c>
      <c r="H780" s="11">
        <v>2009</v>
      </c>
      <c r="I780" s="13" t="s">
        <v>64</v>
      </c>
      <c r="J780" s="11">
        <v>38</v>
      </c>
      <c r="P780" s="11">
        <v>3</v>
      </c>
      <c r="T780" s="11"/>
      <c r="V780" s="11"/>
      <c r="W780" s="11">
        <v>1</v>
      </c>
      <c r="X780" s="11">
        <v>236</v>
      </c>
      <c r="Y780" s="11">
        <v>25</v>
      </c>
      <c r="Z780" s="11">
        <v>86</v>
      </c>
      <c r="AA780" s="15">
        <f t="shared" si="159"/>
        <v>3.44</v>
      </c>
      <c r="AB780" s="11">
        <v>4</v>
      </c>
      <c r="AC780" s="11">
        <v>27</v>
      </c>
      <c r="AD780" s="15">
        <f t="shared" si="160"/>
        <v>1.08</v>
      </c>
      <c r="AE780" s="16">
        <f t="shared" si="161"/>
        <v>31.395348837209301</v>
      </c>
      <c r="AF780" s="11">
        <v>0</v>
      </c>
      <c r="AG780" s="11">
        <f t="shared" si="162"/>
        <v>0</v>
      </c>
      <c r="AH780" s="11">
        <v>1</v>
      </c>
      <c r="AI780" s="11">
        <f t="shared" si="164"/>
        <v>4</v>
      </c>
      <c r="AJ780" s="18" t="s">
        <v>311</v>
      </c>
      <c r="AK780" s="83"/>
      <c r="AL780" s="11"/>
      <c r="AM780" s="11">
        <v>7</v>
      </c>
      <c r="AN780" s="11">
        <v>2</v>
      </c>
      <c r="AO780" s="11">
        <v>3</v>
      </c>
      <c r="AP780" s="11">
        <v>4</v>
      </c>
      <c r="AQ780" s="11">
        <v>3</v>
      </c>
      <c r="AR780" s="11">
        <v>3</v>
      </c>
      <c r="AS780" s="11">
        <v>0</v>
      </c>
      <c r="AT780" s="11"/>
      <c r="AW780" s="11"/>
      <c r="AY780" s="11"/>
      <c r="AZ780" s="11">
        <f>AX780-26</f>
        <v>-26</v>
      </c>
      <c r="BA780" s="11">
        <f>AX780-50</f>
        <v>-50</v>
      </c>
      <c r="BB780" s="11">
        <f>AX780-66</f>
        <v>-66</v>
      </c>
      <c r="BC780" s="11">
        <f>AX780-82</f>
        <v>-82</v>
      </c>
      <c r="BH780" t="str">
        <f>CONCATENATE(Tabla1[[#This Row],[MADRE]],"X",Tabla1[[#This Row],[PADRE]])</f>
        <v>S4017XMarcona</v>
      </c>
    </row>
    <row r="781" spans="1:60" ht="15.75" hidden="1" x14ac:dyDescent="0.25">
      <c r="A781" s="11" t="str">
        <f t="shared" si="165"/>
        <v>D04_373_1</v>
      </c>
      <c r="B781" s="1" t="s">
        <v>427</v>
      </c>
      <c r="C781" s="2">
        <v>373</v>
      </c>
      <c r="D781" s="16">
        <v>1</v>
      </c>
      <c r="E781" s="11" t="s">
        <v>452</v>
      </c>
      <c r="F781" s="11" t="s">
        <v>191</v>
      </c>
      <c r="G781" s="11" t="s">
        <v>179</v>
      </c>
      <c r="H781" s="11">
        <v>2010</v>
      </c>
      <c r="I781" s="13" t="s">
        <v>64</v>
      </c>
      <c r="J781" s="11">
        <v>56</v>
      </c>
      <c r="P781" s="11">
        <v>3</v>
      </c>
      <c r="T781" s="11"/>
      <c r="V781" s="11"/>
      <c r="W781" s="20">
        <v>3</v>
      </c>
      <c r="X781" s="11">
        <v>253</v>
      </c>
      <c r="Y781" s="11">
        <v>25</v>
      </c>
      <c r="Z781" s="11">
        <v>84</v>
      </c>
      <c r="AA781" s="15">
        <f t="shared" si="159"/>
        <v>3.36</v>
      </c>
      <c r="AB781" s="11">
        <v>5</v>
      </c>
      <c r="AC781" s="11">
        <v>26</v>
      </c>
      <c r="AD781" s="15">
        <f t="shared" si="160"/>
        <v>1.04</v>
      </c>
      <c r="AE781" s="16">
        <f t="shared" si="161"/>
        <v>30.952380952380953</v>
      </c>
      <c r="AF781" s="11">
        <v>0</v>
      </c>
      <c r="AG781" s="11">
        <f t="shared" si="162"/>
        <v>0</v>
      </c>
      <c r="AH781" s="11">
        <v>0</v>
      </c>
      <c r="AI781" s="11">
        <f t="shared" si="164"/>
        <v>0</v>
      </c>
      <c r="AJ781" s="18" t="s">
        <v>316</v>
      </c>
      <c r="AK781" s="83"/>
      <c r="AL781" s="11"/>
      <c r="AM781" s="11">
        <v>7</v>
      </c>
      <c r="AN781" s="11">
        <v>3</v>
      </c>
      <c r="AO781" s="11">
        <v>3</v>
      </c>
      <c r="AP781" s="11">
        <v>4</v>
      </c>
      <c r="AQ781" s="11">
        <v>3</v>
      </c>
      <c r="AR781" s="11">
        <v>3</v>
      </c>
      <c r="AS781" s="11">
        <v>3</v>
      </c>
      <c r="AT781" s="11"/>
      <c r="AW781" s="11"/>
      <c r="AY781" s="11"/>
      <c r="AZ781" s="11">
        <f>AX781-40</f>
        <v>-40</v>
      </c>
      <c r="BA781" s="11">
        <f>AX781-60</f>
        <v>-60</v>
      </c>
      <c r="BB781" s="11">
        <f>AX781-82</f>
        <v>-82</v>
      </c>
      <c r="BC781" s="11">
        <f>AX781-98</f>
        <v>-98</v>
      </c>
      <c r="BH781" t="str">
        <f>CONCATENATE(Tabla1[[#This Row],[MADRE]],"X",Tabla1[[#This Row],[PADRE]])</f>
        <v>S4017XMarcona</v>
      </c>
    </row>
    <row r="782" spans="1:60" ht="15.75" hidden="1" x14ac:dyDescent="0.25">
      <c r="A782" s="11" t="str">
        <f t="shared" si="165"/>
        <v>D04_376_1</v>
      </c>
      <c r="B782" s="1" t="s">
        <v>427</v>
      </c>
      <c r="C782" s="8">
        <v>376</v>
      </c>
      <c r="D782" s="13">
        <v>1</v>
      </c>
      <c r="E782" s="14" t="s">
        <v>452</v>
      </c>
      <c r="F782" s="14" t="s">
        <v>191</v>
      </c>
      <c r="G782" s="14" t="s">
        <v>179</v>
      </c>
      <c r="H782" s="14">
        <v>2007</v>
      </c>
      <c r="I782" s="13" t="s">
        <v>70</v>
      </c>
      <c r="J782" s="14"/>
      <c r="P782" s="14"/>
      <c r="T782" s="14"/>
      <c r="V782" s="14" t="s">
        <v>433</v>
      </c>
      <c r="W782" s="85">
        <v>3</v>
      </c>
      <c r="X782" s="14">
        <v>227</v>
      </c>
      <c r="Y782" s="14">
        <v>25</v>
      </c>
      <c r="Z782" s="14">
        <v>105</v>
      </c>
      <c r="AA782" s="81">
        <f t="shared" si="159"/>
        <v>4.2383333333333333</v>
      </c>
      <c r="AB782" s="14">
        <v>4</v>
      </c>
      <c r="AC782" s="14">
        <v>23</v>
      </c>
      <c r="AD782" s="81">
        <f t="shared" si="160"/>
        <v>0.95833333333333337</v>
      </c>
      <c r="AE782" s="13">
        <f t="shared" si="161"/>
        <v>22.611089264648054</v>
      </c>
      <c r="AF782" s="14">
        <v>1</v>
      </c>
      <c r="AG782" s="14">
        <f t="shared" si="162"/>
        <v>4</v>
      </c>
      <c r="AH782" s="14">
        <v>0</v>
      </c>
      <c r="AI782" s="14">
        <f t="shared" si="164"/>
        <v>0</v>
      </c>
      <c r="AJ782" s="17" t="s">
        <v>435</v>
      </c>
      <c r="AK782" s="82"/>
      <c r="AL782" s="14"/>
      <c r="AM782" s="14">
        <v>3</v>
      </c>
      <c r="AN782" s="14">
        <v>3</v>
      </c>
      <c r="AO782" s="14">
        <v>1</v>
      </c>
      <c r="AP782" s="14">
        <v>3</v>
      </c>
      <c r="AQ782" s="14">
        <v>3</v>
      </c>
      <c r="AR782" s="14">
        <v>4</v>
      </c>
      <c r="AS782" s="14"/>
      <c r="AT782" s="14"/>
      <c r="AW782" s="14"/>
      <c r="AY782" s="14"/>
      <c r="AZ782" s="14"/>
      <c r="BA782" s="14"/>
      <c r="BB782" s="14"/>
      <c r="BC782" s="14"/>
      <c r="BH782" t="str">
        <f>CONCATENATE(Tabla1[[#This Row],[MADRE]],"X",Tabla1[[#This Row],[PADRE]])</f>
        <v>S4017XMarcona</v>
      </c>
    </row>
    <row r="783" spans="1:60" ht="15.75" hidden="1" x14ac:dyDescent="0.25">
      <c r="A783" s="11" t="str">
        <f t="shared" si="165"/>
        <v>D04_376_1</v>
      </c>
      <c r="B783" s="1" t="s">
        <v>427</v>
      </c>
      <c r="C783" s="88">
        <v>376</v>
      </c>
      <c r="D783" s="16">
        <v>1</v>
      </c>
      <c r="E783" s="11" t="s">
        <v>452</v>
      </c>
      <c r="F783" s="11" t="s">
        <v>191</v>
      </c>
      <c r="G783" s="11" t="s">
        <v>179</v>
      </c>
      <c r="H783" s="11">
        <v>2008</v>
      </c>
      <c r="I783" s="16" t="s">
        <v>70</v>
      </c>
      <c r="J783" s="11">
        <v>36</v>
      </c>
      <c r="P783" s="11">
        <v>3</v>
      </c>
      <c r="T783" s="11"/>
      <c r="V783" s="11"/>
      <c r="W783" s="20">
        <v>4</v>
      </c>
      <c r="X783" s="11">
        <v>238</v>
      </c>
      <c r="Y783" s="11">
        <v>25</v>
      </c>
      <c r="Z783" s="11">
        <v>92</v>
      </c>
      <c r="AA783" s="15">
        <f t="shared" si="159"/>
        <v>3.7530434782608695</v>
      </c>
      <c r="AB783" s="11">
        <v>4</v>
      </c>
      <c r="AC783" s="11">
        <v>21</v>
      </c>
      <c r="AD783" s="15">
        <f t="shared" si="160"/>
        <v>0.91304347826086951</v>
      </c>
      <c r="AE783" s="16">
        <f t="shared" si="161"/>
        <v>24.328081556997219</v>
      </c>
      <c r="AF783" s="11">
        <v>2</v>
      </c>
      <c r="AG783" s="11">
        <f t="shared" si="162"/>
        <v>8</v>
      </c>
      <c r="AH783" s="11">
        <v>0</v>
      </c>
      <c r="AI783" s="11">
        <f t="shared" si="164"/>
        <v>0</v>
      </c>
      <c r="AJ783" s="18" t="s">
        <v>87</v>
      </c>
      <c r="AK783" s="83"/>
      <c r="AL783" s="11"/>
      <c r="AM783" s="11">
        <v>7</v>
      </c>
      <c r="AN783" s="11">
        <v>3</v>
      </c>
      <c r="AO783" s="11">
        <v>1</v>
      </c>
      <c r="AP783" s="11">
        <v>4</v>
      </c>
      <c r="AQ783" s="11">
        <v>3</v>
      </c>
      <c r="AR783" s="11">
        <v>4</v>
      </c>
      <c r="AS783" s="11"/>
      <c r="AT783" s="11"/>
      <c r="AW783" s="11"/>
      <c r="AY783" s="11"/>
      <c r="AZ783" s="11">
        <f>AX783-22</f>
        <v>-22</v>
      </c>
      <c r="BA783" s="11">
        <f>AX783-49</f>
        <v>-49</v>
      </c>
      <c r="BB783" s="11">
        <f>AX783-67</f>
        <v>-67</v>
      </c>
      <c r="BC783" s="11">
        <f>AX783-82</f>
        <v>-82</v>
      </c>
      <c r="BH783" t="str">
        <f>CONCATENATE(Tabla1[[#This Row],[MADRE]],"X",Tabla1[[#This Row],[PADRE]])</f>
        <v>S4017XMarcona</v>
      </c>
    </row>
    <row r="784" spans="1:60" ht="15.75" hidden="1" x14ac:dyDescent="0.25">
      <c r="A784" s="11" t="str">
        <f t="shared" si="165"/>
        <v>D04_376_1</v>
      </c>
      <c r="B784" s="1" t="s">
        <v>427</v>
      </c>
      <c r="C784" s="2">
        <v>376</v>
      </c>
      <c r="D784" s="16">
        <v>1</v>
      </c>
      <c r="E784" s="11" t="s">
        <v>452</v>
      </c>
      <c r="F784" s="11" t="s">
        <v>191</v>
      </c>
      <c r="G784" s="11" t="s">
        <v>179</v>
      </c>
      <c r="H784" s="11">
        <v>2009</v>
      </c>
      <c r="I784" s="16" t="s">
        <v>70</v>
      </c>
      <c r="J784" s="11">
        <v>38</v>
      </c>
      <c r="P784" s="11">
        <v>2</v>
      </c>
      <c r="T784" s="11"/>
      <c r="V784" s="11"/>
      <c r="W784" s="20">
        <v>4</v>
      </c>
      <c r="X784" s="11">
        <v>227</v>
      </c>
      <c r="Y784" s="11">
        <v>25</v>
      </c>
      <c r="Z784" s="11">
        <v>108</v>
      </c>
      <c r="AA784" s="15">
        <f t="shared" si="159"/>
        <v>4.32</v>
      </c>
      <c r="AB784" s="11">
        <v>4</v>
      </c>
      <c r="AC784" s="11">
        <v>27</v>
      </c>
      <c r="AD784" s="15">
        <f t="shared" si="160"/>
        <v>1.08</v>
      </c>
      <c r="AE784" s="16">
        <f t="shared" si="161"/>
        <v>25</v>
      </c>
      <c r="AF784" s="11">
        <v>0</v>
      </c>
      <c r="AG784" s="11">
        <f t="shared" si="162"/>
        <v>0</v>
      </c>
      <c r="AH784" s="11">
        <v>4</v>
      </c>
      <c r="AI784" s="11">
        <f t="shared" si="164"/>
        <v>16</v>
      </c>
      <c r="AJ784" s="18" t="s">
        <v>459</v>
      </c>
      <c r="AK784" s="83"/>
      <c r="AL784" s="11"/>
      <c r="AM784" s="11">
        <v>7</v>
      </c>
      <c r="AN784" s="11">
        <v>2</v>
      </c>
      <c r="AO784" s="11">
        <v>3</v>
      </c>
      <c r="AP784" s="11">
        <v>3</v>
      </c>
      <c r="AQ784" s="11">
        <v>3</v>
      </c>
      <c r="AR784" s="11">
        <v>2</v>
      </c>
      <c r="AS784" s="11">
        <v>0</v>
      </c>
      <c r="AT784" s="11"/>
      <c r="AW784" s="11"/>
      <c r="AY784" s="11"/>
      <c r="AZ784" s="11">
        <f>AX784-26</f>
        <v>-26</v>
      </c>
      <c r="BA784" s="11">
        <f>AX784-50</f>
        <v>-50</v>
      </c>
      <c r="BB784" s="11">
        <f>AX784-66</f>
        <v>-66</v>
      </c>
      <c r="BC784" s="11">
        <f>AX784-82</f>
        <v>-82</v>
      </c>
      <c r="BH784" t="str">
        <f>CONCATENATE(Tabla1[[#This Row],[MADRE]],"X",Tabla1[[#This Row],[PADRE]])</f>
        <v>S4017XMarcona</v>
      </c>
    </row>
    <row r="785" spans="1:60" ht="15.75" hidden="1" x14ac:dyDescent="0.25">
      <c r="A785" s="11" t="str">
        <f t="shared" si="165"/>
        <v>D04_376_1</v>
      </c>
      <c r="B785" s="1" t="s">
        <v>427</v>
      </c>
      <c r="C785" s="2">
        <v>376</v>
      </c>
      <c r="D785" s="16">
        <v>1</v>
      </c>
      <c r="E785" s="11" t="s">
        <v>452</v>
      </c>
      <c r="F785" s="11" t="s">
        <v>191</v>
      </c>
      <c r="G785" s="11" t="s">
        <v>179</v>
      </c>
      <c r="H785" s="11">
        <v>2010</v>
      </c>
      <c r="I785" s="16" t="s">
        <v>70</v>
      </c>
      <c r="J785" s="11">
        <v>52</v>
      </c>
      <c r="P785" s="11">
        <v>2</v>
      </c>
      <c r="T785" s="11"/>
      <c r="V785" s="11"/>
      <c r="W785" s="20">
        <v>4</v>
      </c>
      <c r="X785" s="11">
        <v>240</v>
      </c>
      <c r="Y785" s="11">
        <v>25</v>
      </c>
      <c r="Z785" s="11">
        <v>132</v>
      </c>
      <c r="AA785" s="15">
        <f t="shared" si="159"/>
        <v>5.28</v>
      </c>
      <c r="AB785" s="11">
        <v>5</v>
      </c>
      <c r="AC785" s="11">
        <v>27</v>
      </c>
      <c r="AD785" s="15">
        <f t="shared" si="160"/>
        <v>1.08</v>
      </c>
      <c r="AE785" s="16">
        <f t="shared" si="161"/>
        <v>20.454545454545453</v>
      </c>
      <c r="AF785" s="11">
        <v>0</v>
      </c>
      <c r="AG785" s="11">
        <f t="shared" si="162"/>
        <v>0</v>
      </c>
      <c r="AH785" s="11">
        <v>0</v>
      </c>
      <c r="AI785" s="11">
        <f t="shared" si="164"/>
        <v>0</v>
      </c>
      <c r="AJ785" s="18" t="s">
        <v>87</v>
      </c>
      <c r="AK785" s="83"/>
      <c r="AL785" s="11"/>
      <c r="AM785" s="11">
        <v>7</v>
      </c>
      <c r="AN785" s="11">
        <v>2</v>
      </c>
      <c r="AO785" s="11">
        <v>3</v>
      </c>
      <c r="AP785" s="11">
        <v>4</v>
      </c>
      <c r="AQ785" s="11">
        <v>3</v>
      </c>
      <c r="AR785" s="11">
        <v>4</v>
      </c>
      <c r="AS785" s="11">
        <v>2</v>
      </c>
      <c r="AT785" s="11"/>
      <c r="AW785" s="11"/>
      <c r="AY785" s="11"/>
      <c r="AZ785" s="11">
        <f>AX785-40</f>
        <v>-40</v>
      </c>
      <c r="BA785" s="11">
        <f>AX785-60</f>
        <v>-60</v>
      </c>
      <c r="BB785" s="11">
        <f>AX785-82</f>
        <v>-82</v>
      </c>
      <c r="BC785" s="11">
        <f>AX785-98</f>
        <v>-98</v>
      </c>
      <c r="BH785" t="str">
        <f>CONCATENATE(Tabla1[[#This Row],[MADRE]],"X",Tabla1[[#This Row],[PADRE]])</f>
        <v>S4017XMarcona</v>
      </c>
    </row>
    <row r="786" spans="1:60" ht="15.75" hidden="1" x14ac:dyDescent="0.25">
      <c r="A786" s="11" t="str">
        <f t="shared" si="165"/>
        <v>D04_378_1</v>
      </c>
      <c r="B786" s="1" t="s">
        <v>427</v>
      </c>
      <c r="C786" s="8">
        <v>378</v>
      </c>
      <c r="D786" s="13">
        <v>1</v>
      </c>
      <c r="E786" s="14" t="s">
        <v>452</v>
      </c>
      <c r="F786" s="14" t="s">
        <v>191</v>
      </c>
      <c r="G786" s="14" t="s">
        <v>179</v>
      </c>
      <c r="H786" s="14">
        <v>2007</v>
      </c>
      <c r="I786" s="13" t="s">
        <v>64</v>
      </c>
      <c r="J786" s="14"/>
      <c r="P786" s="14"/>
      <c r="T786" s="14"/>
      <c r="V786" s="14" t="s">
        <v>433</v>
      </c>
      <c r="W786" s="14">
        <v>2</v>
      </c>
      <c r="X786" s="14">
        <v>241</v>
      </c>
      <c r="Y786" s="14">
        <v>25</v>
      </c>
      <c r="Z786" s="14">
        <v>106</v>
      </c>
      <c r="AA786" s="81">
        <f t="shared" si="159"/>
        <v>4.24</v>
      </c>
      <c r="AB786" s="14">
        <v>5</v>
      </c>
      <c r="AC786" s="14">
        <v>23</v>
      </c>
      <c r="AD786" s="81">
        <f t="shared" si="160"/>
        <v>0.92</v>
      </c>
      <c r="AE786" s="13">
        <f t="shared" si="161"/>
        <v>21.69811320754717</v>
      </c>
      <c r="AF786" s="14">
        <v>0</v>
      </c>
      <c r="AG786" s="14">
        <f t="shared" si="162"/>
        <v>0</v>
      </c>
      <c r="AH786" s="14">
        <v>0</v>
      </c>
      <c r="AI786" s="14">
        <f>[3]Hoja1!AH18964/Y786</f>
        <v>0</v>
      </c>
      <c r="AJ786" s="17" t="s">
        <v>87</v>
      </c>
      <c r="AK786" s="85">
        <f>AJ786*100/Y786</f>
        <v>0</v>
      </c>
      <c r="AL786" s="14"/>
      <c r="AM786" s="14">
        <v>5</v>
      </c>
      <c r="AN786" s="14">
        <v>3</v>
      </c>
      <c r="AO786" s="14">
        <v>1</v>
      </c>
      <c r="AP786" s="14">
        <v>4</v>
      </c>
      <c r="AQ786" s="14">
        <v>3</v>
      </c>
      <c r="AR786" s="14">
        <v>4</v>
      </c>
      <c r="AS786" s="14"/>
      <c r="AT786" s="14"/>
      <c r="AW786" s="14"/>
      <c r="AY786" s="14"/>
      <c r="AZ786" s="14"/>
      <c r="BA786" s="14"/>
      <c r="BB786" s="14"/>
      <c r="BC786" s="14"/>
      <c r="BH786" t="str">
        <f>CONCATENATE(Tabla1[[#This Row],[MADRE]],"X",Tabla1[[#This Row],[PADRE]])</f>
        <v>S4017XMarcona</v>
      </c>
    </row>
    <row r="787" spans="1:60" ht="15.75" hidden="1" x14ac:dyDescent="0.25">
      <c r="A787" s="11" t="str">
        <f t="shared" si="165"/>
        <v>D04_381_1</v>
      </c>
      <c r="B787" s="1" t="s">
        <v>427</v>
      </c>
      <c r="C787" s="2">
        <v>381</v>
      </c>
      <c r="D787" s="16">
        <v>1</v>
      </c>
      <c r="E787" s="11" t="s">
        <v>452</v>
      </c>
      <c r="F787" s="11" t="s">
        <v>191</v>
      </c>
      <c r="G787" s="11" t="s">
        <v>179</v>
      </c>
      <c r="H787" s="11">
        <v>2008</v>
      </c>
      <c r="I787" s="16" t="s">
        <v>70</v>
      </c>
      <c r="J787" s="11">
        <v>32</v>
      </c>
      <c r="P787" s="11">
        <v>4</v>
      </c>
      <c r="T787" s="11"/>
      <c r="V787" s="11"/>
      <c r="W787" s="20">
        <v>4</v>
      </c>
      <c r="X787" s="11">
        <v>230</v>
      </c>
      <c r="Y787" s="11">
        <v>25</v>
      </c>
      <c r="Z787" s="11">
        <v>78</v>
      </c>
      <c r="AA787" s="15">
        <f t="shared" ref="AA787:AA850" si="166">(Z787+(AD787*AF787))/Y787</f>
        <v>3.12</v>
      </c>
      <c r="AB787" s="11">
        <v>4</v>
      </c>
      <c r="AC787" s="11">
        <v>24</v>
      </c>
      <c r="AD787" s="15">
        <f t="shared" ref="AD787:AD850" si="167">AC787/(Y787-AF787)</f>
        <v>0.96</v>
      </c>
      <c r="AE787" s="16">
        <f t="shared" ref="AE787:AE850" si="168">AD787*100/AA787</f>
        <v>30.769230769230766</v>
      </c>
      <c r="AF787" s="11">
        <v>0</v>
      </c>
      <c r="AG787" s="11">
        <f t="shared" ref="AG787:AG850" si="169">AF787*100/Y787</f>
        <v>0</v>
      </c>
      <c r="AH787" s="11">
        <v>0</v>
      </c>
      <c r="AI787" s="11">
        <f t="shared" ref="AI787:AI850" si="170">AH787*100/Y787</f>
        <v>0</v>
      </c>
      <c r="AJ787" s="18" t="s">
        <v>87</v>
      </c>
      <c r="AK787" s="83"/>
      <c r="AL787" s="11"/>
      <c r="AM787" s="11">
        <v>11</v>
      </c>
      <c r="AN787" s="11">
        <v>2</v>
      </c>
      <c r="AO787" s="11">
        <v>1</v>
      </c>
      <c r="AP787" s="11">
        <v>5</v>
      </c>
      <c r="AQ787" s="11">
        <v>3</v>
      </c>
      <c r="AR787" s="11">
        <v>5</v>
      </c>
      <c r="AS787" s="11"/>
      <c r="AT787" s="11"/>
      <c r="AW787" s="11"/>
      <c r="AY787" s="11"/>
      <c r="AZ787" s="11">
        <f>AX787-22</f>
        <v>-22</v>
      </c>
      <c r="BA787" s="11">
        <f>AX787-49</f>
        <v>-49</v>
      </c>
      <c r="BB787" s="11">
        <f>AX787-67</f>
        <v>-67</v>
      </c>
      <c r="BC787" s="11">
        <f>AX787-82</f>
        <v>-82</v>
      </c>
      <c r="BH787" t="str">
        <f>CONCATENATE(Tabla1[[#This Row],[MADRE]],"X",Tabla1[[#This Row],[PADRE]])</f>
        <v>S4017XMarcona</v>
      </c>
    </row>
    <row r="788" spans="1:60" ht="15.75" hidden="1" x14ac:dyDescent="0.25">
      <c r="A788" s="11" t="str">
        <f t="shared" si="165"/>
        <v>D04_381_1</v>
      </c>
      <c r="B788" s="1" t="s">
        <v>427</v>
      </c>
      <c r="C788" s="2">
        <v>381</v>
      </c>
      <c r="D788" s="16">
        <v>1</v>
      </c>
      <c r="E788" s="11" t="s">
        <v>452</v>
      </c>
      <c r="F788" s="11" t="s">
        <v>191</v>
      </c>
      <c r="G788" s="11" t="s">
        <v>179</v>
      </c>
      <c r="H788" s="11">
        <v>2009</v>
      </c>
      <c r="I788" s="16" t="s">
        <v>70</v>
      </c>
      <c r="J788" s="11">
        <v>30</v>
      </c>
      <c r="P788" s="11">
        <v>3</v>
      </c>
      <c r="T788" s="11"/>
      <c r="V788" s="11"/>
      <c r="W788" s="20">
        <v>3</v>
      </c>
      <c r="X788" s="11">
        <v>229</v>
      </c>
      <c r="Y788" s="11">
        <v>25</v>
      </c>
      <c r="Z788" s="11">
        <v>89</v>
      </c>
      <c r="AA788" s="15">
        <f t="shared" si="166"/>
        <v>3.56</v>
      </c>
      <c r="AB788" s="11">
        <v>4</v>
      </c>
      <c r="AC788" s="11">
        <v>31</v>
      </c>
      <c r="AD788" s="21">
        <f t="shared" si="167"/>
        <v>1.24</v>
      </c>
      <c r="AE788" s="16">
        <f t="shared" si="168"/>
        <v>34.831460674157306</v>
      </c>
      <c r="AF788" s="11">
        <v>0</v>
      </c>
      <c r="AG788" s="11">
        <f t="shared" si="169"/>
        <v>0</v>
      </c>
      <c r="AH788" s="11">
        <v>0</v>
      </c>
      <c r="AI788" s="11">
        <f t="shared" si="170"/>
        <v>0</v>
      </c>
      <c r="AJ788" s="18" t="s">
        <v>279</v>
      </c>
      <c r="AK788" s="83"/>
      <c r="AL788" s="11"/>
      <c r="AM788" s="11">
        <v>8</v>
      </c>
      <c r="AN788" s="11">
        <v>2</v>
      </c>
      <c r="AO788" s="11">
        <v>1</v>
      </c>
      <c r="AP788" s="11">
        <v>4</v>
      </c>
      <c r="AQ788" s="11">
        <v>3</v>
      </c>
      <c r="AR788" s="11">
        <v>4</v>
      </c>
      <c r="AS788" s="11">
        <v>0</v>
      </c>
      <c r="AT788" s="11"/>
      <c r="AW788" s="11"/>
      <c r="AY788" s="11"/>
      <c r="AZ788" s="11">
        <f>AX788-26</f>
        <v>-26</v>
      </c>
      <c r="BA788" s="11">
        <f>AX788-50</f>
        <v>-50</v>
      </c>
      <c r="BB788" s="11">
        <f>AX788-66</f>
        <v>-66</v>
      </c>
      <c r="BC788" s="11">
        <f>AX788-82</f>
        <v>-82</v>
      </c>
      <c r="BH788" t="str">
        <f>CONCATENATE(Tabla1[[#This Row],[MADRE]],"X",Tabla1[[#This Row],[PADRE]])</f>
        <v>S4017XMarcona</v>
      </c>
    </row>
    <row r="789" spans="1:60" ht="15.75" hidden="1" x14ac:dyDescent="0.25">
      <c r="A789" s="11" t="str">
        <f t="shared" si="165"/>
        <v>D04_381_1</v>
      </c>
      <c r="B789" s="1" t="s">
        <v>427</v>
      </c>
      <c r="C789" s="2">
        <v>381</v>
      </c>
      <c r="D789" s="16">
        <v>1</v>
      </c>
      <c r="E789" s="11" t="s">
        <v>452</v>
      </c>
      <c r="F789" s="11" t="s">
        <v>191</v>
      </c>
      <c r="G789" s="11" t="s">
        <v>179</v>
      </c>
      <c r="H789" s="11">
        <v>2010</v>
      </c>
      <c r="I789" s="16" t="s">
        <v>70</v>
      </c>
      <c r="J789" s="11">
        <v>45</v>
      </c>
      <c r="P789" s="11">
        <v>3</v>
      </c>
      <c r="T789" s="11"/>
      <c r="V789" s="11"/>
      <c r="W789" s="20">
        <v>3</v>
      </c>
      <c r="X789" s="11">
        <v>236</v>
      </c>
      <c r="Y789" s="11">
        <v>25</v>
      </c>
      <c r="Z789" s="11">
        <v>99</v>
      </c>
      <c r="AA789" s="15">
        <f t="shared" si="166"/>
        <v>3.96</v>
      </c>
      <c r="AB789" s="11">
        <v>4</v>
      </c>
      <c r="AC789" s="11">
        <v>30</v>
      </c>
      <c r="AD789" s="21">
        <f t="shared" si="167"/>
        <v>1.2</v>
      </c>
      <c r="AE789" s="16">
        <f t="shared" si="168"/>
        <v>30.303030303030305</v>
      </c>
      <c r="AF789" s="11">
        <v>0</v>
      </c>
      <c r="AG789" s="11">
        <f t="shared" si="169"/>
        <v>0</v>
      </c>
      <c r="AH789" s="11">
        <v>0</v>
      </c>
      <c r="AI789" s="11">
        <f t="shared" si="170"/>
        <v>0</v>
      </c>
      <c r="AJ789" s="18" t="s">
        <v>87</v>
      </c>
      <c r="AK789" s="83"/>
      <c r="AL789" s="11"/>
      <c r="AM789" s="11">
        <v>8</v>
      </c>
      <c r="AN789" s="11">
        <v>2</v>
      </c>
      <c r="AO789" s="11">
        <v>3</v>
      </c>
      <c r="AP789" s="11">
        <v>4</v>
      </c>
      <c r="AQ789" s="11">
        <v>3</v>
      </c>
      <c r="AR789" s="11">
        <v>4</v>
      </c>
      <c r="AS789" s="11">
        <v>2</v>
      </c>
      <c r="AT789" s="11"/>
      <c r="AW789" s="11"/>
      <c r="AY789" s="11"/>
      <c r="AZ789" s="11">
        <f>AX789-40</f>
        <v>-40</v>
      </c>
      <c r="BA789" s="11">
        <f>AX789-60</f>
        <v>-60</v>
      </c>
      <c r="BB789" s="11">
        <f>AX789-82</f>
        <v>-82</v>
      </c>
      <c r="BC789" s="11">
        <f>AX789-98</f>
        <v>-98</v>
      </c>
      <c r="BH789" t="str">
        <f>CONCATENATE(Tabla1[[#This Row],[MADRE]],"X",Tabla1[[#This Row],[PADRE]])</f>
        <v>S4017XMarcona</v>
      </c>
    </row>
    <row r="790" spans="1:60" ht="15.75" hidden="1" x14ac:dyDescent="0.25">
      <c r="A790" s="11" t="str">
        <f t="shared" si="165"/>
        <v>D04_383_1</v>
      </c>
      <c r="B790" s="1" t="s">
        <v>427</v>
      </c>
      <c r="C790" s="88">
        <v>383</v>
      </c>
      <c r="D790" s="16">
        <v>1</v>
      </c>
      <c r="E790" s="11" t="s">
        <v>452</v>
      </c>
      <c r="F790" s="11" t="s">
        <v>191</v>
      </c>
      <c r="G790" s="11" t="s">
        <v>179</v>
      </c>
      <c r="H790" s="11">
        <v>2008</v>
      </c>
      <c r="I790" s="13" t="s">
        <v>64</v>
      </c>
      <c r="J790" s="11">
        <v>39</v>
      </c>
      <c r="P790" s="11">
        <v>5</v>
      </c>
      <c r="T790" s="11"/>
      <c r="V790" s="11"/>
      <c r="W790" s="20">
        <v>3</v>
      </c>
      <c r="X790" s="11">
        <v>232</v>
      </c>
      <c r="Y790" s="11">
        <v>25</v>
      </c>
      <c r="Z790" s="11">
        <v>57</v>
      </c>
      <c r="AA790" s="15">
        <f t="shared" si="166"/>
        <v>2.2799999999999998</v>
      </c>
      <c r="AB790" s="11">
        <v>4</v>
      </c>
      <c r="AC790" s="11">
        <v>22</v>
      </c>
      <c r="AD790" s="15">
        <f t="shared" si="167"/>
        <v>0.88</v>
      </c>
      <c r="AE790" s="16">
        <f t="shared" si="168"/>
        <v>38.596491228070178</v>
      </c>
      <c r="AF790" s="11">
        <v>0</v>
      </c>
      <c r="AG790" s="11">
        <f t="shared" si="169"/>
        <v>0</v>
      </c>
      <c r="AH790" s="11">
        <v>0</v>
      </c>
      <c r="AI790" s="11">
        <f t="shared" si="170"/>
        <v>0</v>
      </c>
      <c r="AJ790" s="18" t="s">
        <v>215</v>
      </c>
      <c r="AK790" s="83"/>
      <c r="AL790" s="11"/>
      <c r="AM790" s="11">
        <v>5</v>
      </c>
      <c r="AN790" s="11">
        <v>3</v>
      </c>
      <c r="AO790" s="11">
        <v>1</v>
      </c>
      <c r="AP790" s="11">
        <v>4</v>
      </c>
      <c r="AQ790" s="11">
        <v>3</v>
      </c>
      <c r="AR790" s="11">
        <v>4</v>
      </c>
      <c r="AS790" s="11"/>
      <c r="AT790" s="11"/>
      <c r="AW790" s="11"/>
      <c r="AY790" s="11"/>
      <c r="AZ790" s="11">
        <f>AX790-22</f>
        <v>-22</v>
      </c>
      <c r="BA790" s="11">
        <f>AX790-49</f>
        <v>-49</v>
      </c>
      <c r="BB790" s="11">
        <f>AX790-67</f>
        <v>-67</v>
      </c>
      <c r="BC790" s="11">
        <f>AX790-82</f>
        <v>-82</v>
      </c>
      <c r="BH790" t="str">
        <f>CONCATENATE(Tabla1[[#This Row],[MADRE]],"X",Tabla1[[#This Row],[PADRE]])</f>
        <v>S4017XMarcona</v>
      </c>
    </row>
    <row r="791" spans="1:60" ht="15.75" hidden="1" x14ac:dyDescent="0.25">
      <c r="A791" s="11" t="str">
        <f t="shared" si="165"/>
        <v>D04_383_1</v>
      </c>
      <c r="B791" s="1" t="s">
        <v>427</v>
      </c>
      <c r="C791" s="2">
        <v>383</v>
      </c>
      <c r="D791" s="16">
        <v>1</v>
      </c>
      <c r="E791" s="11" t="s">
        <v>452</v>
      </c>
      <c r="F791" s="11" t="s">
        <v>191</v>
      </c>
      <c r="G791" s="11" t="s">
        <v>179</v>
      </c>
      <c r="H791" s="11">
        <v>2009</v>
      </c>
      <c r="I791" s="13" t="s">
        <v>64</v>
      </c>
      <c r="J791" s="11">
        <v>38</v>
      </c>
      <c r="P791" s="11">
        <v>4</v>
      </c>
      <c r="T791" s="11"/>
      <c r="V791" s="11"/>
      <c r="W791" s="11">
        <v>2</v>
      </c>
      <c r="X791" s="11">
        <v>232</v>
      </c>
      <c r="Y791" s="11">
        <v>25</v>
      </c>
      <c r="Z791" s="11">
        <v>48</v>
      </c>
      <c r="AA791" s="15">
        <f t="shared" si="166"/>
        <v>1.9566666666666666</v>
      </c>
      <c r="AB791" s="11">
        <v>4</v>
      </c>
      <c r="AC791" s="11">
        <v>22</v>
      </c>
      <c r="AD791" s="15">
        <f t="shared" si="167"/>
        <v>0.91666666666666663</v>
      </c>
      <c r="AE791" s="16">
        <f t="shared" si="168"/>
        <v>46.84838160136286</v>
      </c>
      <c r="AF791" s="11">
        <v>1</v>
      </c>
      <c r="AG791" s="11">
        <f t="shared" si="169"/>
        <v>4</v>
      </c>
      <c r="AH791" s="11">
        <v>0</v>
      </c>
      <c r="AI791" s="11">
        <f t="shared" si="170"/>
        <v>0</v>
      </c>
      <c r="AJ791" s="18" t="s">
        <v>124</v>
      </c>
      <c r="AK791" s="83"/>
      <c r="AL791" s="11"/>
      <c r="AM791" s="11">
        <v>8</v>
      </c>
      <c r="AN791" s="11">
        <v>3</v>
      </c>
      <c r="AO791" s="11">
        <v>2</v>
      </c>
      <c r="AP791" s="11">
        <v>3</v>
      </c>
      <c r="AQ791" s="11">
        <v>3</v>
      </c>
      <c r="AR791" s="11">
        <v>3</v>
      </c>
      <c r="AS791" s="11">
        <v>0</v>
      </c>
      <c r="AT791" s="11"/>
      <c r="AW791" s="11"/>
      <c r="AY791" s="11"/>
      <c r="AZ791" s="11">
        <f>AX791-26</f>
        <v>-26</v>
      </c>
      <c r="BA791" s="11">
        <f>AX791-50</f>
        <v>-50</v>
      </c>
      <c r="BB791" s="11">
        <f>AX791-66</f>
        <v>-66</v>
      </c>
      <c r="BC791" s="11">
        <f>AX791-82</f>
        <v>-82</v>
      </c>
      <c r="BH791" t="str">
        <f>CONCATENATE(Tabla1[[#This Row],[MADRE]],"X",Tabla1[[#This Row],[PADRE]])</f>
        <v>S4017XMarcona</v>
      </c>
    </row>
    <row r="792" spans="1:60" ht="15.75" hidden="1" x14ac:dyDescent="0.25">
      <c r="A792" s="11" t="str">
        <f t="shared" si="165"/>
        <v>D04_383_1</v>
      </c>
      <c r="B792" s="1" t="s">
        <v>427</v>
      </c>
      <c r="C792" s="2">
        <v>383</v>
      </c>
      <c r="D792" s="16">
        <v>1</v>
      </c>
      <c r="E792" s="11" t="s">
        <v>452</v>
      </c>
      <c r="F792" s="11" t="s">
        <v>191</v>
      </c>
      <c r="G792" s="11" t="s">
        <v>179</v>
      </c>
      <c r="H792" s="11">
        <v>2010</v>
      </c>
      <c r="I792" s="13" t="s">
        <v>64</v>
      </c>
      <c r="J792" s="11">
        <v>54</v>
      </c>
      <c r="P792" s="11">
        <v>4</v>
      </c>
      <c r="T792" s="11"/>
      <c r="V792" s="11"/>
      <c r="W792" s="20">
        <v>3</v>
      </c>
      <c r="X792" s="11">
        <v>246</v>
      </c>
      <c r="Y792" s="11">
        <v>25</v>
      </c>
      <c r="Z792" s="11">
        <v>47</v>
      </c>
      <c r="AA792" s="15">
        <f t="shared" si="166"/>
        <v>1.88</v>
      </c>
      <c r="AB792" s="11">
        <v>4</v>
      </c>
      <c r="AC792" s="11">
        <v>19</v>
      </c>
      <c r="AD792" s="15">
        <f t="shared" si="167"/>
        <v>0.76</v>
      </c>
      <c r="AE792" s="16">
        <f t="shared" si="168"/>
        <v>40.425531914893618</v>
      </c>
      <c r="AF792" s="11">
        <v>0</v>
      </c>
      <c r="AG792" s="11">
        <f t="shared" si="169"/>
        <v>0</v>
      </c>
      <c r="AH792" s="11">
        <v>0</v>
      </c>
      <c r="AI792" s="11">
        <f t="shared" si="170"/>
        <v>0</v>
      </c>
      <c r="AJ792" s="18" t="s">
        <v>101</v>
      </c>
      <c r="AK792" s="83"/>
      <c r="AL792" s="11"/>
      <c r="AM792" s="11">
        <v>4</v>
      </c>
      <c r="AN792" s="11">
        <v>3</v>
      </c>
      <c r="AO792" s="11">
        <v>2</v>
      </c>
      <c r="AP792" s="11">
        <v>3</v>
      </c>
      <c r="AQ792" s="11">
        <v>3</v>
      </c>
      <c r="AR792" s="11">
        <v>3</v>
      </c>
      <c r="AS792" s="11">
        <v>2</v>
      </c>
      <c r="AT792" s="11"/>
      <c r="AW792" s="11"/>
      <c r="AY792" s="11"/>
      <c r="AZ792" s="11">
        <f>AX792-40</f>
        <v>-40</v>
      </c>
      <c r="BA792" s="11">
        <f>AX792-60</f>
        <v>-60</v>
      </c>
      <c r="BB792" s="11">
        <f>AX792-82</f>
        <v>-82</v>
      </c>
      <c r="BC792" s="11">
        <f>AX792-98</f>
        <v>-98</v>
      </c>
      <c r="BH792" t="str">
        <f>CONCATENATE(Tabla1[[#This Row],[MADRE]],"X",Tabla1[[#This Row],[PADRE]])</f>
        <v>S4017XMarcona</v>
      </c>
    </row>
    <row r="793" spans="1:60" ht="15.75" hidden="1" x14ac:dyDescent="0.25">
      <c r="A793" s="11" t="str">
        <f t="shared" si="165"/>
        <v>D04_386_1</v>
      </c>
      <c r="B793" s="1" t="s">
        <v>427</v>
      </c>
      <c r="C793" s="88">
        <v>386</v>
      </c>
      <c r="D793" s="16">
        <v>1</v>
      </c>
      <c r="E793" s="11" t="s">
        <v>452</v>
      </c>
      <c r="F793" s="11" t="s">
        <v>191</v>
      </c>
      <c r="G793" s="11" t="s">
        <v>179</v>
      </c>
      <c r="H793" s="11">
        <v>2008</v>
      </c>
      <c r="I793" s="13" t="s">
        <v>64</v>
      </c>
      <c r="J793" s="11">
        <v>36</v>
      </c>
      <c r="P793" s="11">
        <v>4</v>
      </c>
      <c r="T793" s="11"/>
      <c r="V793" s="11"/>
      <c r="W793" s="20">
        <v>3</v>
      </c>
      <c r="X793" s="11">
        <v>222</v>
      </c>
      <c r="Y793" s="11">
        <v>25</v>
      </c>
      <c r="Z793" s="11">
        <v>58</v>
      </c>
      <c r="AA793" s="15">
        <f t="shared" si="166"/>
        <v>2.3199999999999998</v>
      </c>
      <c r="AB793" s="11">
        <v>4</v>
      </c>
      <c r="AC793" s="11">
        <v>22</v>
      </c>
      <c r="AD793" s="15">
        <f t="shared" si="167"/>
        <v>0.88</v>
      </c>
      <c r="AE793" s="16">
        <f t="shared" si="168"/>
        <v>37.931034482758626</v>
      </c>
      <c r="AF793" s="11">
        <v>0</v>
      </c>
      <c r="AG793" s="11">
        <f t="shared" si="169"/>
        <v>0</v>
      </c>
      <c r="AH793" s="11">
        <v>1</v>
      </c>
      <c r="AI793" s="11">
        <f t="shared" si="170"/>
        <v>4</v>
      </c>
      <c r="AJ793" s="18" t="s">
        <v>279</v>
      </c>
      <c r="AK793" s="83"/>
      <c r="AL793" s="11"/>
      <c r="AM793" s="11">
        <v>8</v>
      </c>
      <c r="AN793" s="11">
        <v>3</v>
      </c>
      <c r="AO793" s="11">
        <v>1</v>
      </c>
      <c r="AP793" s="11">
        <v>4</v>
      </c>
      <c r="AQ793" s="11">
        <v>3</v>
      </c>
      <c r="AR793" s="11">
        <v>3</v>
      </c>
      <c r="AS793" s="11"/>
      <c r="AT793" s="11"/>
      <c r="AW793" s="11"/>
      <c r="AY793" s="11"/>
      <c r="AZ793" s="11">
        <f>AX793-22</f>
        <v>-22</v>
      </c>
      <c r="BA793" s="11">
        <f>AX793-49</f>
        <v>-49</v>
      </c>
      <c r="BB793" s="11">
        <f>AX793-67</f>
        <v>-67</v>
      </c>
      <c r="BC793" s="11">
        <f>AX793-82</f>
        <v>-82</v>
      </c>
      <c r="BH793" t="str">
        <f>CONCATENATE(Tabla1[[#This Row],[MADRE]],"X",Tabla1[[#This Row],[PADRE]])</f>
        <v>S4017XMarcona</v>
      </c>
    </row>
    <row r="794" spans="1:60" ht="15.75" hidden="1" x14ac:dyDescent="0.25">
      <c r="A794" s="11" t="str">
        <f t="shared" si="165"/>
        <v>D04_386_1</v>
      </c>
      <c r="B794" s="1" t="s">
        <v>427</v>
      </c>
      <c r="C794" s="2">
        <v>386</v>
      </c>
      <c r="D794" s="16">
        <v>1</v>
      </c>
      <c r="E794" s="11" t="s">
        <v>452</v>
      </c>
      <c r="F794" s="11" t="s">
        <v>191</v>
      </c>
      <c r="G794" s="11" t="s">
        <v>179</v>
      </c>
      <c r="H794" s="11">
        <v>2009</v>
      </c>
      <c r="I794" s="13" t="s">
        <v>64</v>
      </c>
      <c r="J794" s="11">
        <v>35</v>
      </c>
      <c r="P794" s="11">
        <v>3</v>
      </c>
      <c r="T794" s="11"/>
      <c r="V794" s="11"/>
      <c r="W794" s="11">
        <v>2</v>
      </c>
      <c r="X794" s="11">
        <v>220</v>
      </c>
      <c r="Y794" s="11">
        <v>25</v>
      </c>
      <c r="Z794" s="11">
        <v>90</v>
      </c>
      <c r="AA794" s="15">
        <f t="shared" si="166"/>
        <v>3.6</v>
      </c>
      <c r="AB794" s="11">
        <v>4</v>
      </c>
      <c r="AC794" s="11">
        <v>36</v>
      </c>
      <c r="AD794" s="21">
        <f t="shared" si="167"/>
        <v>1.44</v>
      </c>
      <c r="AE794" s="16">
        <f t="shared" si="168"/>
        <v>40</v>
      </c>
      <c r="AF794" s="11">
        <v>0</v>
      </c>
      <c r="AG794" s="11">
        <f t="shared" si="169"/>
        <v>0</v>
      </c>
      <c r="AH794" s="11">
        <v>13</v>
      </c>
      <c r="AI794" s="11">
        <f t="shared" si="170"/>
        <v>52</v>
      </c>
      <c r="AJ794" s="18" t="s">
        <v>311</v>
      </c>
      <c r="AK794" s="83"/>
      <c r="AL794" s="11"/>
      <c r="AM794" s="11">
        <v>7</v>
      </c>
      <c r="AN794" s="11">
        <v>3</v>
      </c>
      <c r="AO794" s="11">
        <v>2</v>
      </c>
      <c r="AP794" s="11">
        <v>3</v>
      </c>
      <c r="AQ794" s="11">
        <v>3</v>
      </c>
      <c r="AR794" s="11">
        <v>2</v>
      </c>
      <c r="AS794" s="11">
        <v>0</v>
      </c>
      <c r="AT794" s="11"/>
      <c r="AW794" s="11"/>
      <c r="AY794" s="11"/>
      <c r="AZ794" s="11">
        <f>AX794-26</f>
        <v>-26</v>
      </c>
      <c r="BA794" s="11">
        <f>AX794-50</f>
        <v>-50</v>
      </c>
      <c r="BB794" s="11">
        <f>AX794-66</f>
        <v>-66</v>
      </c>
      <c r="BC794" s="11">
        <f>AX794-82</f>
        <v>-82</v>
      </c>
      <c r="BH794" t="str">
        <f>CONCATENATE(Tabla1[[#This Row],[MADRE]],"X",Tabla1[[#This Row],[PADRE]])</f>
        <v>S4017XMarcona</v>
      </c>
    </row>
    <row r="795" spans="1:60" ht="15.75" hidden="1" x14ac:dyDescent="0.25">
      <c r="A795" s="11" t="str">
        <f t="shared" si="165"/>
        <v>D04_386_1</v>
      </c>
      <c r="B795" s="1" t="s">
        <v>427</v>
      </c>
      <c r="C795" s="2">
        <v>386</v>
      </c>
      <c r="D795" s="16">
        <v>1</v>
      </c>
      <c r="E795" s="11" t="s">
        <v>452</v>
      </c>
      <c r="F795" s="11" t="s">
        <v>191</v>
      </c>
      <c r="G795" s="11" t="s">
        <v>179</v>
      </c>
      <c r="H795" s="11">
        <v>2010</v>
      </c>
      <c r="I795" s="13" t="s">
        <v>64</v>
      </c>
      <c r="J795" s="11">
        <v>53</v>
      </c>
      <c r="P795" s="11">
        <v>4</v>
      </c>
      <c r="T795" s="11"/>
      <c r="V795" s="11"/>
      <c r="W795" s="11">
        <v>2</v>
      </c>
      <c r="X795" s="11">
        <v>240</v>
      </c>
      <c r="Y795" s="11">
        <v>25</v>
      </c>
      <c r="Z795" s="11">
        <v>67</v>
      </c>
      <c r="AA795" s="15">
        <f t="shared" si="166"/>
        <v>2.68</v>
      </c>
      <c r="AB795" s="11">
        <v>4</v>
      </c>
      <c r="AC795" s="11">
        <v>26</v>
      </c>
      <c r="AD795" s="15">
        <f t="shared" si="167"/>
        <v>1.04</v>
      </c>
      <c r="AE795" s="16">
        <f t="shared" si="168"/>
        <v>38.805970149253731</v>
      </c>
      <c r="AF795" s="11">
        <v>0</v>
      </c>
      <c r="AG795" s="11">
        <f t="shared" si="169"/>
        <v>0</v>
      </c>
      <c r="AH795" s="11">
        <v>2</v>
      </c>
      <c r="AI795" s="11">
        <f t="shared" si="170"/>
        <v>8</v>
      </c>
      <c r="AJ795" s="18" t="s">
        <v>455</v>
      </c>
      <c r="AK795" s="83"/>
      <c r="AL795" s="11"/>
      <c r="AM795" s="11">
        <v>4</v>
      </c>
      <c r="AN795" s="11">
        <v>3</v>
      </c>
      <c r="AO795" s="11">
        <v>3</v>
      </c>
      <c r="AP795" s="11">
        <v>4</v>
      </c>
      <c r="AQ795" s="11">
        <v>3</v>
      </c>
      <c r="AR795" s="11">
        <v>3</v>
      </c>
      <c r="AS795" s="11">
        <v>4</v>
      </c>
      <c r="AT795" s="11"/>
      <c r="AW795" s="11"/>
      <c r="AY795" s="11"/>
      <c r="AZ795" s="11">
        <f>AX795-40</f>
        <v>-40</v>
      </c>
      <c r="BA795" s="11">
        <f>AX795-60</f>
        <v>-60</v>
      </c>
      <c r="BB795" s="11">
        <f>AX795-82</f>
        <v>-82</v>
      </c>
      <c r="BC795" s="11">
        <f>AX795-98</f>
        <v>-98</v>
      </c>
      <c r="BH795" t="str">
        <f>CONCATENATE(Tabla1[[#This Row],[MADRE]],"X",Tabla1[[#This Row],[PADRE]])</f>
        <v>S4017XMarcona</v>
      </c>
    </row>
    <row r="796" spans="1:60" ht="15.75" hidden="1" x14ac:dyDescent="0.25">
      <c r="A796" s="11" t="str">
        <f t="shared" si="165"/>
        <v>D04_405_2</v>
      </c>
      <c r="B796" s="1" t="s">
        <v>427</v>
      </c>
      <c r="C796" s="8">
        <v>405</v>
      </c>
      <c r="D796" s="13">
        <v>2</v>
      </c>
      <c r="E796" s="14" t="s">
        <v>177</v>
      </c>
      <c r="F796" s="14" t="s">
        <v>183</v>
      </c>
      <c r="G796" s="14" t="s">
        <v>179</v>
      </c>
      <c r="H796" s="14">
        <v>2007</v>
      </c>
      <c r="I796" s="13" t="s">
        <v>70</v>
      </c>
      <c r="J796" s="14"/>
      <c r="P796" s="14"/>
      <c r="T796" s="14"/>
      <c r="V796" s="14" t="s">
        <v>433</v>
      </c>
      <c r="W796" s="14">
        <v>2</v>
      </c>
      <c r="X796" s="14">
        <v>220</v>
      </c>
      <c r="Y796" s="14">
        <v>25</v>
      </c>
      <c r="Z796" s="14">
        <v>125</v>
      </c>
      <c r="AA796" s="81">
        <f t="shared" si="166"/>
        <v>5.0566666666666666</v>
      </c>
      <c r="AB796" s="14">
        <v>4</v>
      </c>
      <c r="AC796" s="14">
        <v>34</v>
      </c>
      <c r="AD796" s="87">
        <f t="shared" si="167"/>
        <v>1.4166666666666667</v>
      </c>
      <c r="AE796" s="13">
        <f t="shared" si="168"/>
        <v>28.015820698747532</v>
      </c>
      <c r="AF796" s="14">
        <v>1</v>
      </c>
      <c r="AG796" s="14">
        <f t="shared" si="169"/>
        <v>4</v>
      </c>
      <c r="AH796" s="14">
        <v>0</v>
      </c>
      <c r="AI796" s="14">
        <f t="shared" si="170"/>
        <v>0</v>
      </c>
      <c r="AJ796" s="17" t="s">
        <v>81</v>
      </c>
      <c r="AK796" s="82"/>
      <c r="AL796" s="14"/>
      <c r="AM796" s="14">
        <v>8</v>
      </c>
      <c r="AN796" s="14">
        <v>2</v>
      </c>
      <c r="AO796" s="14">
        <v>3</v>
      </c>
      <c r="AP796" s="14">
        <v>4</v>
      </c>
      <c r="AQ796" s="14">
        <v>3</v>
      </c>
      <c r="AR796" s="14">
        <v>4</v>
      </c>
      <c r="AS796" s="14"/>
      <c r="AT796" s="14"/>
      <c r="AW796" s="14"/>
      <c r="AY796" s="14"/>
      <c r="AZ796" s="14"/>
      <c r="BA796" s="14"/>
      <c r="BB796" s="14"/>
      <c r="BC796" s="14"/>
      <c r="BH796" t="str">
        <f>CONCATENATE(Tabla1[[#This Row],[MADRE]],"X",Tabla1[[#This Row],[PADRE]])</f>
        <v>S2332XDesmayo</v>
      </c>
    </row>
    <row r="797" spans="1:60" ht="15.75" hidden="1" x14ac:dyDescent="0.25">
      <c r="A797" s="11" t="str">
        <f t="shared" si="165"/>
        <v>D04_405_2</v>
      </c>
      <c r="B797" s="1" t="s">
        <v>427</v>
      </c>
      <c r="C797" s="2">
        <v>405</v>
      </c>
      <c r="D797" s="16">
        <v>2</v>
      </c>
      <c r="E797" s="11" t="s">
        <v>177</v>
      </c>
      <c r="F797" s="11" t="s">
        <v>183</v>
      </c>
      <c r="G797" s="11" t="s">
        <v>179</v>
      </c>
      <c r="H797" s="11">
        <v>2008</v>
      </c>
      <c r="I797" s="16" t="s">
        <v>70</v>
      </c>
      <c r="J797" s="11">
        <v>24</v>
      </c>
      <c r="P797" s="11">
        <v>3</v>
      </c>
      <c r="T797" s="11"/>
      <c r="V797" s="11"/>
      <c r="W797" s="20">
        <v>3</v>
      </c>
      <c r="X797" s="11">
        <v>219</v>
      </c>
      <c r="Y797" s="11">
        <v>25</v>
      </c>
      <c r="Z797" s="11">
        <v>95</v>
      </c>
      <c r="AA797" s="15">
        <f t="shared" si="166"/>
        <v>3.8</v>
      </c>
      <c r="AB797" s="11">
        <v>4</v>
      </c>
      <c r="AC797" s="11">
        <v>30</v>
      </c>
      <c r="AD797" s="21">
        <f t="shared" si="167"/>
        <v>1.2</v>
      </c>
      <c r="AE797" s="16">
        <f t="shared" si="168"/>
        <v>31.578947368421055</v>
      </c>
      <c r="AF797" s="11">
        <v>0</v>
      </c>
      <c r="AG797" s="11">
        <f t="shared" si="169"/>
        <v>0</v>
      </c>
      <c r="AH797" s="11">
        <v>0</v>
      </c>
      <c r="AI797" s="11">
        <f t="shared" si="170"/>
        <v>0</v>
      </c>
      <c r="AJ797" s="18" t="s">
        <v>87</v>
      </c>
      <c r="AK797" s="83"/>
      <c r="AL797" s="11"/>
      <c r="AM797" s="11">
        <v>10</v>
      </c>
      <c r="AN797" s="11">
        <v>2</v>
      </c>
      <c r="AO797" s="11">
        <v>2</v>
      </c>
      <c r="AP797" s="11">
        <v>4</v>
      </c>
      <c r="AQ797" s="11">
        <v>3</v>
      </c>
      <c r="AR797" s="11">
        <v>4</v>
      </c>
      <c r="AS797" s="11"/>
      <c r="AT797" s="11"/>
      <c r="AW797" s="11"/>
      <c r="AY797" s="11"/>
      <c r="AZ797" s="11">
        <f>AX797-22</f>
        <v>-22</v>
      </c>
      <c r="BA797" s="11">
        <f>AX797-49</f>
        <v>-49</v>
      </c>
      <c r="BB797" s="11">
        <f>AX797-67</f>
        <v>-67</v>
      </c>
      <c r="BC797" s="11">
        <f>AX797-82</f>
        <v>-82</v>
      </c>
      <c r="BH797" t="str">
        <f>CONCATENATE(Tabla1[[#This Row],[MADRE]],"X",Tabla1[[#This Row],[PADRE]])</f>
        <v>S2332XDesmayo</v>
      </c>
    </row>
    <row r="798" spans="1:60" ht="15.75" hidden="1" x14ac:dyDescent="0.25">
      <c r="A798" s="11" t="str">
        <f t="shared" si="165"/>
        <v>D04_405_2</v>
      </c>
      <c r="B798" s="1" t="s">
        <v>427</v>
      </c>
      <c r="C798" s="2">
        <v>405</v>
      </c>
      <c r="D798" s="16">
        <v>2</v>
      </c>
      <c r="E798" s="11" t="s">
        <v>177</v>
      </c>
      <c r="F798" s="11" t="s">
        <v>183</v>
      </c>
      <c r="G798" s="11" t="s">
        <v>179</v>
      </c>
      <c r="H798" s="11">
        <v>2009</v>
      </c>
      <c r="I798" s="16" t="s">
        <v>70</v>
      </c>
      <c r="J798" s="11">
        <v>33</v>
      </c>
      <c r="P798" s="11">
        <v>1</v>
      </c>
      <c r="T798" s="11"/>
      <c r="V798" s="11"/>
      <c r="W798" s="11">
        <v>2</v>
      </c>
      <c r="X798" s="11">
        <v>206</v>
      </c>
      <c r="Y798" s="11">
        <v>25</v>
      </c>
      <c r="Z798" s="11">
        <v>145</v>
      </c>
      <c r="AA798" s="15">
        <f t="shared" si="166"/>
        <v>5.8533333333333335</v>
      </c>
      <c r="AB798" s="11">
        <v>4</v>
      </c>
      <c r="AC798" s="11">
        <v>32</v>
      </c>
      <c r="AD798" s="21">
        <f t="shared" si="167"/>
        <v>1.3333333333333333</v>
      </c>
      <c r="AE798" s="16">
        <f t="shared" si="168"/>
        <v>22.779043280182229</v>
      </c>
      <c r="AF798" s="11">
        <v>1</v>
      </c>
      <c r="AG798" s="11">
        <f t="shared" si="169"/>
        <v>4</v>
      </c>
      <c r="AH798" s="11">
        <v>0</v>
      </c>
      <c r="AI798" s="11">
        <f t="shared" si="170"/>
        <v>0</v>
      </c>
      <c r="AJ798" s="18" t="s">
        <v>305</v>
      </c>
      <c r="AK798" s="83"/>
      <c r="AL798" s="11"/>
      <c r="AM798" s="11">
        <v>10</v>
      </c>
      <c r="AN798" s="11">
        <v>2</v>
      </c>
      <c r="AO798" s="11">
        <v>2</v>
      </c>
      <c r="AP798" s="11">
        <v>3</v>
      </c>
      <c r="AQ798" s="11">
        <v>3</v>
      </c>
      <c r="AR798" s="11">
        <v>3</v>
      </c>
      <c r="AS798" s="11">
        <v>0</v>
      </c>
      <c r="AT798" s="11"/>
      <c r="AW798" s="11"/>
      <c r="AY798" s="11"/>
      <c r="AZ798" s="11">
        <f>AX798-26</f>
        <v>-26</v>
      </c>
      <c r="BA798" s="11">
        <f>AX798-50</f>
        <v>-50</v>
      </c>
      <c r="BB798" s="11">
        <f>AX798-66</f>
        <v>-66</v>
      </c>
      <c r="BC798" s="11">
        <f>AX798-82</f>
        <v>-82</v>
      </c>
      <c r="BH798" t="str">
        <f>CONCATENATE(Tabla1[[#This Row],[MADRE]],"X",Tabla1[[#This Row],[PADRE]])</f>
        <v>S2332XDesmayo</v>
      </c>
    </row>
    <row r="799" spans="1:60" ht="15.75" hidden="1" x14ac:dyDescent="0.25">
      <c r="A799" s="11" t="str">
        <f t="shared" si="165"/>
        <v>D04_405_2</v>
      </c>
      <c r="B799" s="1" t="s">
        <v>427</v>
      </c>
      <c r="C799" s="2">
        <v>405</v>
      </c>
      <c r="D799" s="16">
        <v>2</v>
      </c>
      <c r="E799" s="11" t="s">
        <v>177</v>
      </c>
      <c r="F799" s="11" t="s">
        <v>183</v>
      </c>
      <c r="G799" s="11" t="s">
        <v>179</v>
      </c>
      <c r="H799" s="11">
        <v>2010</v>
      </c>
      <c r="I799" s="16" t="s">
        <v>70</v>
      </c>
      <c r="J799" s="11">
        <v>45</v>
      </c>
      <c r="P799" s="11">
        <v>3</v>
      </c>
      <c r="T799" s="11"/>
      <c r="V799" s="11"/>
      <c r="W799" s="20">
        <v>4</v>
      </c>
      <c r="X799" s="11">
        <v>239</v>
      </c>
      <c r="Y799" s="11">
        <v>25</v>
      </c>
      <c r="Z799" s="11">
        <v>106</v>
      </c>
      <c r="AA799" s="15">
        <f t="shared" si="166"/>
        <v>4.24</v>
      </c>
      <c r="AB799" s="11">
        <v>5</v>
      </c>
      <c r="AC799" s="11">
        <v>32</v>
      </c>
      <c r="AD799" s="21">
        <f t="shared" si="167"/>
        <v>1.28</v>
      </c>
      <c r="AE799" s="16">
        <f t="shared" si="168"/>
        <v>30.188679245283016</v>
      </c>
      <c r="AF799" s="11">
        <v>0</v>
      </c>
      <c r="AG799" s="11">
        <f t="shared" si="169"/>
        <v>0</v>
      </c>
      <c r="AH799" s="11">
        <v>0</v>
      </c>
      <c r="AI799" s="11">
        <f t="shared" si="170"/>
        <v>0</v>
      </c>
      <c r="AJ799" s="18" t="s">
        <v>133</v>
      </c>
      <c r="AK799" s="83"/>
      <c r="AL799" s="11"/>
      <c r="AM799" s="11">
        <v>10</v>
      </c>
      <c r="AN799" s="11">
        <v>2</v>
      </c>
      <c r="AO799" s="11">
        <v>2</v>
      </c>
      <c r="AP799" s="11">
        <v>4</v>
      </c>
      <c r="AQ799" s="11">
        <v>3</v>
      </c>
      <c r="AR799" s="11">
        <v>4</v>
      </c>
      <c r="AS799" s="11">
        <v>3</v>
      </c>
      <c r="AT799" s="11"/>
      <c r="AW799" s="11"/>
      <c r="AY799" s="11"/>
      <c r="AZ799" s="11">
        <f>AX799-40</f>
        <v>-40</v>
      </c>
      <c r="BA799" s="11">
        <f>AX799-60</f>
        <v>-60</v>
      </c>
      <c r="BB799" s="11">
        <f>AX799-82</f>
        <v>-82</v>
      </c>
      <c r="BC799" s="11">
        <f>AX799-98</f>
        <v>-98</v>
      </c>
      <c r="BH799" t="str">
        <f>CONCATENATE(Tabla1[[#This Row],[MADRE]],"X",Tabla1[[#This Row],[PADRE]])</f>
        <v>S2332XDesmayo</v>
      </c>
    </row>
    <row r="800" spans="1:60" ht="15.75" hidden="1" x14ac:dyDescent="0.25">
      <c r="A800" s="11" t="str">
        <f t="shared" si="165"/>
        <v>D04_406_2</v>
      </c>
      <c r="B800" s="1" t="s">
        <v>427</v>
      </c>
      <c r="C800" s="8">
        <v>406</v>
      </c>
      <c r="D800" s="13">
        <v>2</v>
      </c>
      <c r="E800" s="14" t="s">
        <v>177</v>
      </c>
      <c r="F800" s="14" t="s">
        <v>183</v>
      </c>
      <c r="G800" s="14" t="s">
        <v>179</v>
      </c>
      <c r="H800" s="14">
        <v>2007</v>
      </c>
      <c r="I800" s="13" t="s">
        <v>70</v>
      </c>
      <c r="J800" s="14"/>
      <c r="P800" s="14"/>
      <c r="T800" s="14"/>
      <c r="V800" s="14" t="s">
        <v>433</v>
      </c>
      <c r="W800" s="85">
        <v>3</v>
      </c>
      <c r="X800" s="14">
        <v>223</v>
      </c>
      <c r="Y800" s="14">
        <v>25</v>
      </c>
      <c r="Z800" s="14">
        <v>134</v>
      </c>
      <c r="AA800" s="81">
        <f t="shared" si="166"/>
        <v>5.36</v>
      </c>
      <c r="AB800" s="14">
        <v>4</v>
      </c>
      <c r="AC800" s="14">
        <v>33</v>
      </c>
      <c r="AD800" s="87">
        <f t="shared" si="167"/>
        <v>1.32</v>
      </c>
      <c r="AE800" s="13">
        <f t="shared" si="168"/>
        <v>24.626865671641788</v>
      </c>
      <c r="AF800" s="14">
        <v>0</v>
      </c>
      <c r="AG800" s="14">
        <f t="shared" si="169"/>
        <v>0</v>
      </c>
      <c r="AH800" s="14">
        <v>0</v>
      </c>
      <c r="AI800" s="14">
        <f t="shared" si="170"/>
        <v>0</v>
      </c>
      <c r="AJ800" s="17" t="s">
        <v>305</v>
      </c>
      <c r="AK800" s="82"/>
      <c r="AL800" s="14"/>
      <c r="AM800" s="14">
        <v>6</v>
      </c>
      <c r="AN800" s="14">
        <v>2</v>
      </c>
      <c r="AO800" s="14">
        <v>2</v>
      </c>
      <c r="AP800" s="14">
        <v>3</v>
      </c>
      <c r="AQ800" s="14">
        <v>3</v>
      </c>
      <c r="AR800" s="14">
        <v>4</v>
      </c>
      <c r="AS800" s="14"/>
      <c r="AT800" s="14"/>
      <c r="AW800" s="14"/>
      <c r="AY800" s="14"/>
      <c r="AZ800" s="14"/>
      <c r="BA800" s="14"/>
      <c r="BB800" s="14"/>
      <c r="BC800" s="14"/>
      <c r="BH800" t="str">
        <f>CONCATENATE(Tabla1[[#This Row],[MADRE]],"X",Tabla1[[#This Row],[PADRE]])</f>
        <v>S2332XDesmayo</v>
      </c>
    </row>
    <row r="801" spans="1:60" ht="15.75" hidden="1" x14ac:dyDescent="0.25">
      <c r="A801" s="11" t="str">
        <f t="shared" si="165"/>
        <v>D04_406_2</v>
      </c>
      <c r="B801" s="1" t="s">
        <v>427</v>
      </c>
      <c r="C801" s="2">
        <v>406</v>
      </c>
      <c r="D801" s="16">
        <v>2</v>
      </c>
      <c r="E801" s="11" t="s">
        <v>177</v>
      </c>
      <c r="F801" s="11" t="s">
        <v>183</v>
      </c>
      <c r="G801" s="11" t="s">
        <v>179</v>
      </c>
      <c r="H801" s="11">
        <v>2009</v>
      </c>
      <c r="I801" s="16" t="s">
        <v>70</v>
      </c>
      <c r="J801" s="11">
        <v>29</v>
      </c>
      <c r="P801" s="11">
        <v>1</v>
      </c>
      <c r="T801" s="11"/>
      <c r="V801" s="11"/>
      <c r="W801" s="11">
        <v>2</v>
      </c>
      <c r="X801" s="11">
        <v>229</v>
      </c>
      <c r="Y801" s="11">
        <v>25</v>
      </c>
      <c r="Z801" s="11">
        <v>179</v>
      </c>
      <c r="AA801" s="15">
        <f t="shared" si="166"/>
        <v>7.23</v>
      </c>
      <c r="AB801" s="11">
        <v>4</v>
      </c>
      <c r="AC801" s="11">
        <v>42</v>
      </c>
      <c r="AD801" s="21">
        <f t="shared" si="167"/>
        <v>1.75</v>
      </c>
      <c r="AE801" s="16">
        <f t="shared" si="168"/>
        <v>24.204702627939142</v>
      </c>
      <c r="AF801" s="11">
        <v>1</v>
      </c>
      <c r="AG801" s="11">
        <f t="shared" si="169"/>
        <v>4</v>
      </c>
      <c r="AH801" s="11">
        <v>0</v>
      </c>
      <c r="AI801" s="11">
        <f t="shared" si="170"/>
        <v>0</v>
      </c>
      <c r="AJ801" s="18" t="s">
        <v>259</v>
      </c>
      <c r="AK801" s="83"/>
      <c r="AL801" s="11"/>
      <c r="AM801" s="11">
        <v>10</v>
      </c>
      <c r="AN801" s="11">
        <v>2</v>
      </c>
      <c r="AO801" s="11">
        <v>2</v>
      </c>
      <c r="AP801" s="11">
        <v>3</v>
      </c>
      <c r="AQ801" s="11">
        <v>3</v>
      </c>
      <c r="AR801" s="11">
        <v>4</v>
      </c>
      <c r="AS801" s="11">
        <v>3</v>
      </c>
      <c r="AT801" s="11"/>
      <c r="AW801" s="11"/>
      <c r="AY801" s="11"/>
      <c r="AZ801" s="11">
        <f>AX801-26</f>
        <v>-26</v>
      </c>
      <c r="BA801" s="11">
        <f>AX801-50</f>
        <v>-50</v>
      </c>
      <c r="BB801" s="11">
        <f>AX801-66</f>
        <v>-66</v>
      </c>
      <c r="BC801" s="11">
        <f>AX801-82</f>
        <v>-82</v>
      </c>
      <c r="BH801" t="str">
        <f>CONCATENATE(Tabla1[[#This Row],[MADRE]],"X",Tabla1[[#This Row],[PADRE]])</f>
        <v>S2332XDesmayo</v>
      </c>
    </row>
    <row r="802" spans="1:60" ht="15.75" hidden="1" x14ac:dyDescent="0.25">
      <c r="A802" s="11" t="str">
        <f t="shared" si="165"/>
        <v>D04_406_2</v>
      </c>
      <c r="B802" s="1" t="s">
        <v>427</v>
      </c>
      <c r="C802" s="2">
        <v>406</v>
      </c>
      <c r="D802" s="16">
        <v>2</v>
      </c>
      <c r="E802" s="11" t="s">
        <v>177</v>
      </c>
      <c r="F802" s="11" t="s">
        <v>183</v>
      </c>
      <c r="G802" s="11" t="s">
        <v>179</v>
      </c>
      <c r="H802" s="11">
        <v>2010</v>
      </c>
      <c r="I802" s="16" t="s">
        <v>70</v>
      </c>
      <c r="J802" s="11">
        <v>55</v>
      </c>
      <c r="P802" s="11">
        <v>3</v>
      </c>
      <c r="T802" s="11"/>
      <c r="V802" s="11"/>
      <c r="W802" s="20">
        <v>4</v>
      </c>
      <c r="X802" s="11">
        <v>240</v>
      </c>
      <c r="Y802" s="11">
        <v>25</v>
      </c>
      <c r="Z802" s="11">
        <v>120</v>
      </c>
      <c r="AA802" s="15">
        <f t="shared" si="166"/>
        <v>4.8</v>
      </c>
      <c r="AB802" s="11">
        <v>5</v>
      </c>
      <c r="AC802" s="11">
        <v>31</v>
      </c>
      <c r="AD802" s="21">
        <f t="shared" si="167"/>
        <v>1.24</v>
      </c>
      <c r="AE802" s="16">
        <f t="shared" si="168"/>
        <v>25.833333333333336</v>
      </c>
      <c r="AF802" s="11">
        <v>0</v>
      </c>
      <c r="AG802" s="11">
        <f t="shared" si="169"/>
        <v>0</v>
      </c>
      <c r="AH802" s="11">
        <v>0</v>
      </c>
      <c r="AI802" s="11">
        <f t="shared" si="170"/>
        <v>0</v>
      </c>
      <c r="AJ802" s="18" t="s">
        <v>305</v>
      </c>
      <c r="AK802" s="83"/>
      <c r="AL802" s="11"/>
      <c r="AM802" s="11">
        <v>4</v>
      </c>
      <c r="AN802" s="11">
        <v>1</v>
      </c>
      <c r="AO802" s="11">
        <v>1</v>
      </c>
      <c r="AP802" s="11">
        <v>3</v>
      </c>
      <c r="AQ802" s="11">
        <v>3</v>
      </c>
      <c r="AR802" s="11">
        <v>3</v>
      </c>
      <c r="AS802" s="11">
        <v>4</v>
      </c>
      <c r="AT802" s="11"/>
      <c r="AW802" s="11"/>
      <c r="AY802" s="11"/>
      <c r="AZ802" s="11">
        <f>AX802-40</f>
        <v>-40</v>
      </c>
      <c r="BA802" s="11">
        <f>AX802-60</f>
        <v>-60</v>
      </c>
      <c r="BB802" s="11">
        <f>AX802-82</f>
        <v>-82</v>
      </c>
      <c r="BC802" s="11">
        <f>AX802-98</f>
        <v>-98</v>
      </c>
      <c r="BH802" t="str">
        <f>CONCATENATE(Tabla1[[#This Row],[MADRE]],"X",Tabla1[[#This Row],[PADRE]])</f>
        <v>S2332XDesmayo</v>
      </c>
    </row>
    <row r="803" spans="1:60" ht="15.75" hidden="1" x14ac:dyDescent="0.25">
      <c r="A803" s="11" t="str">
        <f t="shared" si="165"/>
        <v>D05_3_1</v>
      </c>
      <c r="B803" s="1" t="s">
        <v>460</v>
      </c>
      <c r="C803" s="89">
        <v>3</v>
      </c>
      <c r="D803" s="13">
        <v>1</v>
      </c>
      <c r="E803" s="14" t="s">
        <v>144</v>
      </c>
      <c r="F803" s="14" t="s">
        <v>191</v>
      </c>
      <c r="G803" s="14" t="s">
        <v>192</v>
      </c>
      <c r="H803" s="14">
        <v>2008</v>
      </c>
      <c r="I803" s="13" t="s">
        <v>64</v>
      </c>
      <c r="L803" s="14">
        <f>J803-22</f>
        <v>-22</v>
      </c>
      <c r="M803" s="14">
        <f>J803-49</f>
        <v>-49</v>
      </c>
      <c r="V803" s="14" t="s">
        <v>194</v>
      </c>
      <c r="W803" s="90">
        <v>1</v>
      </c>
      <c r="X803" s="14">
        <v>199</v>
      </c>
      <c r="Y803" s="14">
        <v>25</v>
      </c>
      <c r="Z803" s="14">
        <v>88</v>
      </c>
      <c r="AA803" s="81">
        <f t="shared" si="166"/>
        <v>3.52</v>
      </c>
      <c r="AB803" s="14">
        <v>4</v>
      </c>
      <c r="AC803" s="14">
        <v>22</v>
      </c>
      <c r="AD803" s="91">
        <f t="shared" si="167"/>
        <v>0.88</v>
      </c>
      <c r="AE803" s="13">
        <f t="shared" si="168"/>
        <v>25</v>
      </c>
      <c r="AF803" s="14">
        <v>0</v>
      </c>
      <c r="AG803" s="14">
        <f t="shared" si="169"/>
        <v>0</v>
      </c>
      <c r="AH803" s="14">
        <v>0</v>
      </c>
      <c r="AI803" s="14">
        <f t="shared" si="170"/>
        <v>0</v>
      </c>
      <c r="AJ803" s="17" t="s">
        <v>461</v>
      </c>
      <c r="AM803" s="14">
        <v>5</v>
      </c>
      <c r="AN803" s="14">
        <v>2</v>
      </c>
      <c r="AO803" s="14">
        <v>2</v>
      </c>
      <c r="AP803" s="14">
        <v>2</v>
      </c>
      <c r="AQ803" s="14">
        <v>1</v>
      </c>
      <c r="AR803" s="14">
        <v>1</v>
      </c>
      <c r="AS803" s="14"/>
      <c r="AT803" s="14" t="s">
        <v>462</v>
      </c>
      <c r="AU803" s="14">
        <f>AQ803-67</f>
        <v>-66</v>
      </c>
      <c r="AV803" s="14">
        <f>AQ803-82</f>
        <v>-81</v>
      </c>
      <c r="BD803" s="14"/>
      <c r="BH803" t="str">
        <f>CONCATENATE(Tabla1[[#This Row],[MADRE]],"X",Tabla1[[#This Row],[PADRE]])</f>
        <v>AntonetaXMarcona</v>
      </c>
    </row>
    <row r="804" spans="1:60" ht="15.75" hidden="1" x14ac:dyDescent="0.25">
      <c r="A804" s="11" t="str">
        <f t="shared" si="165"/>
        <v>D05_4_1</v>
      </c>
      <c r="B804" s="1" t="s">
        <v>460</v>
      </c>
      <c r="C804" s="89">
        <v>4</v>
      </c>
      <c r="D804" s="13">
        <v>1</v>
      </c>
      <c r="E804" s="14" t="s">
        <v>144</v>
      </c>
      <c r="F804" s="14" t="s">
        <v>191</v>
      </c>
      <c r="G804" s="14" t="s">
        <v>192</v>
      </c>
      <c r="H804" s="14">
        <v>2008</v>
      </c>
      <c r="I804" s="13" t="s">
        <v>64</v>
      </c>
      <c r="L804" s="14">
        <f>J804-22</f>
        <v>-22</v>
      </c>
      <c r="M804" s="85">
        <f>J804-49</f>
        <v>-49</v>
      </c>
      <c r="V804" s="14" t="s">
        <v>194</v>
      </c>
      <c r="W804" s="90">
        <v>2</v>
      </c>
      <c r="X804" s="14">
        <v>199</v>
      </c>
      <c r="Y804" s="14">
        <v>25</v>
      </c>
      <c r="Z804" s="14">
        <v>90</v>
      </c>
      <c r="AA804" s="81">
        <f t="shared" si="166"/>
        <v>3.6</v>
      </c>
      <c r="AB804" s="14">
        <v>4</v>
      </c>
      <c r="AC804" s="14">
        <v>26</v>
      </c>
      <c r="AD804" s="91">
        <f t="shared" si="167"/>
        <v>1.04</v>
      </c>
      <c r="AE804" s="13">
        <f t="shared" si="168"/>
        <v>28.888888888888889</v>
      </c>
      <c r="AF804" s="14">
        <v>0</v>
      </c>
      <c r="AG804" s="14">
        <f t="shared" si="169"/>
        <v>0</v>
      </c>
      <c r="AH804" s="14">
        <v>0</v>
      </c>
      <c r="AI804" s="14">
        <f t="shared" si="170"/>
        <v>0</v>
      </c>
      <c r="AJ804" s="17" t="s">
        <v>411</v>
      </c>
      <c r="AM804" s="14">
        <v>7</v>
      </c>
      <c r="AN804" s="14">
        <v>2</v>
      </c>
      <c r="AO804" s="14">
        <v>2</v>
      </c>
      <c r="AP804" s="14">
        <v>2</v>
      </c>
      <c r="AQ804" s="14">
        <v>1</v>
      </c>
      <c r="AR804" s="90">
        <v>1</v>
      </c>
      <c r="AS804" s="90"/>
      <c r="AT804" s="14" t="s">
        <v>462</v>
      </c>
      <c r="AU804" s="14">
        <f>AQ804-67</f>
        <v>-66</v>
      </c>
      <c r="AV804" s="14">
        <f>AQ804-82</f>
        <v>-81</v>
      </c>
      <c r="BD804" s="14"/>
      <c r="BH804" t="str">
        <f>CONCATENATE(Tabla1[[#This Row],[MADRE]],"X",Tabla1[[#This Row],[PADRE]])</f>
        <v>AntonetaXMarcona</v>
      </c>
    </row>
    <row r="805" spans="1:60" ht="15.75" hidden="1" x14ac:dyDescent="0.25">
      <c r="A805" s="11" t="str">
        <f t="shared" si="165"/>
        <v>D05_6_1</v>
      </c>
      <c r="B805" s="1" t="s">
        <v>460</v>
      </c>
      <c r="C805" s="92">
        <v>6</v>
      </c>
      <c r="D805" s="13">
        <v>1</v>
      </c>
      <c r="E805" s="14" t="s">
        <v>144</v>
      </c>
      <c r="F805" s="14" t="s">
        <v>191</v>
      </c>
      <c r="G805" s="14" t="s">
        <v>192</v>
      </c>
      <c r="H805" s="14">
        <v>2008</v>
      </c>
      <c r="I805" s="13" t="s">
        <v>373</v>
      </c>
      <c r="L805" s="14">
        <f>J805-22</f>
        <v>-22</v>
      </c>
      <c r="M805" s="14">
        <f>J805-49</f>
        <v>-49</v>
      </c>
      <c r="V805" s="14" t="s">
        <v>194</v>
      </c>
      <c r="W805" s="90">
        <v>1</v>
      </c>
      <c r="X805" s="14">
        <v>210</v>
      </c>
      <c r="Y805" s="14">
        <v>25</v>
      </c>
      <c r="Z805" s="14">
        <v>131</v>
      </c>
      <c r="AA805" s="81">
        <f t="shared" si="166"/>
        <v>5.24</v>
      </c>
      <c r="AB805" s="14">
        <v>4</v>
      </c>
      <c r="AC805" s="14">
        <v>34</v>
      </c>
      <c r="AD805" s="87">
        <f t="shared" si="167"/>
        <v>1.36</v>
      </c>
      <c r="AE805" s="13">
        <f t="shared" si="168"/>
        <v>25.954198473282442</v>
      </c>
      <c r="AF805" s="14">
        <v>0</v>
      </c>
      <c r="AG805" s="14">
        <f t="shared" si="169"/>
        <v>0</v>
      </c>
      <c r="AH805" s="14">
        <v>0</v>
      </c>
      <c r="AI805" s="14">
        <f t="shared" si="170"/>
        <v>0</v>
      </c>
      <c r="AJ805" s="17" t="s">
        <v>87</v>
      </c>
      <c r="AM805" s="14">
        <v>3</v>
      </c>
      <c r="AN805" s="14">
        <v>2</v>
      </c>
      <c r="AO805" s="14">
        <v>2</v>
      </c>
      <c r="AP805" s="14">
        <v>3</v>
      </c>
      <c r="AQ805" s="14">
        <v>3</v>
      </c>
      <c r="AR805" s="85">
        <v>4</v>
      </c>
      <c r="AS805" s="85"/>
      <c r="AT805" s="14"/>
      <c r="AU805" s="14">
        <f>AQ805-67</f>
        <v>-64</v>
      </c>
      <c r="AV805" s="14">
        <f>AQ805-82</f>
        <v>-79</v>
      </c>
      <c r="BD805" s="14"/>
      <c r="BH805" t="str">
        <f>CONCATENATE(Tabla1[[#This Row],[MADRE]],"X",Tabla1[[#This Row],[PADRE]])</f>
        <v>AntonetaXMarcona</v>
      </c>
    </row>
    <row r="806" spans="1:60" ht="15.75" hidden="1" x14ac:dyDescent="0.25">
      <c r="A806" s="11" t="str">
        <f t="shared" si="165"/>
        <v>D05_6_1</v>
      </c>
      <c r="B806" s="1" t="s">
        <v>460</v>
      </c>
      <c r="C806" s="2">
        <v>6</v>
      </c>
      <c r="D806" s="16">
        <v>1</v>
      </c>
      <c r="E806" s="14" t="s">
        <v>144</v>
      </c>
      <c r="F806" s="11" t="s">
        <v>191</v>
      </c>
      <c r="G806" s="11" t="s">
        <v>192</v>
      </c>
      <c r="H806" s="11">
        <v>2009</v>
      </c>
      <c r="I806" s="13" t="s">
        <v>373</v>
      </c>
      <c r="L806" s="11">
        <f>J806-26</f>
        <v>-26</v>
      </c>
      <c r="M806" s="11">
        <f>J806-50</f>
        <v>-50</v>
      </c>
      <c r="V806" s="11" t="s">
        <v>194</v>
      </c>
      <c r="W806" s="11">
        <v>3</v>
      </c>
      <c r="X806" s="11">
        <v>213</v>
      </c>
      <c r="Y806" s="11">
        <v>25</v>
      </c>
      <c r="Z806" s="11">
        <v>141</v>
      </c>
      <c r="AA806" s="15">
        <f t="shared" si="166"/>
        <v>5.64</v>
      </c>
      <c r="AB806" s="11">
        <v>4</v>
      </c>
      <c r="AC806" s="11">
        <v>37</v>
      </c>
      <c r="AD806" s="15">
        <f t="shared" si="167"/>
        <v>1.48</v>
      </c>
      <c r="AE806" s="16">
        <f t="shared" si="168"/>
        <v>26.24113475177305</v>
      </c>
      <c r="AF806" s="11">
        <v>0</v>
      </c>
      <c r="AG806" s="11">
        <f t="shared" si="169"/>
        <v>0</v>
      </c>
      <c r="AH806" s="11">
        <v>0</v>
      </c>
      <c r="AI806" s="11">
        <f t="shared" si="170"/>
        <v>0</v>
      </c>
      <c r="AJ806" s="18" t="s">
        <v>87</v>
      </c>
      <c r="AM806" s="11">
        <v>10</v>
      </c>
      <c r="AN806" s="11">
        <v>2</v>
      </c>
      <c r="AO806" s="11">
        <v>2</v>
      </c>
      <c r="AP806" s="11">
        <v>2</v>
      </c>
      <c r="AQ806" s="11">
        <v>3</v>
      </c>
      <c r="AR806" s="11">
        <v>4</v>
      </c>
      <c r="AS806" s="11">
        <v>0</v>
      </c>
      <c r="AT806" s="11"/>
      <c r="AU806" s="11">
        <f>AQ806-66</f>
        <v>-63</v>
      </c>
      <c r="AV806" s="11">
        <f>AQ806-82</f>
        <v>-79</v>
      </c>
      <c r="BD806" s="11">
        <v>17</v>
      </c>
      <c r="BH806" t="str">
        <f>CONCATENATE(Tabla1[[#This Row],[MADRE]],"X",Tabla1[[#This Row],[PADRE]])</f>
        <v>AntonetaXMarcona</v>
      </c>
    </row>
    <row r="807" spans="1:60" ht="15.75" hidden="1" x14ac:dyDescent="0.25">
      <c r="A807" s="11" t="str">
        <f t="shared" si="165"/>
        <v>D05_6_1</v>
      </c>
      <c r="B807" s="1" t="s">
        <v>460</v>
      </c>
      <c r="C807" s="2">
        <v>6</v>
      </c>
      <c r="D807" s="16">
        <v>1</v>
      </c>
      <c r="E807" s="14" t="s">
        <v>144</v>
      </c>
      <c r="F807" s="11" t="s">
        <v>191</v>
      </c>
      <c r="G807" s="11" t="s">
        <v>192</v>
      </c>
      <c r="H807" s="11">
        <v>2010</v>
      </c>
      <c r="I807" s="13" t="s">
        <v>373</v>
      </c>
      <c r="L807" s="11">
        <f>J807-40</f>
        <v>-40</v>
      </c>
      <c r="M807" s="11">
        <f>J807-60</f>
        <v>-60</v>
      </c>
      <c r="V807" s="11" t="s">
        <v>194</v>
      </c>
      <c r="W807" s="11">
        <v>4</v>
      </c>
      <c r="X807" s="11">
        <v>220</v>
      </c>
      <c r="Y807" s="11">
        <v>25</v>
      </c>
      <c r="Z807" s="11">
        <v>133</v>
      </c>
      <c r="AA807" s="15">
        <f t="shared" si="166"/>
        <v>5.32</v>
      </c>
      <c r="AB807" s="11">
        <v>4</v>
      </c>
      <c r="AC807" s="11">
        <v>34</v>
      </c>
      <c r="AD807" s="15">
        <f t="shared" si="167"/>
        <v>1.36</v>
      </c>
      <c r="AE807" s="16">
        <f t="shared" si="168"/>
        <v>25.563909774436087</v>
      </c>
      <c r="AF807" s="11">
        <v>0</v>
      </c>
      <c r="AG807" s="11">
        <f t="shared" si="169"/>
        <v>0</v>
      </c>
      <c r="AH807" s="11">
        <v>0</v>
      </c>
      <c r="AI807" s="11">
        <f t="shared" si="170"/>
        <v>0</v>
      </c>
      <c r="AJ807" s="18" t="s">
        <v>123</v>
      </c>
      <c r="AM807" s="11">
        <v>8</v>
      </c>
      <c r="AN807" s="11">
        <v>2</v>
      </c>
      <c r="AO807" s="11">
        <v>3</v>
      </c>
      <c r="AP807" s="11">
        <v>2</v>
      </c>
      <c r="AQ807" s="11">
        <v>3</v>
      </c>
      <c r="AR807" s="11">
        <v>4</v>
      </c>
      <c r="AS807" s="11">
        <v>1</v>
      </c>
      <c r="AT807" s="11"/>
      <c r="AU807" s="11">
        <f>AQ807-82</f>
        <v>-79</v>
      </c>
      <c r="AV807" s="11">
        <f>AQ807-98</f>
        <v>-95</v>
      </c>
      <c r="BD807" s="11"/>
      <c r="BH807" t="str">
        <f>CONCATENATE(Tabla1[[#This Row],[MADRE]],"X",Tabla1[[#This Row],[PADRE]])</f>
        <v>AntonetaXMarcona</v>
      </c>
    </row>
    <row r="808" spans="1:60" ht="15.75" hidden="1" x14ac:dyDescent="0.25">
      <c r="A808" s="11" t="str">
        <f t="shared" si="165"/>
        <v>D05_7_1</v>
      </c>
      <c r="B808" s="1" t="s">
        <v>460</v>
      </c>
      <c r="C808" s="2">
        <v>7</v>
      </c>
      <c r="D808" s="16">
        <v>1</v>
      </c>
      <c r="E808" s="14" t="s">
        <v>144</v>
      </c>
      <c r="F808" s="11" t="s">
        <v>191</v>
      </c>
      <c r="G808" s="11" t="s">
        <v>192</v>
      </c>
      <c r="H808" s="11">
        <v>2009</v>
      </c>
      <c r="I808" s="13" t="s">
        <v>64</v>
      </c>
      <c r="L808" s="11">
        <f>J808-26</f>
        <v>-26</v>
      </c>
      <c r="M808" s="11">
        <f>J808-50</f>
        <v>-50</v>
      </c>
      <c r="V808" s="11" t="s">
        <v>194</v>
      </c>
      <c r="W808" s="11">
        <v>3</v>
      </c>
      <c r="X808" s="11">
        <v>213</v>
      </c>
      <c r="Y808" s="11">
        <v>25</v>
      </c>
      <c r="Z808" s="11">
        <v>105</v>
      </c>
      <c r="AA808" s="15">
        <f t="shared" si="166"/>
        <v>4.2</v>
      </c>
      <c r="AB808" s="11">
        <v>4</v>
      </c>
      <c r="AC808" s="11">
        <v>25</v>
      </c>
      <c r="AD808" s="11">
        <f t="shared" si="167"/>
        <v>1</v>
      </c>
      <c r="AE808" s="16">
        <f t="shared" si="168"/>
        <v>23.80952380952381</v>
      </c>
      <c r="AF808" s="11">
        <v>0</v>
      </c>
      <c r="AG808" s="11">
        <f t="shared" si="169"/>
        <v>0</v>
      </c>
      <c r="AH808" s="11">
        <v>0</v>
      </c>
      <c r="AI808" s="11">
        <f t="shared" si="170"/>
        <v>0</v>
      </c>
      <c r="AJ808" s="18" t="s">
        <v>206</v>
      </c>
      <c r="AM808" s="11">
        <v>7</v>
      </c>
      <c r="AN808" s="11">
        <v>2</v>
      </c>
      <c r="AO808" s="11">
        <v>3</v>
      </c>
      <c r="AP808" s="11">
        <v>3</v>
      </c>
      <c r="AQ808" s="11">
        <v>3</v>
      </c>
      <c r="AR808" s="11">
        <v>4</v>
      </c>
      <c r="AS808" s="11">
        <v>3</v>
      </c>
      <c r="AT808" s="11"/>
      <c r="AU808" s="11">
        <f>AQ808-66</f>
        <v>-63</v>
      </c>
      <c r="AV808" s="11">
        <f>AQ808-82</f>
        <v>-79</v>
      </c>
      <c r="BD808" s="11">
        <v>1</v>
      </c>
      <c r="BH808" t="str">
        <f>CONCATENATE(Tabla1[[#This Row],[MADRE]],"X",Tabla1[[#This Row],[PADRE]])</f>
        <v>AntonetaXMarcona</v>
      </c>
    </row>
    <row r="809" spans="1:60" ht="15.75" hidden="1" x14ac:dyDescent="0.25">
      <c r="A809" s="11" t="str">
        <f t="shared" si="165"/>
        <v>D05_7_1</v>
      </c>
      <c r="B809" s="1" t="s">
        <v>460</v>
      </c>
      <c r="C809" s="2">
        <v>7</v>
      </c>
      <c r="D809" s="16">
        <v>1</v>
      </c>
      <c r="E809" s="14" t="s">
        <v>144</v>
      </c>
      <c r="F809" s="11" t="s">
        <v>191</v>
      </c>
      <c r="G809" s="11" t="s">
        <v>192</v>
      </c>
      <c r="H809" s="11">
        <v>2010</v>
      </c>
      <c r="I809" s="13" t="s">
        <v>64</v>
      </c>
      <c r="L809" s="11">
        <f>J809-40</f>
        <v>-40</v>
      </c>
      <c r="M809" s="11">
        <f>J809-60</f>
        <v>-60</v>
      </c>
      <c r="V809" s="11" t="s">
        <v>194</v>
      </c>
      <c r="W809" s="11">
        <v>2</v>
      </c>
      <c r="X809" s="11">
        <v>223</v>
      </c>
      <c r="Y809" s="11">
        <v>25</v>
      </c>
      <c r="Z809" s="11">
        <v>117</v>
      </c>
      <c r="AA809" s="15">
        <f t="shared" si="166"/>
        <v>4.68</v>
      </c>
      <c r="AB809" s="11">
        <v>4</v>
      </c>
      <c r="AC809" s="11">
        <v>27</v>
      </c>
      <c r="AD809" s="11">
        <f t="shared" si="167"/>
        <v>1.08</v>
      </c>
      <c r="AE809" s="16">
        <f t="shared" si="168"/>
        <v>23.076923076923077</v>
      </c>
      <c r="AF809" s="11">
        <v>0</v>
      </c>
      <c r="AG809" s="11">
        <f t="shared" si="169"/>
        <v>0</v>
      </c>
      <c r="AH809" s="11">
        <v>1</v>
      </c>
      <c r="AI809" s="11">
        <f t="shared" si="170"/>
        <v>4</v>
      </c>
      <c r="AJ809" s="18" t="s">
        <v>87</v>
      </c>
      <c r="AM809" s="11">
        <v>7</v>
      </c>
      <c r="AN809" s="11">
        <v>3</v>
      </c>
      <c r="AO809" s="11">
        <v>3</v>
      </c>
      <c r="AP809" s="11">
        <v>3</v>
      </c>
      <c r="AQ809" s="11">
        <v>3</v>
      </c>
      <c r="AR809" s="11">
        <v>4</v>
      </c>
      <c r="AS809" s="11">
        <v>4</v>
      </c>
      <c r="AT809" s="11"/>
      <c r="AU809" s="11">
        <f>AQ809-82</f>
        <v>-79</v>
      </c>
      <c r="AV809" s="11">
        <f>AQ809-98</f>
        <v>-95</v>
      </c>
      <c r="BD809" s="11">
        <v>0</v>
      </c>
      <c r="BH809" t="str">
        <f>CONCATENATE(Tabla1[[#This Row],[MADRE]],"X",Tabla1[[#This Row],[PADRE]])</f>
        <v>AntonetaXMarcona</v>
      </c>
    </row>
    <row r="810" spans="1:60" ht="15.75" hidden="1" x14ac:dyDescent="0.25">
      <c r="A810" s="11" t="str">
        <f t="shared" si="165"/>
        <v>D05_13_1</v>
      </c>
      <c r="B810" s="1" t="s">
        <v>460</v>
      </c>
      <c r="C810" s="89">
        <v>13</v>
      </c>
      <c r="D810" s="13">
        <v>1</v>
      </c>
      <c r="E810" s="14" t="s">
        <v>144</v>
      </c>
      <c r="F810" s="14" t="s">
        <v>191</v>
      </c>
      <c r="G810" s="14" t="s">
        <v>192</v>
      </c>
      <c r="H810" s="14">
        <v>2008</v>
      </c>
      <c r="I810" s="13" t="s">
        <v>64</v>
      </c>
      <c r="L810" s="14">
        <f>J810-22</f>
        <v>-22</v>
      </c>
      <c r="M810" s="14">
        <f>J810-49</f>
        <v>-49</v>
      </c>
      <c r="V810" s="14" t="s">
        <v>194</v>
      </c>
      <c r="W810" s="85">
        <v>3</v>
      </c>
      <c r="X810" s="14">
        <v>195</v>
      </c>
      <c r="Y810" s="14">
        <v>25</v>
      </c>
      <c r="Z810" s="14">
        <v>98</v>
      </c>
      <c r="AA810" s="81">
        <f t="shared" si="166"/>
        <v>3.92</v>
      </c>
      <c r="AB810" s="14">
        <v>4</v>
      </c>
      <c r="AC810" s="14">
        <v>22</v>
      </c>
      <c r="AD810" s="91">
        <f t="shared" si="167"/>
        <v>0.88</v>
      </c>
      <c r="AE810" s="13">
        <f t="shared" si="168"/>
        <v>22.448979591836736</v>
      </c>
      <c r="AF810" s="14">
        <v>0</v>
      </c>
      <c r="AG810" s="14">
        <f t="shared" si="169"/>
        <v>0</v>
      </c>
      <c r="AH810" s="14">
        <v>0</v>
      </c>
      <c r="AI810" s="14">
        <f t="shared" si="170"/>
        <v>0</v>
      </c>
      <c r="AJ810" s="17" t="s">
        <v>142</v>
      </c>
      <c r="AM810" s="14">
        <v>7</v>
      </c>
      <c r="AN810" s="14">
        <v>2</v>
      </c>
      <c r="AO810" s="14">
        <v>3</v>
      </c>
      <c r="AP810" s="14">
        <v>3</v>
      </c>
      <c r="AQ810" s="14">
        <v>3</v>
      </c>
      <c r="AR810" s="85">
        <v>4</v>
      </c>
      <c r="AS810" s="85"/>
      <c r="AT810" s="14"/>
      <c r="AU810" s="14">
        <f>AQ810-67</f>
        <v>-64</v>
      </c>
      <c r="AV810" s="14">
        <f>AQ810-82</f>
        <v>-79</v>
      </c>
      <c r="BD810" s="14"/>
      <c r="BH810" t="str">
        <f>CONCATENATE(Tabla1[[#This Row],[MADRE]],"X",Tabla1[[#This Row],[PADRE]])</f>
        <v>AntonetaXMarcona</v>
      </c>
    </row>
    <row r="811" spans="1:60" ht="15.75" hidden="1" x14ac:dyDescent="0.25">
      <c r="A811" s="11" t="str">
        <f t="shared" si="165"/>
        <v>D05_15_1</v>
      </c>
      <c r="B811" s="1" t="s">
        <v>460</v>
      </c>
      <c r="C811" s="2">
        <v>15</v>
      </c>
      <c r="D811" s="16">
        <v>1</v>
      </c>
      <c r="E811" s="14" t="s">
        <v>144</v>
      </c>
      <c r="F811" s="11" t="s">
        <v>191</v>
      </c>
      <c r="G811" s="11" t="s">
        <v>192</v>
      </c>
      <c r="H811" s="11">
        <v>2009</v>
      </c>
      <c r="I811" s="13" t="s">
        <v>64</v>
      </c>
      <c r="L811" s="11">
        <f>J811-26</f>
        <v>-26</v>
      </c>
      <c r="M811" s="11">
        <f>J811-50</f>
        <v>-50</v>
      </c>
      <c r="V811" s="11" t="s">
        <v>194</v>
      </c>
      <c r="W811" s="11">
        <v>2</v>
      </c>
      <c r="X811" s="11">
        <v>200</v>
      </c>
      <c r="Y811" s="11">
        <v>25</v>
      </c>
      <c r="Z811" s="11">
        <v>107</v>
      </c>
      <c r="AA811" s="15">
        <f t="shared" si="166"/>
        <v>4.28</v>
      </c>
      <c r="AB811" s="11">
        <v>4</v>
      </c>
      <c r="AC811" s="11">
        <v>19</v>
      </c>
      <c r="AD811" s="11">
        <f t="shared" si="167"/>
        <v>0.76</v>
      </c>
      <c r="AE811" s="16">
        <f t="shared" si="168"/>
        <v>17.75700934579439</v>
      </c>
      <c r="AF811" s="11">
        <v>0</v>
      </c>
      <c r="AG811" s="11">
        <f t="shared" si="169"/>
        <v>0</v>
      </c>
      <c r="AH811" s="11">
        <v>0</v>
      </c>
      <c r="AI811" s="11">
        <f t="shared" si="170"/>
        <v>0</v>
      </c>
      <c r="AJ811" s="18" t="s">
        <v>87</v>
      </c>
      <c r="AM811" s="11">
        <v>7</v>
      </c>
      <c r="AN811" s="11">
        <v>1</v>
      </c>
      <c r="AO811" s="11">
        <v>3</v>
      </c>
      <c r="AP811" s="11">
        <v>2</v>
      </c>
      <c r="AQ811" s="11">
        <v>2</v>
      </c>
      <c r="AR811" s="11">
        <v>2</v>
      </c>
      <c r="AS811" s="11">
        <v>1</v>
      </c>
      <c r="AT811" s="11"/>
      <c r="AU811" s="11">
        <f>AQ811-66</f>
        <v>-64</v>
      </c>
      <c r="AV811" s="11">
        <f>AQ811-82</f>
        <v>-80</v>
      </c>
      <c r="BD811" s="11"/>
      <c r="BH811" t="str">
        <f>CONCATENATE(Tabla1[[#This Row],[MADRE]],"X",Tabla1[[#This Row],[PADRE]])</f>
        <v>AntonetaXMarcona</v>
      </c>
    </row>
    <row r="812" spans="1:60" ht="15.75" hidden="1" x14ac:dyDescent="0.25">
      <c r="A812" s="11" t="str">
        <f t="shared" si="165"/>
        <v>D05_15_1</v>
      </c>
      <c r="B812" s="1" t="s">
        <v>460</v>
      </c>
      <c r="C812" s="2">
        <v>15</v>
      </c>
      <c r="D812" s="16">
        <v>1</v>
      </c>
      <c r="E812" s="14" t="s">
        <v>144</v>
      </c>
      <c r="F812" s="11" t="s">
        <v>191</v>
      </c>
      <c r="G812" s="11" t="s">
        <v>192</v>
      </c>
      <c r="H812" s="11">
        <v>2010</v>
      </c>
      <c r="I812" s="13" t="s">
        <v>64</v>
      </c>
      <c r="L812" s="11">
        <f>J812-40</f>
        <v>-40</v>
      </c>
      <c r="M812" s="11">
        <f>J812-60</f>
        <v>-60</v>
      </c>
      <c r="V812" s="11" t="s">
        <v>194</v>
      </c>
      <c r="W812" s="11">
        <v>2</v>
      </c>
      <c r="X812" s="11">
        <v>220</v>
      </c>
      <c r="Y812" s="11">
        <v>25</v>
      </c>
      <c r="Z812" s="11">
        <v>108</v>
      </c>
      <c r="AA812" s="15">
        <f t="shared" si="166"/>
        <v>4.32</v>
      </c>
      <c r="AB812" s="11">
        <v>4</v>
      </c>
      <c r="AC812" s="11">
        <v>24</v>
      </c>
      <c r="AD812" s="11">
        <f t="shared" si="167"/>
        <v>0.96</v>
      </c>
      <c r="AE812" s="16">
        <f t="shared" si="168"/>
        <v>22.222222222222221</v>
      </c>
      <c r="AF812" s="11">
        <v>0</v>
      </c>
      <c r="AG812" s="11">
        <f t="shared" si="169"/>
        <v>0</v>
      </c>
      <c r="AH812" s="11">
        <v>0</v>
      </c>
      <c r="AI812" s="11">
        <f t="shared" si="170"/>
        <v>0</v>
      </c>
      <c r="AJ812" s="18" t="s">
        <v>81</v>
      </c>
      <c r="AM812" s="11">
        <v>7</v>
      </c>
      <c r="AN812" s="11">
        <v>3</v>
      </c>
      <c r="AO812" s="11">
        <v>3</v>
      </c>
      <c r="AP812" s="11">
        <v>4</v>
      </c>
      <c r="AQ812" s="11">
        <v>3</v>
      </c>
      <c r="AR812" s="11">
        <v>4</v>
      </c>
      <c r="AS812" s="11">
        <v>3</v>
      </c>
      <c r="AT812" s="11"/>
      <c r="AU812" s="11">
        <f>AQ812-82</f>
        <v>-79</v>
      </c>
      <c r="AV812" s="11">
        <f>AQ812-98</f>
        <v>-95</v>
      </c>
      <c r="BD812" s="11"/>
      <c r="BH812" t="str">
        <f>CONCATENATE(Tabla1[[#This Row],[MADRE]],"X",Tabla1[[#This Row],[PADRE]])</f>
        <v>AntonetaXMarcona</v>
      </c>
    </row>
    <row r="813" spans="1:60" ht="15.75" hidden="1" x14ac:dyDescent="0.25">
      <c r="A813" s="11" t="str">
        <f t="shared" si="165"/>
        <v>D05_16_1</v>
      </c>
      <c r="B813" s="1" t="s">
        <v>460</v>
      </c>
      <c r="C813" s="2">
        <v>16</v>
      </c>
      <c r="D813" s="16">
        <v>1</v>
      </c>
      <c r="E813" s="14" t="s">
        <v>144</v>
      </c>
      <c r="F813" s="11" t="s">
        <v>191</v>
      </c>
      <c r="G813" s="11" t="s">
        <v>192</v>
      </c>
      <c r="H813" s="11">
        <v>2009</v>
      </c>
      <c r="I813" s="13" t="s">
        <v>64</v>
      </c>
      <c r="L813" s="11">
        <f>J813-26</f>
        <v>-26</v>
      </c>
      <c r="M813" s="11">
        <f>J813-50</f>
        <v>-50</v>
      </c>
      <c r="V813" s="11" t="s">
        <v>194</v>
      </c>
      <c r="W813" s="11">
        <v>1</v>
      </c>
      <c r="X813" s="11">
        <v>202</v>
      </c>
      <c r="Y813" s="11">
        <v>25</v>
      </c>
      <c r="Z813" s="11">
        <v>64</v>
      </c>
      <c r="AA813" s="15">
        <f t="shared" si="166"/>
        <v>2.56</v>
      </c>
      <c r="AB813" s="11">
        <v>4</v>
      </c>
      <c r="AC813" s="11">
        <v>26</v>
      </c>
      <c r="AD813" s="11">
        <f t="shared" si="167"/>
        <v>1.04</v>
      </c>
      <c r="AE813" s="16">
        <f t="shared" si="168"/>
        <v>40.625</v>
      </c>
      <c r="AF813" s="11">
        <v>0</v>
      </c>
      <c r="AG813" s="11">
        <f t="shared" si="169"/>
        <v>0</v>
      </c>
      <c r="AH813" s="11">
        <v>2</v>
      </c>
      <c r="AI813" s="11">
        <f t="shared" si="170"/>
        <v>8</v>
      </c>
      <c r="AJ813" s="18" t="s">
        <v>198</v>
      </c>
      <c r="AM813" s="11">
        <v>5</v>
      </c>
      <c r="AN813" s="11">
        <v>2</v>
      </c>
      <c r="AO813" s="11">
        <v>1</v>
      </c>
      <c r="AP813" s="11">
        <v>2</v>
      </c>
      <c r="AQ813" s="11">
        <v>3</v>
      </c>
      <c r="AR813" s="11">
        <v>4</v>
      </c>
      <c r="AS813" s="11">
        <v>1</v>
      </c>
      <c r="AT813" s="11"/>
      <c r="AU813" s="11">
        <f>AQ813-66</f>
        <v>-63</v>
      </c>
      <c r="AV813" s="11">
        <f>AQ813-82</f>
        <v>-79</v>
      </c>
      <c r="BD813" s="11"/>
      <c r="BH813" t="str">
        <f>CONCATENATE(Tabla1[[#This Row],[MADRE]],"X",Tabla1[[#This Row],[PADRE]])</f>
        <v>AntonetaXMarcona</v>
      </c>
    </row>
    <row r="814" spans="1:60" ht="15.75" hidden="1" x14ac:dyDescent="0.25">
      <c r="A814" s="11" t="str">
        <f t="shared" si="165"/>
        <v>D05_16_1</v>
      </c>
      <c r="B814" s="1" t="s">
        <v>460</v>
      </c>
      <c r="C814" s="2">
        <v>16</v>
      </c>
      <c r="D814" s="16">
        <v>1</v>
      </c>
      <c r="E814" s="14" t="s">
        <v>144</v>
      </c>
      <c r="F814" s="11" t="s">
        <v>191</v>
      </c>
      <c r="G814" s="11" t="s">
        <v>192</v>
      </c>
      <c r="H814" s="11">
        <v>2010</v>
      </c>
      <c r="I814" s="13" t="s">
        <v>64</v>
      </c>
      <c r="L814" s="11">
        <f>J814-40</f>
        <v>-40</v>
      </c>
      <c r="M814" s="11">
        <f>J814-60</f>
        <v>-60</v>
      </c>
      <c r="V814" s="11" t="s">
        <v>194</v>
      </c>
      <c r="W814" s="11">
        <v>3</v>
      </c>
      <c r="X814" s="11">
        <v>217</v>
      </c>
      <c r="Y814" s="11">
        <v>25</v>
      </c>
      <c r="Z814" s="11">
        <v>72</v>
      </c>
      <c r="AA814" s="15">
        <f t="shared" si="166"/>
        <v>2.88</v>
      </c>
      <c r="AB814" s="11">
        <v>3</v>
      </c>
      <c r="AC814" s="11">
        <v>31</v>
      </c>
      <c r="AD814" s="11">
        <f t="shared" si="167"/>
        <v>1.24</v>
      </c>
      <c r="AE814" s="16">
        <f t="shared" si="168"/>
        <v>43.055555555555557</v>
      </c>
      <c r="AF814" s="11">
        <v>0</v>
      </c>
      <c r="AG814" s="11">
        <f t="shared" si="169"/>
        <v>0</v>
      </c>
      <c r="AH814" s="11">
        <v>2</v>
      </c>
      <c r="AI814" s="11">
        <f t="shared" si="170"/>
        <v>8</v>
      </c>
      <c r="AJ814" s="18" t="s">
        <v>206</v>
      </c>
      <c r="AM814" s="11">
        <v>5</v>
      </c>
      <c r="AN814" s="11">
        <v>3</v>
      </c>
      <c r="AO814" s="11">
        <v>2</v>
      </c>
      <c r="AP814" s="11">
        <v>3</v>
      </c>
      <c r="AQ814" s="11">
        <v>3</v>
      </c>
      <c r="AR814" s="11">
        <v>4</v>
      </c>
      <c r="AS814" s="11">
        <v>3</v>
      </c>
      <c r="AT814" s="11"/>
      <c r="AU814" s="11">
        <f>AQ814-82</f>
        <v>-79</v>
      </c>
      <c r="AV814" s="11">
        <f>AQ814-98</f>
        <v>-95</v>
      </c>
      <c r="BD814" s="11"/>
      <c r="BH814" t="str">
        <f>CONCATENATE(Tabla1[[#This Row],[MADRE]],"X",Tabla1[[#This Row],[PADRE]])</f>
        <v>AntonetaXMarcona</v>
      </c>
    </row>
    <row r="815" spans="1:60" ht="15.75" hidden="1" x14ac:dyDescent="0.25">
      <c r="A815" s="11" t="str">
        <f t="shared" si="165"/>
        <v>D05_18_1</v>
      </c>
      <c r="B815" s="1" t="s">
        <v>460</v>
      </c>
      <c r="C815" s="2">
        <v>18</v>
      </c>
      <c r="D815" s="16">
        <v>1</v>
      </c>
      <c r="E815" s="14" t="s">
        <v>144</v>
      </c>
      <c r="F815" s="11" t="s">
        <v>191</v>
      </c>
      <c r="G815" s="11" t="s">
        <v>192</v>
      </c>
      <c r="H815" s="11">
        <v>2009</v>
      </c>
      <c r="I815" s="13" t="s">
        <v>64</v>
      </c>
      <c r="L815" s="11">
        <f>J815-26</f>
        <v>-26</v>
      </c>
      <c r="M815" s="11">
        <f>J815-50</f>
        <v>-50</v>
      </c>
      <c r="V815" s="11" t="s">
        <v>194</v>
      </c>
      <c r="W815" s="11">
        <v>1</v>
      </c>
      <c r="X815" s="11">
        <v>207</v>
      </c>
      <c r="Y815" s="11">
        <v>25</v>
      </c>
      <c r="Z815" s="11">
        <v>132</v>
      </c>
      <c r="AA815" s="15">
        <f t="shared" si="166"/>
        <v>5.28</v>
      </c>
      <c r="AB815" s="11">
        <v>4</v>
      </c>
      <c r="AC815" s="11">
        <v>32</v>
      </c>
      <c r="AD815" s="11">
        <f t="shared" si="167"/>
        <v>1.28</v>
      </c>
      <c r="AE815" s="16">
        <f t="shared" si="168"/>
        <v>24.242424242424242</v>
      </c>
      <c r="AF815" s="11">
        <v>0</v>
      </c>
      <c r="AG815" s="11">
        <f t="shared" si="169"/>
        <v>0</v>
      </c>
      <c r="AH815" s="11">
        <v>0</v>
      </c>
      <c r="AI815" s="11">
        <f t="shared" si="170"/>
        <v>0</v>
      </c>
      <c r="AJ815" s="18" t="s">
        <v>272</v>
      </c>
      <c r="AM815" s="11">
        <v>7</v>
      </c>
      <c r="AN815" s="11">
        <v>3</v>
      </c>
      <c r="AO815" s="11">
        <v>3</v>
      </c>
      <c r="AP815" s="11">
        <v>3</v>
      </c>
      <c r="AQ815" s="11">
        <v>3</v>
      </c>
      <c r="AR815" s="11">
        <v>3</v>
      </c>
      <c r="AS815" s="11">
        <v>1</v>
      </c>
      <c r="AT815" s="11"/>
      <c r="AU815" s="11">
        <f>AQ815-66</f>
        <v>-63</v>
      </c>
      <c r="AV815" s="11">
        <f>AQ815-82</f>
        <v>-79</v>
      </c>
      <c r="BD815" s="11"/>
      <c r="BH815" t="str">
        <f>CONCATENATE(Tabla1[[#This Row],[MADRE]],"X",Tabla1[[#This Row],[PADRE]])</f>
        <v>AntonetaXMarcona</v>
      </c>
    </row>
    <row r="816" spans="1:60" ht="15.75" hidden="1" x14ac:dyDescent="0.25">
      <c r="A816" s="11" t="str">
        <f t="shared" si="165"/>
        <v>D05_18_1</v>
      </c>
      <c r="B816" s="1" t="s">
        <v>460</v>
      </c>
      <c r="C816" s="2">
        <v>18</v>
      </c>
      <c r="D816" s="16">
        <v>1</v>
      </c>
      <c r="E816" s="14" t="s">
        <v>144</v>
      </c>
      <c r="F816" s="11" t="s">
        <v>191</v>
      </c>
      <c r="G816" s="11" t="s">
        <v>192</v>
      </c>
      <c r="H816" s="11">
        <v>2010</v>
      </c>
      <c r="I816" s="13" t="s">
        <v>64</v>
      </c>
      <c r="L816" s="11">
        <f>J816-40</f>
        <v>-40</v>
      </c>
      <c r="M816" s="11">
        <f>J816-60</f>
        <v>-60</v>
      </c>
      <c r="V816" s="11" t="s">
        <v>194</v>
      </c>
      <c r="W816" s="11">
        <v>2</v>
      </c>
      <c r="X816" s="11">
        <v>218</v>
      </c>
      <c r="Y816" s="11">
        <v>25</v>
      </c>
      <c r="Z816" s="11">
        <v>147</v>
      </c>
      <c r="AA816" s="15">
        <f t="shared" si="166"/>
        <v>5.93</v>
      </c>
      <c r="AB816" s="11">
        <v>4</v>
      </c>
      <c r="AC816" s="11">
        <v>30</v>
      </c>
      <c r="AD816" s="11">
        <f t="shared" si="167"/>
        <v>1.25</v>
      </c>
      <c r="AE816" s="16">
        <f t="shared" si="168"/>
        <v>21.079258010118046</v>
      </c>
      <c r="AF816" s="11">
        <v>1</v>
      </c>
      <c r="AG816" s="11">
        <f t="shared" si="169"/>
        <v>4</v>
      </c>
      <c r="AH816" s="11">
        <v>1</v>
      </c>
      <c r="AI816" s="11">
        <f t="shared" si="170"/>
        <v>4</v>
      </c>
      <c r="AJ816" s="18" t="s">
        <v>87</v>
      </c>
      <c r="AM816" s="11">
        <v>7</v>
      </c>
      <c r="AN816" s="11">
        <v>3</v>
      </c>
      <c r="AO816" s="11">
        <v>3</v>
      </c>
      <c r="AP816" s="11">
        <v>3</v>
      </c>
      <c r="AQ816" s="11">
        <v>3</v>
      </c>
      <c r="AR816" s="11">
        <v>4</v>
      </c>
      <c r="AS816" s="11">
        <v>3</v>
      </c>
      <c r="AT816" s="11"/>
      <c r="AU816" s="11">
        <f>AQ816-82</f>
        <v>-79</v>
      </c>
      <c r="AV816" s="11">
        <f>AQ816-98</f>
        <v>-95</v>
      </c>
      <c r="BD816" s="11"/>
      <c r="BH816" t="str">
        <f>CONCATENATE(Tabla1[[#This Row],[MADRE]],"X",Tabla1[[#This Row],[PADRE]])</f>
        <v>AntonetaXMarcona</v>
      </c>
    </row>
    <row r="817" spans="1:60" ht="15.75" hidden="1" x14ac:dyDescent="0.25">
      <c r="A817" s="11" t="str">
        <f t="shared" si="165"/>
        <v>D05_19_1</v>
      </c>
      <c r="B817" s="1" t="s">
        <v>460</v>
      </c>
      <c r="C817" s="89">
        <v>19</v>
      </c>
      <c r="D817" s="13">
        <v>1</v>
      </c>
      <c r="E817" s="14" t="s">
        <v>144</v>
      </c>
      <c r="F817" s="14" t="s">
        <v>191</v>
      </c>
      <c r="G817" s="14" t="s">
        <v>192</v>
      </c>
      <c r="H817" s="14">
        <v>2008</v>
      </c>
      <c r="I817" s="13" t="s">
        <v>64</v>
      </c>
      <c r="L817" s="14">
        <f>J817-22</f>
        <v>-22</v>
      </c>
      <c r="M817" s="14">
        <f>J817-49</f>
        <v>-49</v>
      </c>
      <c r="V817" s="14" t="s">
        <v>194</v>
      </c>
      <c r="W817" s="90">
        <v>1</v>
      </c>
      <c r="X817" s="14">
        <v>203</v>
      </c>
      <c r="Y817" s="14">
        <v>25</v>
      </c>
      <c r="Z817" s="14">
        <v>101</v>
      </c>
      <c r="AA817" s="81">
        <f t="shared" si="166"/>
        <v>4.0783333333333331</v>
      </c>
      <c r="AB817" s="14">
        <v>4</v>
      </c>
      <c r="AC817" s="14">
        <v>23</v>
      </c>
      <c r="AD817" s="91">
        <f t="shared" si="167"/>
        <v>0.95833333333333337</v>
      </c>
      <c r="AE817" s="13">
        <f t="shared" si="168"/>
        <v>23.498161013485905</v>
      </c>
      <c r="AF817" s="14">
        <v>1</v>
      </c>
      <c r="AG817" s="14">
        <f t="shared" si="169"/>
        <v>4</v>
      </c>
      <c r="AH817" s="14">
        <v>0</v>
      </c>
      <c r="AI817" s="14">
        <f t="shared" si="170"/>
        <v>0</v>
      </c>
      <c r="AJ817" s="17" t="s">
        <v>87</v>
      </c>
      <c r="AM817" s="14">
        <v>7</v>
      </c>
      <c r="AN817" s="14">
        <v>3</v>
      </c>
      <c r="AO817" s="14">
        <v>2</v>
      </c>
      <c r="AP817" s="14">
        <v>4</v>
      </c>
      <c r="AQ817" s="14">
        <v>3</v>
      </c>
      <c r="AR817" s="90">
        <v>2</v>
      </c>
      <c r="AS817" s="90"/>
      <c r="AT817" s="14"/>
      <c r="AU817" s="14">
        <f>AQ817-67</f>
        <v>-64</v>
      </c>
      <c r="AV817" s="14">
        <f>AQ817-82</f>
        <v>-79</v>
      </c>
      <c r="BD817" s="14"/>
      <c r="BH817" t="str">
        <f>CONCATENATE(Tabla1[[#This Row],[MADRE]],"X",Tabla1[[#This Row],[PADRE]])</f>
        <v>AntonetaXMarcona</v>
      </c>
    </row>
    <row r="818" spans="1:60" ht="15.75" hidden="1" x14ac:dyDescent="0.25">
      <c r="A818" s="11" t="str">
        <f t="shared" si="165"/>
        <v>D05_22_1</v>
      </c>
      <c r="B818" s="1" t="s">
        <v>460</v>
      </c>
      <c r="C818" s="92">
        <v>22</v>
      </c>
      <c r="D818" s="13">
        <v>1</v>
      </c>
      <c r="E818" s="14" t="s">
        <v>144</v>
      </c>
      <c r="F818" s="14" t="s">
        <v>191</v>
      </c>
      <c r="G818" s="14" t="s">
        <v>192</v>
      </c>
      <c r="H818" s="14">
        <v>2008</v>
      </c>
      <c r="I818" s="13" t="s">
        <v>64</v>
      </c>
      <c r="L818" s="14">
        <f>J818-22</f>
        <v>-22</v>
      </c>
      <c r="M818" s="14">
        <f>J818-49</f>
        <v>-49</v>
      </c>
      <c r="V818" s="14" t="s">
        <v>194</v>
      </c>
      <c r="W818" s="90">
        <v>1</v>
      </c>
      <c r="X818" s="14">
        <v>194</v>
      </c>
      <c r="Y818" s="14">
        <v>25</v>
      </c>
      <c r="Z818" s="14">
        <v>116</v>
      </c>
      <c r="AA818" s="81">
        <f t="shared" si="166"/>
        <v>4.6399999999999997</v>
      </c>
      <c r="AB818" s="14">
        <v>4</v>
      </c>
      <c r="AC818" s="14">
        <v>31</v>
      </c>
      <c r="AD818" s="81">
        <f t="shared" si="167"/>
        <v>1.24</v>
      </c>
      <c r="AE818" s="13">
        <f t="shared" si="168"/>
        <v>26.724137931034484</v>
      </c>
      <c r="AF818" s="14">
        <v>0</v>
      </c>
      <c r="AG818" s="14">
        <f t="shared" si="169"/>
        <v>0</v>
      </c>
      <c r="AH818" s="14">
        <v>0</v>
      </c>
      <c r="AI818" s="14">
        <f t="shared" si="170"/>
        <v>0</v>
      </c>
      <c r="AJ818" s="17" t="s">
        <v>206</v>
      </c>
      <c r="AM818" s="14">
        <v>7</v>
      </c>
      <c r="AN818" s="14">
        <v>2</v>
      </c>
      <c r="AO818" s="14">
        <v>2</v>
      </c>
      <c r="AP818" s="14">
        <v>3</v>
      </c>
      <c r="AQ818" s="14">
        <v>3</v>
      </c>
      <c r="AR818" s="85">
        <v>4</v>
      </c>
      <c r="AS818" s="85"/>
      <c r="AT818" s="14"/>
      <c r="AU818" s="14">
        <f>AQ818-67</f>
        <v>-64</v>
      </c>
      <c r="AV818" s="14">
        <f>AQ818-82</f>
        <v>-79</v>
      </c>
      <c r="BD818" s="14"/>
      <c r="BH818" t="str">
        <f>CONCATENATE(Tabla1[[#This Row],[MADRE]],"X",Tabla1[[#This Row],[PADRE]])</f>
        <v>AntonetaXMarcona</v>
      </c>
    </row>
    <row r="819" spans="1:60" ht="15.75" hidden="1" x14ac:dyDescent="0.25">
      <c r="A819" s="11" t="str">
        <f t="shared" si="165"/>
        <v>D05_22_1</v>
      </c>
      <c r="B819" s="1" t="s">
        <v>460</v>
      </c>
      <c r="C819" s="2">
        <v>22</v>
      </c>
      <c r="D819" s="16">
        <v>1</v>
      </c>
      <c r="E819" s="14" t="s">
        <v>144</v>
      </c>
      <c r="F819" s="11" t="s">
        <v>191</v>
      </c>
      <c r="G819" s="11" t="s">
        <v>192</v>
      </c>
      <c r="H819" s="11">
        <v>2009</v>
      </c>
      <c r="I819" s="13" t="s">
        <v>64</v>
      </c>
      <c r="L819" s="11">
        <f>J819-26</f>
        <v>-26</v>
      </c>
      <c r="M819" s="11">
        <f>J819-50</f>
        <v>-50</v>
      </c>
      <c r="V819" s="11" t="s">
        <v>194</v>
      </c>
      <c r="W819" s="11">
        <v>2</v>
      </c>
      <c r="X819" s="11">
        <v>197</v>
      </c>
      <c r="Y819" s="11">
        <v>25</v>
      </c>
      <c r="Z819" s="11">
        <v>105</v>
      </c>
      <c r="AA819" s="15">
        <f t="shared" si="166"/>
        <v>4.2</v>
      </c>
      <c r="AB819" s="11">
        <v>4</v>
      </c>
      <c r="AC819" s="11">
        <v>27</v>
      </c>
      <c r="AD819" s="11">
        <f t="shared" si="167"/>
        <v>1.08</v>
      </c>
      <c r="AE819" s="16">
        <f t="shared" si="168"/>
        <v>25.714285714285712</v>
      </c>
      <c r="AF819" s="11">
        <v>0</v>
      </c>
      <c r="AG819" s="11">
        <f t="shared" si="169"/>
        <v>0</v>
      </c>
      <c r="AH819" s="11">
        <v>0</v>
      </c>
      <c r="AI819" s="11">
        <f t="shared" si="170"/>
        <v>0</v>
      </c>
      <c r="AJ819" s="18" t="s">
        <v>87</v>
      </c>
      <c r="AM819" s="11">
        <v>7</v>
      </c>
      <c r="AN819" s="11">
        <v>1</v>
      </c>
      <c r="AO819" s="11">
        <v>3</v>
      </c>
      <c r="AP819" s="11">
        <v>2</v>
      </c>
      <c r="AQ819" s="11">
        <v>3</v>
      </c>
      <c r="AR819" s="11">
        <v>4</v>
      </c>
      <c r="AS819" s="11">
        <v>2</v>
      </c>
      <c r="AT819" s="11"/>
      <c r="AU819" s="11">
        <f>AQ819-66</f>
        <v>-63</v>
      </c>
      <c r="AV819" s="11">
        <f>AQ819-82</f>
        <v>-79</v>
      </c>
      <c r="BD819" s="11">
        <v>4</v>
      </c>
      <c r="BH819" t="str">
        <f>CONCATENATE(Tabla1[[#This Row],[MADRE]],"X",Tabla1[[#This Row],[PADRE]])</f>
        <v>AntonetaXMarcona</v>
      </c>
    </row>
    <row r="820" spans="1:60" ht="15.75" hidden="1" x14ac:dyDescent="0.25">
      <c r="A820" s="11" t="str">
        <f t="shared" si="165"/>
        <v>D05_22_1</v>
      </c>
      <c r="B820" s="1" t="s">
        <v>460</v>
      </c>
      <c r="C820" s="2">
        <v>22</v>
      </c>
      <c r="D820" s="16">
        <v>1</v>
      </c>
      <c r="E820" s="14" t="s">
        <v>144</v>
      </c>
      <c r="F820" s="11" t="s">
        <v>191</v>
      </c>
      <c r="G820" s="11" t="s">
        <v>192</v>
      </c>
      <c r="H820" s="11">
        <v>2010</v>
      </c>
      <c r="I820" s="13" t="s">
        <v>64</v>
      </c>
      <c r="L820" s="11">
        <f>J820-40</f>
        <v>-40</v>
      </c>
      <c r="M820" s="11">
        <f>J820-60</f>
        <v>-60</v>
      </c>
      <c r="V820" s="11" t="s">
        <v>194</v>
      </c>
      <c r="W820" s="11">
        <v>1</v>
      </c>
      <c r="X820" s="11">
        <v>216</v>
      </c>
      <c r="Y820" s="11">
        <v>25</v>
      </c>
      <c r="Z820" s="11">
        <v>111</v>
      </c>
      <c r="AA820" s="15">
        <f t="shared" si="166"/>
        <v>4.4833333333333334</v>
      </c>
      <c r="AB820" s="11">
        <v>4</v>
      </c>
      <c r="AC820" s="11">
        <v>26</v>
      </c>
      <c r="AD820" s="11">
        <f t="shared" si="167"/>
        <v>1.0833333333333333</v>
      </c>
      <c r="AE820" s="16">
        <f t="shared" si="168"/>
        <v>24.1635687732342</v>
      </c>
      <c r="AF820" s="11">
        <v>1</v>
      </c>
      <c r="AG820" s="11">
        <f t="shared" si="169"/>
        <v>4</v>
      </c>
      <c r="AH820" s="11">
        <v>0</v>
      </c>
      <c r="AI820" s="11">
        <f t="shared" si="170"/>
        <v>0</v>
      </c>
      <c r="AJ820" s="18" t="s">
        <v>206</v>
      </c>
      <c r="AM820" s="11">
        <v>7</v>
      </c>
      <c r="AN820" s="11">
        <v>1</v>
      </c>
      <c r="AO820" s="11">
        <v>3</v>
      </c>
      <c r="AP820" s="11">
        <v>3</v>
      </c>
      <c r="AQ820" s="11">
        <v>3</v>
      </c>
      <c r="AR820" s="11">
        <v>3</v>
      </c>
      <c r="AS820" s="11">
        <v>1</v>
      </c>
      <c r="AT820" s="11"/>
      <c r="AU820" s="11">
        <f>AQ820-82</f>
        <v>-79</v>
      </c>
      <c r="AV820" s="11">
        <f>AQ820-98</f>
        <v>-95</v>
      </c>
      <c r="BD820" s="11">
        <v>0</v>
      </c>
      <c r="BH820" t="str">
        <f>CONCATENATE(Tabla1[[#This Row],[MADRE]],"X",Tabla1[[#This Row],[PADRE]])</f>
        <v>AntonetaXMarcona</v>
      </c>
    </row>
    <row r="821" spans="1:60" ht="15.75" hidden="1" x14ac:dyDescent="0.25">
      <c r="A821" s="11" t="str">
        <f t="shared" si="165"/>
        <v>D05_23_1</v>
      </c>
      <c r="B821" s="1" t="s">
        <v>460</v>
      </c>
      <c r="C821" s="92">
        <v>23</v>
      </c>
      <c r="D821" s="13">
        <v>1</v>
      </c>
      <c r="E821" s="14" t="s">
        <v>144</v>
      </c>
      <c r="F821" s="14" t="s">
        <v>191</v>
      </c>
      <c r="G821" s="14" t="s">
        <v>192</v>
      </c>
      <c r="H821" s="14">
        <v>2008</v>
      </c>
      <c r="I821" s="13" t="s">
        <v>64</v>
      </c>
      <c r="L821" s="14">
        <f>J821-22</f>
        <v>-22</v>
      </c>
      <c r="M821" s="14">
        <f>J821-49</f>
        <v>-49</v>
      </c>
      <c r="V821" s="14" t="s">
        <v>194</v>
      </c>
      <c r="W821" s="90">
        <v>2</v>
      </c>
      <c r="X821" s="14">
        <v>206</v>
      </c>
      <c r="Y821" s="14">
        <v>25</v>
      </c>
      <c r="Z821" s="14">
        <v>130</v>
      </c>
      <c r="AA821" s="81">
        <f t="shared" si="166"/>
        <v>5.251666666666666</v>
      </c>
      <c r="AB821" s="14">
        <v>4</v>
      </c>
      <c r="AC821" s="14">
        <v>31</v>
      </c>
      <c r="AD821" s="81">
        <f t="shared" si="167"/>
        <v>1.2916666666666667</v>
      </c>
      <c r="AE821" s="13">
        <f t="shared" si="168"/>
        <v>24.595366550301499</v>
      </c>
      <c r="AF821" s="14">
        <v>1</v>
      </c>
      <c r="AG821" s="14">
        <f t="shared" si="169"/>
        <v>4</v>
      </c>
      <c r="AH821" s="14">
        <v>0</v>
      </c>
      <c r="AI821" s="14">
        <f t="shared" si="170"/>
        <v>0</v>
      </c>
      <c r="AJ821" s="17" t="s">
        <v>87</v>
      </c>
      <c r="AM821" s="14">
        <v>8</v>
      </c>
      <c r="AN821" s="14">
        <v>2</v>
      </c>
      <c r="AO821" s="14">
        <v>2</v>
      </c>
      <c r="AP821" s="14">
        <v>4</v>
      </c>
      <c r="AQ821" s="14">
        <v>3</v>
      </c>
      <c r="AR821" s="85">
        <v>4</v>
      </c>
      <c r="AS821" s="85"/>
      <c r="AT821" s="14"/>
      <c r="AU821" s="14">
        <f>AQ821-67</f>
        <v>-64</v>
      </c>
      <c r="AV821" s="14">
        <f>AQ821-82</f>
        <v>-79</v>
      </c>
      <c r="BD821" s="14"/>
      <c r="BH821" t="str">
        <f>CONCATENATE(Tabla1[[#This Row],[MADRE]],"X",Tabla1[[#This Row],[PADRE]])</f>
        <v>AntonetaXMarcona</v>
      </c>
    </row>
    <row r="822" spans="1:60" ht="15.75" hidden="1" x14ac:dyDescent="0.25">
      <c r="A822" s="11" t="str">
        <f t="shared" si="165"/>
        <v>D05_23_1</v>
      </c>
      <c r="B822" s="1" t="s">
        <v>460</v>
      </c>
      <c r="C822" s="2">
        <v>23</v>
      </c>
      <c r="D822" s="16">
        <v>1</v>
      </c>
      <c r="E822" s="14" t="s">
        <v>144</v>
      </c>
      <c r="F822" s="11" t="s">
        <v>191</v>
      </c>
      <c r="G822" s="11" t="s">
        <v>192</v>
      </c>
      <c r="H822" s="11">
        <v>2009</v>
      </c>
      <c r="I822" s="13" t="s">
        <v>64</v>
      </c>
      <c r="L822" s="11">
        <f>J822-26</f>
        <v>-26</v>
      </c>
      <c r="M822" s="11">
        <f>J822-50</f>
        <v>-50</v>
      </c>
      <c r="V822" s="11" t="s">
        <v>194</v>
      </c>
      <c r="W822" s="11">
        <v>2</v>
      </c>
      <c r="X822" s="11">
        <v>199</v>
      </c>
      <c r="Y822" s="11">
        <v>25</v>
      </c>
      <c r="Z822" s="11">
        <v>106</v>
      </c>
      <c r="AA822" s="15">
        <f t="shared" si="166"/>
        <v>4.24</v>
      </c>
      <c r="AB822" s="11">
        <v>4</v>
      </c>
      <c r="AC822" s="11">
        <v>27</v>
      </c>
      <c r="AD822" s="11">
        <f t="shared" si="167"/>
        <v>1.08</v>
      </c>
      <c r="AE822" s="16">
        <f t="shared" si="168"/>
        <v>25.471698113207545</v>
      </c>
      <c r="AF822" s="11">
        <v>0</v>
      </c>
      <c r="AG822" s="11">
        <f t="shared" si="169"/>
        <v>0</v>
      </c>
      <c r="AH822" s="11">
        <v>4</v>
      </c>
      <c r="AI822" s="11">
        <f t="shared" si="170"/>
        <v>16</v>
      </c>
      <c r="AJ822" s="18" t="s">
        <v>87</v>
      </c>
      <c r="AM822" s="11">
        <v>8</v>
      </c>
      <c r="AN822" s="11">
        <v>1</v>
      </c>
      <c r="AO822" s="11">
        <v>3</v>
      </c>
      <c r="AP822" s="11">
        <v>4</v>
      </c>
      <c r="AQ822" s="11">
        <v>3</v>
      </c>
      <c r="AR822" s="11">
        <v>4</v>
      </c>
      <c r="AS822" s="11">
        <v>0</v>
      </c>
      <c r="AT822" s="11"/>
      <c r="AU822" s="11">
        <f>AQ822-66</f>
        <v>-63</v>
      </c>
      <c r="AV822" s="11">
        <f>AQ822-82</f>
        <v>-79</v>
      </c>
      <c r="BD822" s="11">
        <v>21</v>
      </c>
      <c r="BH822" t="str">
        <f>CONCATENATE(Tabla1[[#This Row],[MADRE]],"X",Tabla1[[#This Row],[PADRE]])</f>
        <v>AntonetaXMarcona</v>
      </c>
    </row>
    <row r="823" spans="1:60" ht="15.75" hidden="1" x14ac:dyDescent="0.25">
      <c r="A823" s="11" t="str">
        <f t="shared" si="165"/>
        <v>D05_23_1</v>
      </c>
      <c r="B823" s="1" t="s">
        <v>460</v>
      </c>
      <c r="C823" s="2">
        <v>23</v>
      </c>
      <c r="D823" s="16">
        <v>1</v>
      </c>
      <c r="E823" s="14" t="s">
        <v>144</v>
      </c>
      <c r="F823" s="11" t="s">
        <v>191</v>
      </c>
      <c r="G823" s="11" t="s">
        <v>192</v>
      </c>
      <c r="H823" s="11">
        <v>2010</v>
      </c>
      <c r="I823" s="13" t="s">
        <v>64</v>
      </c>
      <c r="L823" s="11">
        <f>J823-40</f>
        <v>-40</v>
      </c>
      <c r="M823" s="11">
        <f>J823-60</f>
        <v>-60</v>
      </c>
      <c r="V823" s="11" t="s">
        <v>194</v>
      </c>
      <c r="W823" s="11">
        <v>3</v>
      </c>
      <c r="X823" s="11">
        <v>216</v>
      </c>
      <c r="Y823" s="11">
        <v>25</v>
      </c>
      <c r="Z823" s="11">
        <v>127</v>
      </c>
      <c r="AA823" s="15">
        <f t="shared" si="166"/>
        <v>5.08</v>
      </c>
      <c r="AB823" s="11">
        <v>4</v>
      </c>
      <c r="AC823" s="11">
        <v>31</v>
      </c>
      <c r="AD823" s="11">
        <f t="shared" si="167"/>
        <v>1.24</v>
      </c>
      <c r="AE823" s="16">
        <f t="shared" si="168"/>
        <v>24.409448818897637</v>
      </c>
      <c r="AF823" s="11">
        <v>0</v>
      </c>
      <c r="AG823" s="11">
        <f t="shared" si="169"/>
        <v>0</v>
      </c>
      <c r="AH823" s="11">
        <v>3</v>
      </c>
      <c r="AI823" s="11">
        <f t="shared" si="170"/>
        <v>12</v>
      </c>
      <c r="AJ823" s="18" t="s">
        <v>87</v>
      </c>
      <c r="AM823" s="11">
        <v>8</v>
      </c>
      <c r="AN823" s="11">
        <v>1</v>
      </c>
      <c r="AO823" s="11">
        <v>3</v>
      </c>
      <c r="AP823" s="11">
        <v>4</v>
      </c>
      <c r="AQ823" s="11">
        <v>3</v>
      </c>
      <c r="AR823" s="11">
        <v>4</v>
      </c>
      <c r="AS823" s="11">
        <v>2</v>
      </c>
      <c r="AT823" s="11"/>
      <c r="AU823" s="11">
        <f>AQ823-82</f>
        <v>-79</v>
      </c>
      <c r="AV823" s="11">
        <f>AQ823-98</f>
        <v>-95</v>
      </c>
      <c r="BD823" s="11" t="s">
        <v>463</v>
      </c>
      <c r="BH823" t="str">
        <f>CONCATENATE(Tabla1[[#This Row],[MADRE]],"X",Tabla1[[#This Row],[PADRE]])</f>
        <v>AntonetaXMarcona</v>
      </c>
    </row>
    <row r="824" spans="1:60" ht="15.75" hidden="1" x14ac:dyDescent="0.25">
      <c r="A824" s="11" t="str">
        <f t="shared" si="165"/>
        <v>D05_25_1</v>
      </c>
      <c r="B824" s="1" t="s">
        <v>460</v>
      </c>
      <c r="C824" s="89">
        <v>25</v>
      </c>
      <c r="D824" s="13">
        <v>1</v>
      </c>
      <c r="E824" s="14" t="s">
        <v>144</v>
      </c>
      <c r="F824" s="14" t="s">
        <v>191</v>
      </c>
      <c r="G824" s="14" t="s">
        <v>192</v>
      </c>
      <c r="H824" s="14">
        <v>2008</v>
      </c>
      <c r="I824" s="13" t="s">
        <v>64</v>
      </c>
      <c r="L824" s="14">
        <f>J824-22</f>
        <v>-22</v>
      </c>
      <c r="M824" s="14">
        <f>J824-49</f>
        <v>-49</v>
      </c>
      <c r="V824" s="14" t="s">
        <v>213</v>
      </c>
      <c r="W824" s="90">
        <v>1</v>
      </c>
      <c r="X824" s="14">
        <v>205</v>
      </c>
      <c r="Y824" s="14">
        <v>20</v>
      </c>
      <c r="Z824" s="14">
        <v>71</v>
      </c>
      <c r="AA824" s="81">
        <f t="shared" si="166"/>
        <v>3.55</v>
      </c>
      <c r="AB824" s="90">
        <v>2</v>
      </c>
      <c r="AC824" s="14">
        <v>14</v>
      </c>
      <c r="AD824" s="91">
        <f t="shared" si="167"/>
        <v>0.7</v>
      </c>
      <c r="AE824" s="13">
        <f t="shared" si="168"/>
        <v>19.718309859154932</v>
      </c>
      <c r="AF824" s="14">
        <v>0</v>
      </c>
      <c r="AG824" s="14">
        <f t="shared" si="169"/>
        <v>0</v>
      </c>
      <c r="AH824" s="14">
        <v>2</v>
      </c>
      <c r="AI824" s="90">
        <f t="shared" si="170"/>
        <v>10</v>
      </c>
      <c r="AJ824" s="17" t="s">
        <v>279</v>
      </c>
      <c r="AM824" s="14">
        <v>5</v>
      </c>
      <c r="AN824" s="14">
        <v>2</v>
      </c>
      <c r="AO824" s="14">
        <v>2</v>
      </c>
      <c r="AP824" s="14">
        <v>4</v>
      </c>
      <c r="AQ824" s="14">
        <v>3</v>
      </c>
      <c r="AR824" s="14">
        <v>3</v>
      </c>
      <c r="AS824" s="14"/>
      <c r="AT824" s="14"/>
      <c r="AU824" s="14">
        <f>AQ824-67</f>
        <v>-64</v>
      </c>
      <c r="AV824" s="14">
        <f>AQ824-82</f>
        <v>-79</v>
      </c>
      <c r="BD824" s="14"/>
      <c r="BH824" t="str">
        <f>CONCATENATE(Tabla1[[#This Row],[MADRE]],"X",Tabla1[[#This Row],[PADRE]])</f>
        <v>AntonetaXMarcona</v>
      </c>
    </row>
    <row r="825" spans="1:60" ht="15.75" hidden="1" x14ac:dyDescent="0.25">
      <c r="A825" s="11" t="str">
        <f t="shared" si="165"/>
        <v>D05_26_1</v>
      </c>
      <c r="B825" s="1" t="s">
        <v>460</v>
      </c>
      <c r="C825" s="89">
        <v>26</v>
      </c>
      <c r="D825" s="13">
        <v>1</v>
      </c>
      <c r="E825" s="14" t="s">
        <v>144</v>
      </c>
      <c r="F825" s="14" t="s">
        <v>191</v>
      </c>
      <c r="G825" s="14" t="s">
        <v>192</v>
      </c>
      <c r="H825" s="14">
        <v>2008</v>
      </c>
      <c r="I825" s="13" t="s">
        <v>64</v>
      </c>
      <c r="L825" s="14">
        <f>J825-22</f>
        <v>-22</v>
      </c>
      <c r="M825" s="14">
        <f>J825-49</f>
        <v>-49</v>
      </c>
      <c r="V825" s="14" t="s">
        <v>213</v>
      </c>
      <c r="W825" s="90">
        <v>2</v>
      </c>
      <c r="X825" s="14">
        <v>203</v>
      </c>
      <c r="Y825" s="14">
        <v>25</v>
      </c>
      <c r="Z825" s="14">
        <v>74</v>
      </c>
      <c r="AA825" s="81">
        <f t="shared" si="166"/>
        <v>2.96</v>
      </c>
      <c r="AB825" s="14">
        <v>3</v>
      </c>
      <c r="AC825" s="14">
        <v>26</v>
      </c>
      <c r="AD825" s="91">
        <f t="shared" si="167"/>
        <v>1.04</v>
      </c>
      <c r="AE825" s="13">
        <f t="shared" si="168"/>
        <v>35.135135135135137</v>
      </c>
      <c r="AF825" s="14">
        <v>0</v>
      </c>
      <c r="AG825" s="14">
        <f t="shared" si="169"/>
        <v>0</v>
      </c>
      <c r="AH825" s="14">
        <v>0</v>
      </c>
      <c r="AI825" s="14">
        <f t="shared" si="170"/>
        <v>0</v>
      </c>
      <c r="AJ825" s="17" t="s">
        <v>87</v>
      </c>
      <c r="AM825" s="14">
        <v>11</v>
      </c>
      <c r="AN825" s="14">
        <v>2</v>
      </c>
      <c r="AO825" s="14">
        <v>2</v>
      </c>
      <c r="AP825" s="14">
        <v>4</v>
      </c>
      <c r="AQ825" s="14">
        <v>3</v>
      </c>
      <c r="AR825" s="90">
        <v>2</v>
      </c>
      <c r="AS825" s="90"/>
      <c r="AT825" s="14"/>
      <c r="AU825" s="14">
        <f>AQ825-67</f>
        <v>-64</v>
      </c>
      <c r="AV825" s="14">
        <f>AQ825-82</f>
        <v>-79</v>
      </c>
      <c r="BD825" s="14"/>
      <c r="BH825" t="str">
        <f>CONCATENATE(Tabla1[[#This Row],[MADRE]],"X",Tabla1[[#This Row],[PADRE]])</f>
        <v>AntonetaXMarcona</v>
      </c>
    </row>
    <row r="826" spans="1:60" ht="15.75" hidden="1" x14ac:dyDescent="0.25">
      <c r="A826" s="11" t="str">
        <f t="shared" si="165"/>
        <v>D05_27_1</v>
      </c>
      <c r="B826" s="1" t="s">
        <v>460</v>
      </c>
      <c r="C826" s="92">
        <v>27</v>
      </c>
      <c r="D826" s="13">
        <v>1</v>
      </c>
      <c r="E826" s="14" t="s">
        <v>144</v>
      </c>
      <c r="F826" s="14" t="s">
        <v>191</v>
      </c>
      <c r="G826" s="14" t="s">
        <v>192</v>
      </c>
      <c r="H826" s="14">
        <v>2008</v>
      </c>
      <c r="I826" s="13" t="s">
        <v>64</v>
      </c>
      <c r="L826" s="14">
        <f>J826-22</f>
        <v>-22</v>
      </c>
      <c r="M826" s="14">
        <f>J826-49</f>
        <v>-49</v>
      </c>
      <c r="V826" s="14" t="s">
        <v>213</v>
      </c>
      <c r="W826" s="90">
        <v>2</v>
      </c>
      <c r="X826" s="14">
        <v>206</v>
      </c>
      <c r="Y826" s="14">
        <v>25</v>
      </c>
      <c r="Z826" s="14">
        <v>105</v>
      </c>
      <c r="AA826" s="81">
        <f t="shared" si="166"/>
        <v>4.2</v>
      </c>
      <c r="AB826" s="14">
        <v>4</v>
      </c>
      <c r="AC826" s="14">
        <v>29</v>
      </c>
      <c r="AD826" s="81">
        <f t="shared" si="167"/>
        <v>1.1599999999999999</v>
      </c>
      <c r="AE826" s="13">
        <f t="shared" si="168"/>
        <v>27.619047619047613</v>
      </c>
      <c r="AF826" s="14">
        <v>0</v>
      </c>
      <c r="AG826" s="14">
        <f t="shared" si="169"/>
        <v>0</v>
      </c>
      <c r="AH826" s="14">
        <v>1</v>
      </c>
      <c r="AI826" s="14">
        <f t="shared" si="170"/>
        <v>4</v>
      </c>
      <c r="AJ826" s="17" t="s">
        <v>444</v>
      </c>
      <c r="AM826" s="14">
        <v>11</v>
      </c>
      <c r="AN826" s="14">
        <v>2</v>
      </c>
      <c r="AO826" s="14">
        <v>3</v>
      </c>
      <c r="AP826" s="14">
        <v>4</v>
      </c>
      <c r="AQ826" s="14">
        <v>3</v>
      </c>
      <c r="AR826" s="85">
        <v>4</v>
      </c>
      <c r="AS826" s="85"/>
      <c r="AT826" s="14"/>
      <c r="AU826" s="14">
        <f>AQ826-67</f>
        <v>-64</v>
      </c>
      <c r="AV826" s="14">
        <f>AQ826-82</f>
        <v>-79</v>
      </c>
      <c r="BD826" s="14"/>
      <c r="BH826" t="str">
        <f>CONCATENATE(Tabla1[[#This Row],[MADRE]],"X",Tabla1[[#This Row],[PADRE]])</f>
        <v>AntonetaXMarcona</v>
      </c>
    </row>
    <row r="827" spans="1:60" ht="15.75" hidden="1" x14ac:dyDescent="0.25">
      <c r="A827" s="11" t="str">
        <f t="shared" si="165"/>
        <v>D05_27_1</v>
      </c>
      <c r="B827" s="1" t="s">
        <v>460</v>
      </c>
      <c r="C827" s="2">
        <v>27</v>
      </c>
      <c r="D827" s="16">
        <v>1</v>
      </c>
      <c r="E827" s="14" t="s">
        <v>144</v>
      </c>
      <c r="F827" s="11" t="s">
        <v>191</v>
      </c>
      <c r="G827" s="11" t="s">
        <v>192</v>
      </c>
      <c r="H827" s="11">
        <v>2009</v>
      </c>
      <c r="I827" s="13" t="s">
        <v>64</v>
      </c>
      <c r="L827" s="11">
        <f>J827-26</f>
        <v>-26</v>
      </c>
      <c r="M827" s="11">
        <f>J827-50</f>
        <v>-50</v>
      </c>
      <c r="V827" s="11" t="s">
        <v>213</v>
      </c>
      <c r="W827" s="11">
        <v>3</v>
      </c>
      <c r="X827" s="11">
        <v>208</v>
      </c>
      <c r="Y827" s="11">
        <v>25</v>
      </c>
      <c r="Z827" s="11">
        <v>85</v>
      </c>
      <c r="AA827" s="15">
        <f t="shared" si="166"/>
        <v>3.4</v>
      </c>
      <c r="AB827" s="11">
        <v>4</v>
      </c>
      <c r="AC827" s="11">
        <v>31</v>
      </c>
      <c r="AD827" s="11">
        <f t="shared" si="167"/>
        <v>1.24</v>
      </c>
      <c r="AE827" s="16">
        <f t="shared" si="168"/>
        <v>36.470588235294116</v>
      </c>
      <c r="AF827" s="11">
        <v>0</v>
      </c>
      <c r="AG827" s="11">
        <f t="shared" si="169"/>
        <v>0</v>
      </c>
      <c r="AH827" s="11">
        <v>1</v>
      </c>
      <c r="AI827" s="11">
        <f t="shared" si="170"/>
        <v>4</v>
      </c>
      <c r="AJ827" s="18" t="s">
        <v>87</v>
      </c>
      <c r="AM827" s="11">
        <v>11</v>
      </c>
      <c r="AN827" s="11">
        <v>2</v>
      </c>
      <c r="AO827" s="11">
        <v>3</v>
      </c>
      <c r="AP827" s="11">
        <v>4</v>
      </c>
      <c r="AQ827" s="11">
        <v>3</v>
      </c>
      <c r="AR827" s="11">
        <v>4</v>
      </c>
      <c r="AS827" s="11">
        <v>0</v>
      </c>
      <c r="AT827" s="11"/>
      <c r="AU827" s="11">
        <f>AQ827-66</f>
        <v>-63</v>
      </c>
      <c r="AV827" s="11">
        <f>AQ827-82</f>
        <v>-79</v>
      </c>
      <c r="BD827" s="11">
        <v>3</v>
      </c>
      <c r="BH827" t="str">
        <f>CONCATENATE(Tabla1[[#This Row],[MADRE]],"X",Tabla1[[#This Row],[PADRE]])</f>
        <v>AntonetaXMarcona</v>
      </c>
    </row>
    <row r="828" spans="1:60" ht="15.75" hidden="1" x14ac:dyDescent="0.25">
      <c r="A828" s="11" t="str">
        <f t="shared" si="165"/>
        <v>D05_27_1</v>
      </c>
      <c r="B828" s="1" t="s">
        <v>460</v>
      </c>
      <c r="C828" s="2">
        <v>27</v>
      </c>
      <c r="D828" s="16">
        <v>1</v>
      </c>
      <c r="E828" s="14" t="s">
        <v>144</v>
      </c>
      <c r="F828" s="11" t="s">
        <v>191</v>
      </c>
      <c r="G828" s="11" t="s">
        <v>192</v>
      </c>
      <c r="H828" s="11">
        <v>2010</v>
      </c>
      <c r="I828" s="13" t="s">
        <v>64</v>
      </c>
      <c r="L828" s="11">
        <f>J828-40</f>
        <v>-40</v>
      </c>
      <c r="M828" s="11">
        <f>J828-60</f>
        <v>-60</v>
      </c>
      <c r="V828" s="11" t="s">
        <v>213</v>
      </c>
      <c r="W828" s="11">
        <v>2</v>
      </c>
      <c r="X828" s="11">
        <v>218</v>
      </c>
      <c r="Y828" s="11">
        <v>25</v>
      </c>
      <c r="Z828" s="11">
        <v>119</v>
      </c>
      <c r="AA828" s="15">
        <f t="shared" si="166"/>
        <v>4.8250000000000002</v>
      </c>
      <c r="AB828" s="11">
        <v>4</v>
      </c>
      <c r="AC828" s="11">
        <v>39</v>
      </c>
      <c r="AD828" s="11">
        <f t="shared" si="167"/>
        <v>1.625</v>
      </c>
      <c r="AE828" s="16">
        <f t="shared" si="168"/>
        <v>33.678756476683937</v>
      </c>
      <c r="AF828" s="11">
        <v>1</v>
      </c>
      <c r="AG828" s="11">
        <f t="shared" si="169"/>
        <v>4</v>
      </c>
      <c r="AH828" s="11">
        <v>0</v>
      </c>
      <c r="AI828" s="11">
        <f t="shared" si="170"/>
        <v>0</v>
      </c>
      <c r="AJ828" s="18" t="s">
        <v>101</v>
      </c>
      <c r="AM828" s="11">
        <v>11</v>
      </c>
      <c r="AN828" s="11">
        <v>2</v>
      </c>
      <c r="AO828" s="11">
        <v>3</v>
      </c>
      <c r="AP828" s="11">
        <v>4</v>
      </c>
      <c r="AQ828" s="11">
        <v>3</v>
      </c>
      <c r="AR828" s="11">
        <v>3</v>
      </c>
      <c r="AS828" s="11">
        <v>3</v>
      </c>
      <c r="AT828" s="11"/>
      <c r="AU828" s="11">
        <f>AQ828-82</f>
        <v>-79</v>
      </c>
      <c r="AV828" s="11">
        <f>AQ828-98</f>
        <v>-95</v>
      </c>
      <c r="BD828" s="11"/>
      <c r="BH828" t="str">
        <f>CONCATENATE(Tabla1[[#This Row],[MADRE]],"X",Tabla1[[#This Row],[PADRE]])</f>
        <v>AntonetaXMarcona</v>
      </c>
    </row>
    <row r="829" spans="1:60" ht="15.75" hidden="1" x14ac:dyDescent="0.25">
      <c r="A829" s="11" t="str">
        <f t="shared" si="165"/>
        <v>D05_28_1</v>
      </c>
      <c r="B829" s="1" t="s">
        <v>460</v>
      </c>
      <c r="C829" s="89">
        <v>28</v>
      </c>
      <c r="D829" s="13">
        <v>1</v>
      </c>
      <c r="E829" s="14" t="s">
        <v>144</v>
      </c>
      <c r="F829" s="14" t="s">
        <v>191</v>
      </c>
      <c r="G829" s="14" t="s">
        <v>192</v>
      </c>
      <c r="H829" s="14">
        <v>2008</v>
      </c>
      <c r="I829" s="13" t="s">
        <v>64</v>
      </c>
      <c r="L829" s="14">
        <f>J829-22</f>
        <v>-22</v>
      </c>
      <c r="M829" s="14">
        <f>J829-49</f>
        <v>-49</v>
      </c>
      <c r="V829" s="14" t="s">
        <v>213</v>
      </c>
      <c r="W829" s="90">
        <v>2</v>
      </c>
      <c r="X829" s="14">
        <v>197</v>
      </c>
      <c r="Y829" s="14">
        <v>25</v>
      </c>
      <c r="Z829" s="14">
        <v>66</v>
      </c>
      <c r="AA829" s="81">
        <f t="shared" si="166"/>
        <v>2.7095652173913045</v>
      </c>
      <c r="AB829" s="14">
        <v>4</v>
      </c>
      <c r="AC829" s="14">
        <v>20</v>
      </c>
      <c r="AD829" s="91">
        <f t="shared" si="167"/>
        <v>0.86956521739130432</v>
      </c>
      <c r="AE829" s="13">
        <f t="shared" si="168"/>
        <v>32.092426187419768</v>
      </c>
      <c r="AF829" s="14">
        <v>2</v>
      </c>
      <c r="AG829" s="14">
        <f t="shared" si="169"/>
        <v>8</v>
      </c>
      <c r="AH829" s="14">
        <v>0</v>
      </c>
      <c r="AI829" s="14">
        <f t="shared" si="170"/>
        <v>0</v>
      </c>
      <c r="AJ829" s="17" t="s">
        <v>142</v>
      </c>
      <c r="AM829" s="14">
        <v>5</v>
      </c>
      <c r="AN829" s="14">
        <v>2</v>
      </c>
      <c r="AO829" s="14">
        <v>2</v>
      </c>
      <c r="AP829" s="14">
        <v>3</v>
      </c>
      <c r="AQ829" s="14">
        <v>3</v>
      </c>
      <c r="AR829" s="14">
        <v>3</v>
      </c>
      <c r="AS829" s="14"/>
      <c r="AT829" s="14"/>
      <c r="AU829" s="14">
        <f>AQ829-67</f>
        <v>-64</v>
      </c>
      <c r="AV829" s="14">
        <f>AQ829-82</f>
        <v>-79</v>
      </c>
      <c r="BD829" s="14"/>
      <c r="BH829" t="str">
        <f>CONCATENATE(Tabla1[[#This Row],[MADRE]],"X",Tabla1[[#This Row],[PADRE]])</f>
        <v>AntonetaXMarcona</v>
      </c>
    </row>
    <row r="830" spans="1:60" ht="15.75" hidden="1" x14ac:dyDescent="0.25">
      <c r="A830" s="11" t="str">
        <f t="shared" si="165"/>
        <v>D05_31_1</v>
      </c>
      <c r="B830" s="1" t="s">
        <v>460</v>
      </c>
      <c r="C830" s="92">
        <v>31</v>
      </c>
      <c r="D830" s="13">
        <v>1</v>
      </c>
      <c r="E830" s="14" t="s">
        <v>144</v>
      </c>
      <c r="F830" s="14" t="s">
        <v>191</v>
      </c>
      <c r="G830" s="14" t="s">
        <v>192</v>
      </c>
      <c r="H830" s="14">
        <v>2008</v>
      </c>
      <c r="I830" s="13" t="s">
        <v>64</v>
      </c>
      <c r="L830" s="14">
        <f>J830-22</f>
        <v>-22</v>
      </c>
      <c r="M830" s="14">
        <f>J830-49</f>
        <v>-49</v>
      </c>
      <c r="V830" s="14" t="s">
        <v>213</v>
      </c>
      <c r="W830" s="90">
        <v>2</v>
      </c>
      <c r="X830" s="14">
        <v>203</v>
      </c>
      <c r="Y830" s="14">
        <v>25</v>
      </c>
      <c r="Z830" s="14">
        <v>128</v>
      </c>
      <c r="AA830" s="81">
        <f t="shared" si="166"/>
        <v>5.12</v>
      </c>
      <c r="AB830" s="14">
        <v>4</v>
      </c>
      <c r="AC830" s="14">
        <v>30</v>
      </c>
      <c r="AD830" s="81">
        <f t="shared" si="167"/>
        <v>1.2</v>
      </c>
      <c r="AE830" s="13">
        <f t="shared" si="168"/>
        <v>23.4375</v>
      </c>
      <c r="AF830" s="14">
        <v>0</v>
      </c>
      <c r="AG830" s="14">
        <f t="shared" si="169"/>
        <v>0</v>
      </c>
      <c r="AH830" s="14">
        <v>1</v>
      </c>
      <c r="AI830" s="14">
        <f t="shared" si="170"/>
        <v>4</v>
      </c>
      <c r="AJ830" s="17" t="s">
        <v>87</v>
      </c>
      <c r="AM830" s="14">
        <v>8</v>
      </c>
      <c r="AN830" s="14">
        <v>2</v>
      </c>
      <c r="AO830" s="14">
        <v>2</v>
      </c>
      <c r="AP830" s="14">
        <v>3</v>
      </c>
      <c r="AQ830" s="14">
        <v>3</v>
      </c>
      <c r="AR830" s="85">
        <v>4</v>
      </c>
      <c r="AS830" s="85"/>
      <c r="AT830" s="14"/>
      <c r="AU830" s="14">
        <f>AQ830-67</f>
        <v>-64</v>
      </c>
      <c r="AV830" s="14">
        <f>AQ830-82</f>
        <v>-79</v>
      </c>
      <c r="BD830" s="14"/>
      <c r="BH830" t="str">
        <f>CONCATENATE(Tabla1[[#This Row],[MADRE]],"X",Tabla1[[#This Row],[PADRE]])</f>
        <v>AntonetaXMarcona</v>
      </c>
    </row>
    <row r="831" spans="1:60" ht="15.75" hidden="1" x14ac:dyDescent="0.25">
      <c r="A831" s="11" t="str">
        <f t="shared" si="165"/>
        <v>D05_31_1</v>
      </c>
      <c r="B831" s="1" t="s">
        <v>460</v>
      </c>
      <c r="C831" s="2">
        <v>31</v>
      </c>
      <c r="D831" s="16">
        <v>1</v>
      </c>
      <c r="E831" s="14" t="s">
        <v>144</v>
      </c>
      <c r="F831" s="11" t="s">
        <v>191</v>
      </c>
      <c r="G831" s="11" t="s">
        <v>192</v>
      </c>
      <c r="H831" s="11">
        <v>2009</v>
      </c>
      <c r="I831" s="13" t="s">
        <v>64</v>
      </c>
      <c r="L831" s="11">
        <f>J831-26</f>
        <v>-26</v>
      </c>
      <c r="M831" s="11">
        <f>J831-50</f>
        <v>-50</v>
      </c>
      <c r="V831" s="11" t="s">
        <v>213</v>
      </c>
      <c r="W831" s="11">
        <v>2</v>
      </c>
      <c r="X831" s="11">
        <v>197</v>
      </c>
      <c r="Y831" s="11">
        <v>25</v>
      </c>
      <c r="Z831" s="11">
        <v>121</v>
      </c>
      <c r="AA831" s="15">
        <f t="shared" si="166"/>
        <v>4.8883333333333328</v>
      </c>
      <c r="AB831" s="11">
        <v>4</v>
      </c>
      <c r="AC831" s="11">
        <v>29</v>
      </c>
      <c r="AD831" s="11">
        <f t="shared" si="167"/>
        <v>1.2083333333333333</v>
      </c>
      <c r="AE831" s="16">
        <f t="shared" si="168"/>
        <v>24.718718036140473</v>
      </c>
      <c r="AF831" s="11">
        <v>1</v>
      </c>
      <c r="AG831" s="11">
        <f t="shared" si="169"/>
        <v>4</v>
      </c>
      <c r="AH831" s="11">
        <v>1</v>
      </c>
      <c r="AI831" s="11">
        <f t="shared" si="170"/>
        <v>4</v>
      </c>
      <c r="AJ831" s="18" t="s">
        <v>464</v>
      </c>
      <c r="AM831" s="11">
        <v>8</v>
      </c>
      <c r="AN831" s="11">
        <v>2</v>
      </c>
      <c r="AO831" s="11">
        <v>3</v>
      </c>
      <c r="AP831" s="11">
        <v>3</v>
      </c>
      <c r="AQ831" s="11">
        <v>3</v>
      </c>
      <c r="AR831" s="11">
        <v>3</v>
      </c>
      <c r="AS831" s="11">
        <v>0</v>
      </c>
      <c r="AT831" s="11"/>
      <c r="AU831" s="11">
        <f>AQ831-66</f>
        <v>-63</v>
      </c>
      <c r="AV831" s="11">
        <f>AQ831-82</f>
        <v>-79</v>
      </c>
      <c r="BD831" s="11"/>
      <c r="BH831" t="str">
        <f>CONCATENATE(Tabla1[[#This Row],[MADRE]],"X",Tabla1[[#This Row],[PADRE]])</f>
        <v>AntonetaXMarcona</v>
      </c>
    </row>
    <row r="832" spans="1:60" ht="15.75" hidden="1" x14ac:dyDescent="0.25">
      <c r="A832" s="11" t="str">
        <f t="shared" si="165"/>
        <v>D05_31_1</v>
      </c>
      <c r="B832" s="1" t="s">
        <v>460</v>
      </c>
      <c r="C832" s="2">
        <v>31</v>
      </c>
      <c r="D832" s="16">
        <v>1</v>
      </c>
      <c r="E832" s="14" t="s">
        <v>144</v>
      </c>
      <c r="F832" s="11" t="s">
        <v>191</v>
      </c>
      <c r="G832" s="11" t="s">
        <v>192</v>
      </c>
      <c r="H832" s="11">
        <v>2010</v>
      </c>
      <c r="I832" s="13" t="s">
        <v>64</v>
      </c>
      <c r="L832" s="11">
        <f>J832-40</f>
        <v>-40</v>
      </c>
      <c r="M832" s="11">
        <f>J832-60</f>
        <v>-60</v>
      </c>
      <c r="V832" s="11" t="s">
        <v>213</v>
      </c>
      <c r="W832" s="11">
        <v>2</v>
      </c>
      <c r="X832" s="11">
        <v>213</v>
      </c>
      <c r="Y832" s="11">
        <v>25</v>
      </c>
      <c r="Z832" s="11">
        <v>116</v>
      </c>
      <c r="AA832" s="15">
        <f t="shared" si="166"/>
        <v>4.6399999999999997</v>
      </c>
      <c r="AB832" s="11">
        <v>4</v>
      </c>
      <c r="AC832" s="11">
        <v>30</v>
      </c>
      <c r="AD832" s="11">
        <f t="shared" si="167"/>
        <v>1.2</v>
      </c>
      <c r="AE832" s="16">
        <f t="shared" si="168"/>
        <v>25.862068965517242</v>
      </c>
      <c r="AF832" s="11">
        <v>0</v>
      </c>
      <c r="AG832" s="11">
        <f t="shared" si="169"/>
        <v>0</v>
      </c>
      <c r="AH832" s="11">
        <v>2</v>
      </c>
      <c r="AI832" s="11">
        <f t="shared" si="170"/>
        <v>8</v>
      </c>
      <c r="AJ832" s="18" t="s">
        <v>464</v>
      </c>
      <c r="AM832" s="11">
        <v>11</v>
      </c>
      <c r="AN832" s="11">
        <v>2</v>
      </c>
      <c r="AO832" s="11">
        <v>3</v>
      </c>
      <c r="AP832" s="11">
        <v>4</v>
      </c>
      <c r="AQ832" s="11">
        <v>3</v>
      </c>
      <c r="AR832" s="11">
        <v>3</v>
      </c>
      <c r="AS832" s="11">
        <v>3</v>
      </c>
      <c r="AT832" s="11"/>
      <c r="AU832" s="11">
        <f>AQ832-82</f>
        <v>-79</v>
      </c>
      <c r="AV832" s="11">
        <f>AQ832-98</f>
        <v>-95</v>
      </c>
      <c r="BD832" s="11"/>
      <c r="BH832" t="str">
        <f>CONCATENATE(Tabla1[[#This Row],[MADRE]],"X",Tabla1[[#This Row],[PADRE]])</f>
        <v>AntonetaXMarcona</v>
      </c>
    </row>
    <row r="833" spans="1:60" ht="15.75" hidden="1" x14ac:dyDescent="0.25">
      <c r="A833" s="11" t="str">
        <f t="shared" ref="A833:A896" si="171">CONCATENATE(B833, "_",C833,"_",D833)</f>
        <v>D05_33_1</v>
      </c>
      <c r="B833" s="1" t="s">
        <v>460</v>
      </c>
      <c r="C833" s="89">
        <v>33</v>
      </c>
      <c r="D833" s="13">
        <v>1</v>
      </c>
      <c r="E833" s="14" t="s">
        <v>144</v>
      </c>
      <c r="F833" s="14" t="s">
        <v>191</v>
      </c>
      <c r="G833" s="14" t="s">
        <v>192</v>
      </c>
      <c r="H833" s="14">
        <v>2008</v>
      </c>
      <c r="I833" s="13" t="s">
        <v>64</v>
      </c>
      <c r="L833" s="14">
        <f>J833-22</f>
        <v>-22</v>
      </c>
      <c r="M833" s="14">
        <f>J833-49</f>
        <v>-49</v>
      </c>
      <c r="V833" s="14" t="s">
        <v>213</v>
      </c>
      <c r="W833" s="85">
        <v>3</v>
      </c>
      <c r="X833" s="14">
        <v>204</v>
      </c>
      <c r="Y833" s="14">
        <v>25</v>
      </c>
      <c r="Z833" s="14">
        <v>106</v>
      </c>
      <c r="AA833" s="81">
        <f t="shared" si="166"/>
        <v>4.24</v>
      </c>
      <c r="AB833" s="14">
        <v>4</v>
      </c>
      <c r="AC833" s="14">
        <v>31</v>
      </c>
      <c r="AD833" s="81">
        <f t="shared" si="167"/>
        <v>1.24</v>
      </c>
      <c r="AE833" s="13">
        <f t="shared" si="168"/>
        <v>29.245283018867923</v>
      </c>
      <c r="AF833" s="14">
        <v>0</v>
      </c>
      <c r="AG833" s="14">
        <f t="shared" si="169"/>
        <v>0</v>
      </c>
      <c r="AH833" s="14">
        <v>0</v>
      </c>
      <c r="AI833" s="14">
        <f t="shared" si="170"/>
        <v>0</v>
      </c>
      <c r="AJ833" s="17" t="s">
        <v>87</v>
      </c>
      <c r="AM833" s="14">
        <v>7</v>
      </c>
      <c r="AN833" s="14">
        <v>3</v>
      </c>
      <c r="AO833" s="14">
        <v>2</v>
      </c>
      <c r="AP833" s="14">
        <v>3</v>
      </c>
      <c r="AQ833" s="14">
        <v>1</v>
      </c>
      <c r="AR833" s="90">
        <v>1</v>
      </c>
      <c r="AS833" s="90"/>
      <c r="AT833" s="14" t="s">
        <v>465</v>
      </c>
      <c r="AU833" s="14">
        <f>AQ833-67</f>
        <v>-66</v>
      </c>
      <c r="AV833" s="14">
        <f>AQ833-82</f>
        <v>-81</v>
      </c>
      <c r="BD833" s="14"/>
      <c r="BH833" t="str">
        <f>CONCATENATE(Tabla1[[#This Row],[MADRE]],"X",Tabla1[[#This Row],[PADRE]])</f>
        <v>AntonetaXMarcona</v>
      </c>
    </row>
    <row r="834" spans="1:60" ht="15.75" hidden="1" x14ac:dyDescent="0.25">
      <c r="A834" s="11" t="str">
        <f t="shared" si="171"/>
        <v>D05_34_1</v>
      </c>
      <c r="B834" s="1" t="s">
        <v>460</v>
      </c>
      <c r="C834" s="92">
        <v>34</v>
      </c>
      <c r="D834" s="13">
        <v>1</v>
      </c>
      <c r="E834" s="14" t="s">
        <v>144</v>
      </c>
      <c r="F834" s="14" t="s">
        <v>191</v>
      </c>
      <c r="G834" s="14" t="s">
        <v>192</v>
      </c>
      <c r="H834" s="14">
        <v>2008</v>
      </c>
      <c r="I834" s="13" t="s">
        <v>373</v>
      </c>
      <c r="L834" s="14">
        <f>J834-22</f>
        <v>-22</v>
      </c>
      <c r="M834" s="14">
        <f>J834-49</f>
        <v>-49</v>
      </c>
      <c r="V834" s="14" t="s">
        <v>213</v>
      </c>
      <c r="W834" s="85">
        <v>3</v>
      </c>
      <c r="X834" s="14">
        <v>196</v>
      </c>
      <c r="Y834" s="14">
        <v>25</v>
      </c>
      <c r="Z834" s="14">
        <v>138</v>
      </c>
      <c r="AA834" s="81">
        <f t="shared" si="166"/>
        <v>5.5750000000000002</v>
      </c>
      <c r="AB834" s="14">
        <v>4</v>
      </c>
      <c r="AC834" s="14">
        <v>33</v>
      </c>
      <c r="AD834" s="87">
        <f t="shared" si="167"/>
        <v>1.375</v>
      </c>
      <c r="AE834" s="13">
        <f t="shared" si="168"/>
        <v>24.663677130044842</v>
      </c>
      <c r="AF834" s="14">
        <v>1</v>
      </c>
      <c r="AG834" s="14">
        <f t="shared" si="169"/>
        <v>4</v>
      </c>
      <c r="AH834" s="14">
        <v>0</v>
      </c>
      <c r="AI834" s="14">
        <f t="shared" si="170"/>
        <v>0</v>
      </c>
      <c r="AJ834" s="17" t="s">
        <v>87</v>
      </c>
      <c r="AM834" s="14">
        <v>11</v>
      </c>
      <c r="AN834" s="14">
        <v>2</v>
      </c>
      <c r="AO834" s="14">
        <v>2</v>
      </c>
      <c r="AP834" s="14">
        <v>4</v>
      </c>
      <c r="AQ834" s="14">
        <v>3</v>
      </c>
      <c r="AR834" s="85">
        <v>4</v>
      </c>
      <c r="AS834" s="85"/>
      <c r="AT834" s="14"/>
      <c r="AU834" s="14">
        <f>AQ834-67</f>
        <v>-64</v>
      </c>
      <c r="AV834" s="14">
        <f>AQ834-82</f>
        <v>-79</v>
      </c>
      <c r="BD834" s="14"/>
      <c r="BH834" t="str">
        <f>CONCATENATE(Tabla1[[#This Row],[MADRE]],"X",Tabla1[[#This Row],[PADRE]])</f>
        <v>AntonetaXMarcona</v>
      </c>
    </row>
    <row r="835" spans="1:60" ht="15.75" hidden="1" x14ac:dyDescent="0.25">
      <c r="A835" s="11" t="str">
        <f t="shared" si="171"/>
        <v>D05_34_1</v>
      </c>
      <c r="B835" s="1" t="s">
        <v>460</v>
      </c>
      <c r="C835" s="2">
        <v>34</v>
      </c>
      <c r="D835" s="16">
        <v>1</v>
      </c>
      <c r="E835" s="14" t="s">
        <v>144</v>
      </c>
      <c r="F835" s="11" t="s">
        <v>191</v>
      </c>
      <c r="G835" s="11" t="s">
        <v>192</v>
      </c>
      <c r="H835" s="11">
        <v>2009</v>
      </c>
      <c r="I835" s="13" t="s">
        <v>373</v>
      </c>
      <c r="L835" s="11">
        <f>J835-26</f>
        <v>-26</v>
      </c>
      <c r="M835" s="11">
        <f>J835-50</f>
        <v>-50</v>
      </c>
      <c r="V835" s="11" t="s">
        <v>213</v>
      </c>
      <c r="W835" s="11">
        <v>2</v>
      </c>
      <c r="X835" s="11">
        <v>200</v>
      </c>
      <c r="Y835" s="11">
        <v>25</v>
      </c>
      <c r="Z835" s="11">
        <v>142</v>
      </c>
      <c r="AA835" s="15">
        <f t="shared" si="166"/>
        <v>5.68</v>
      </c>
      <c r="AB835" s="11">
        <v>4</v>
      </c>
      <c r="AC835" s="11">
        <v>33</v>
      </c>
      <c r="AD835" s="15">
        <f t="shared" si="167"/>
        <v>1.32</v>
      </c>
      <c r="AE835" s="16">
        <f t="shared" si="168"/>
        <v>23.239436619718312</v>
      </c>
      <c r="AF835" s="11">
        <v>0</v>
      </c>
      <c r="AG835" s="11">
        <f t="shared" si="169"/>
        <v>0</v>
      </c>
      <c r="AH835" s="11">
        <v>0</v>
      </c>
      <c r="AI835" s="11">
        <f t="shared" si="170"/>
        <v>0</v>
      </c>
      <c r="AJ835" s="18" t="s">
        <v>444</v>
      </c>
      <c r="AM835" s="11">
        <v>5</v>
      </c>
      <c r="AN835" s="11">
        <v>2</v>
      </c>
      <c r="AO835" s="11">
        <v>2</v>
      </c>
      <c r="AP835" s="11">
        <v>3</v>
      </c>
      <c r="AQ835" s="11">
        <v>3</v>
      </c>
      <c r="AR835" s="11">
        <v>4</v>
      </c>
      <c r="AS835" s="11">
        <v>0</v>
      </c>
      <c r="AT835" s="11"/>
      <c r="AU835" s="11">
        <f>AQ835-66</f>
        <v>-63</v>
      </c>
      <c r="AV835" s="11">
        <f>AQ835-82</f>
        <v>-79</v>
      </c>
      <c r="BD835" s="11">
        <v>1</v>
      </c>
      <c r="BH835" t="str">
        <f>CONCATENATE(Tabla1[[#This Row],[MADRE]],"X",Tabla1[[#This Row],[PADRE]])</f>
        <v>AntonetaXMarcona</v>
      </c>
    </row>
    <row r="836" spans="1:60" ht="15.75" hidden="1" x14ac:dyDescent="0.25">
      <c r="A836" s="11" t="str">
        <f t="shared" si="171"/>
        <v>D05_34_1</v>
      </c>
      <c r="B836" s="1" t="s">
        <v>460</v>
      </c>
      <c r="C836" s="2">
        <v>34</v>
      </c>
      <c r="D836" s="16">
        <v>1</v>
      </c>
      <c r="E836" s="14" t="s">
        <v>144</v>
      </c>
      <c r="F836" s="11" t="s">
        <v>191</v>
      </c>
      <c r="G836" s="11" t="s">
        <v>192</v>
      </c>
      <c r="H836" s="11">
        <v>2010</v>
      </c>
      <c r="I836" s="13" t="s">
        <v>373</v>
      </c>
      <c r="L836" s="11">
        <f>J836-40</f>
        <v>-40</v>
      </c>
      <c r="M836" s="11">
        <f>J836-60</f>
        <v>-60</v>
      </c>
      <c r="V836" s="11" t="s">
        <v>213</v>
      </c>
      <c r="W836" s="11">
        <v>3</v>
      </c>
      <c r="X836" s="11">
        <v>216</v>
      </c>
      <c r="Y836" s="11">
        <v>25</v>
      </c>
      <c r="Z836" s="11">
        <v>127</v>
      </c>
      <c r="AA836" s="15">
        <f t="shared" si="166"/>
        <v>5.08</v>
      </c>
      <c r="AB836" s="11">
        <v>4</v>
      </c>
      <c r="AC836" s="11">
        <v>32</v>
      </c>
      <c r="AD836" s="15">
        <f t="shared" si="167"/>
        <v>1.28</v>
      </c>
      <c r="AE836" s="16">
        <f t="shared" si="168"/>
        <v>25.196850393700785</v>
      </c>
      <c r="AF836" s="11">
        <v>0</v>
      </c>
      <c r="AG836" s="11">
        <f t="shared" si="169"/>
        <v>0</v>
      </c>
      <c r="AH836" s="11">
        <v>0</v>
      </c>
      <c r="AI836" s="11">
        <f t="shared" si="170"/>
        <v>0</v>
      </c>
      <c r="AJ836" s="18" t="s">
        <v>206</v>
      </c>
      <c r="AM836" s="11">
        <v>11</v>
      </c>
      <c r="AN836" s="11">
        <v>2</v>
      </c>
      <c r="AO836" s="11">
        <v>3</v>
      </c>
      <c r="AP836" s="11">
        <v>4</v>
      </c>
      <c r="AQ836" s="11">
        <v>3</v>
      </c>
      <c r="AR836" s="11">
        <v>4</v>
      </c>
      <c r="AS836" s="11">
        <v>2</v>
      </c>
      <c r="AT836" s="11"/>
      <c r="AU836" s="11">
        <f>AQ836-82</f>
        <v>-79</v>
      </c>
      <c r="AV836" s="11">
        <f>AQ836-98</f>
        <v>-95</v>
      </c>
      <c r="BD836" s="11" t="s">
        <v>466</v>
      </c>
      <c r="BH836" t="str">
        <f>CONCATENATE(Tabla1[[#This Row],[MADRE]],"X",Tabla1[[#This Row],[PADRE]])</f>
        <v>AntonetaXMarcona</v>
      </c>
    </row>
    <row r="837" spans="1:60" ht="15.75" hidden="1" x14ac:dyDescent="0.25">
      <c r="A837" s="11" t="str">
        <f t="shared" si="171"/>
        <v>D05_35_1</v>
      </c>
      <c r="B837" s="1" t="s">
        <v>460</v>
      </c>
      <c r="C837" s="92">
        <v>35</v>
      </c>
      <c r="D837" s="13">
        <v>1</v>
      </c>
      <c r="E837" s="14" t="s">
        <v>144</v>
      </c>
      <c r="F837" s="14" t="s">
        <v>191</v>
      </c>
      <c r="G837" s="14" t="s">
        <v>192</v>
      </c>
      <c r="H837" s="14">
        <v>2008</v>
      </c>
      <c r="I837" s="13" t="s">
        <v>373</v>
      </c>
      <c r="L837" s="14">
        <f>J837-22</f>
        <v>-22</v>
      </c>
      <c r="M837" s="14">
        <f>J837-49</f>
        <v>-49</v>
      </c>
      <c r="V837" s="14" t="s">
        <v>213</v>
      </c>
      <c r="W837" s="85">
        <v>3</v>
      </c>
      <c r="X837" s="14">
        <v>223</v>
      </c>
      <c r="Y837" s="14">
        <v>25</v>
      </c>
      <c r="Z837" s="14">
        <v>124</v>
      </c>
      <c r="AA837" s="81">
        <f t="shared" si="166"/>
        <v>5.0149999999999997</v>
      </c>
      <c r="AB837" s="14">
        <v>4</v>
      </c>
      <c r="AC837" s="14">
        <v>33</v>
      </c>
      <c r="AD837" s="87">
        <f t="shared" si="167"/>
        <v>1.375</v>
      </c>
      <c r="AE837" s="13">
        <f t="shared" si="168"/>
        <v>27.417746759720838</v>
      </c>
      <c r="AF837" s="14">
        <v>1</v>
      </c>
      <c r="AG837" s="14">
        <f t="shared" si="169"/>
        <v>4</v>
      </c>
      <c r="AH837" s="14">
        <v>0</v>
      </c>
      <c r="AI837" s="14">
        <f t="shared" si="170"/>
        <v>0</v>
      </c>
      <c r="AJ837" s="17" t="s">
        <v>87</v>
      </c>
      <c r="AM837" s="14">
        <v>7</v>
      </c>
      <c r="AN837" s="14">
        <v>3</v>
      </c>
      <c r="AO837" s="14">
        <v>2</v>
      </c>
      <c r="AP837" s="14">
        <v>3</v>
      </c>
      <c r="AQ837" s="14">
        <v>3</v>
      </c>
      <c r="AR837" s="14">
        <v>3</v>
      </c>
      <c r="AS837" s="14"/>
      <c r="AT837" s="14"/>
      <c r="AU837" s="14">
        <f>AQ837-67</f>
        <v>-64</v>
      </c>
      <c r="AV837" s="14">
        <f>AQ837-82</f>
        <v>-79</v>
      </c>
      <c r="BD837" s="14"/>
      <c r="BH837" t="str">
        <f>CONCATENATE(Tabla1[[#This Row],[MADRE]],"X",Tabla1[[#This Row],[PADRE]])</f>
        <v>AntonetaXMarcona</v>
      </c>
    </row>
    <row r="838" spans="1:60" ht="15.75" hidden="1" x14ac:dyDescent="0.25">
      <c r="A838" s="11" t="str">
        <f t="shared" si="171"/>
        <v>D05_35_1</v>
      </c>
      <c r="B838" s="1" t="s">
        <v>460</v>
      </c>
      <c r="C838" s="2">
        <v>35</v>
      </c>
      <c r="D838" s="16">
        <v>1</v>
      </c>
      <c r="E838" s="14" t="s">
        <v>144</v>
      </c>
      <c r="F838" s="11" t="s">
        <v>191</v>
      </c>
      <c r="G838" s="11" t="s">
        <v>192</v>
      </c>
      <c r="H838" s="11">
        <v>2009</v>
      </c>
      <c r="I838" s="13" t="s">
        <v>373</v>
      </c>
      <c r="L838" s="11">
        <f>J838-26</f>
        <v>-26</v>
      </c>
      <c r="M838" s="11">
        <f>J838-50</f>
        <v>-50</v>
      </c>
      <c r="V838" s="11" t="s">
        <v>213</v>
      </c>
      <c r="W838" s="11">
        <v>3</v>
      </c>
      <c r="X838" s="11">
        <v>227</v>
      </c>
      <c r="Y838" s="11">
        <v>25</v>
      </c>
      <c r="Z838" s="11">
        <v>112</v>
      </c>
      <c r="AA838" s="15">
        <f t="shared" si="166"/>
        <v>4.4800000000000004</v>
      </c>
      <c r="AB838" s="11">
        <v>4</v>
      </c>
      <c r="AC838" s="11">
        <v>33</v>
      </c>
      <c r="AD838" s="15">
        <f t="shared" si="167"/>
        <v>1.32</v>
      </c>
      <c r="AE838" s="16">
        <f t="shared" si="168"/>
        <v>29.464285714285712</v>
      </c>
      <c r="AF838" s="11">
        <v>0</v>
      </c>
      <c r="AG838" s="11">
        <f t="shared" si="169"/>
        <v>0</v>
      </c>
      <c r="AH838" s="11">
        <v>0</v>
      </c>
      <c r="AI838" s="11">
        <f t="shared" si="170"/>
        <v>0</v>
      </c>
      <c r="AJ838" s="18" t="s">
        <v>435</v>
      </c>
      <c r="AM838" s="11">
        <v>7</v>
      </c>
      <c r="AN838" s="11">
        <v>3</v>
      </c>
      <c r="AO838" s="11">
        <v>2</v>
      </c>
      <c r="AP838" s="11">
        <v>2</v>
      </c>
      <c r="AQ838" s="11">
        <v>3</v>
      </c>
      <c r="AR838" s="11">
        <v>4</v>
      </c>
      <c r="AS838" s="11">
        <v>0</v>
      </c>
      <c r="AT838" s="11"/>
      <c r="AU838" s="11">
        <f>AQ838-66</f>
        <v>-63</v>
      </c>
      <c r="AV838" s="11">
        <f>AQ838-82</f>
        <v>-79</v>
      </c>
      <c r="BD838" s="11">
        <v>7</v>
      </c>
      <c r="BH838" t="str">
        <f>CONCATENATE(Tabla1[[#This Row],[MADRE]],"X",Tabla1[[#This Row],[PADRE]])</f>
        <v>AntonetaXMarcona</v>
      </c>
    </row>
    <row r="839" spans="1:60" ht="15.75" hidden="1" x14ac:dyDescent="0.25">
      <c r="A839" s="11" t="str">
        <f t="shared" si="171"/>
        <v>D05_35_1</v>
      </c>
      <c r="B839" s="1" t="s">
        <v>460</v>
      </c>
      <c r="C839" s="2">
        <v>35</v>
      </c>
      <c r="D839" s="16">
        <v>1</v>
      </c>
      <c r="E839" s="14" t="s">
        <v>144</v>
      </c>
      <c r="F839" s="11" t="s">
        <v>191</v>
      </c>
      <c r="G839" s="11" t="s">
        <v>192</v>
      </c>
      <c r="H839" s="11">
        <v>2010</v>
      </c>
      <c r="I839" s="13" t="s">
        <v>373</v>
      </c>
      <c r="L839" s="11">
        <f>J839-40</f>
        <v>-40</v>
      </c>
      <c r="M839" s="11">
        <f>J839-60</f>
        <v>-60</v>
      </c>
      <c r="V839" s="11" t="s">
        <v>213</v>
      </c>
      <c r="W839" s="11">
        <v>2</v>
      </c>
      <c r="X839" s="11">
        <v>234</v>
      </c>
      <c r="Y839" s="11">
        <v>25</v>
      </c>
      <c r="Z839" s="11">
        <v>123</v>
      </c>
      <c r="AA839" s="15">
        <f t="shared" si="166"/>
        <v>4.92</v>
      </c>
      <c r="AB839" s="11">
        <v>4</v>
      </c>
      <c r="AC839" s="11">
        <v>34</v>
      </c>
      <c r="AD839" s="15">
        <f t="shared" si="167"/>
        <v>1.36</v>
      </c>
      <c r="AE839" s="16">
        <f t="shared" si="168"/>
        <v>27.64227642276423</v>
      </c>
      <c r="AF839" s="11">
        <v>0</v>
      </c>
      <c r="AG839" s="11">
        <f t="shared" si="169"/>
        <v>0</v>
      </c>
      <c r="AH839" s="11">
        <v>0</v>
      </c>
      <c r="AI839" s="11">
        <f t="shared" si="170"/>
        <v>0</v>
      </c>
      <c r="AJ839" s="18" t="s">
        <v>81</v>
      </c>
      <c r="AM839" s="11">
        <v>7</v>
      </c>
      <c r="AN839" s="11">
        <v>3</v>
      </c>
      <c r="AO839" s="11">
        <v>3</v>
      </c>
      <c r="AP839" s="11">
        <v>3</v>
      </c>
      <c r="AQ839" s="11">
        <v>3</v>
      </c>
      <c r="AR839" s="11">
        <v>4</v>
      </c>
      <c r="AS839" s="11">
        <v>2</v>
      </c>
      <c r="AT839" s="11"/>
      <c r="AU839" s="11">
        <f>AQ839-82</f>
        <v>-79</v>
      </c>
      <c r="AV839" s="11">
        <f>AQ839-98</f>
        <v>-95</v>
      </c>
      <c r="BD839" s="11" t="s">
        <v>467</v>
      </c>
      <c r="BH839" t="str">
        <f>CONCATENATE(Tabla1[[#This Row],[MADRE]],"X",Tabla1[[#This Row],[PADRE]])</f>
        <v>AntonetaXMarcona</v>
      </c>
    </row>
    <row r="840" spans="1:60" ht="15.75" hidden="1" x14ac:dyDescent="0.25">
      <c r="A840" s="11" t="str">
        <f t="shared" si="171"/>
        <v>D05_36_1</v>
      </c>
      <c r="B840" s="1" t="s">
        <v>460</v>
      </c>
      <c r="C840" s="92">
        <v>36</v>
      </c>
      <c r="D840" s="13">
        <v>1</v>
      </c>
      <c r="E840" s="14" t="s">
        <v>144</v>
      </c>
      <c r="F840" s="14" t="s">
        <v>191</v>
      </c>
      <c r="G840" s="14" t="s">
        <v>192</v>
      </c>
      <c r="H840" s="14">
        <v>2008</v>
      </c>
      <c r="I840" s="13" t="s">
        <v>373</v>
      </c>
      <c r="L840" s="14">
        <f>J840-22</f>
        <v>-22</v>
      </c>
      <c r="M840" s="14">
        <f>J840-49</f>
        <v>-49</v>
      </c>
      <c r="V840" s="14" t="s">
        <v>213</v>
      </c>
      <c r="W840" s="85">
        <v>3</v>
      </c>
      <c r="X840" s="14">
        <v>205</v>
      </c>
      <c r="Y840" s="14">
        <v>25</v>
      </c>
      <c r="Z840" s="14">
        <v>125</v>
      </c>
      <c r="AA840" s="81">
        <f t="shared" si="166"/>
        <v>5</v>
      </c>
      <c r="AB840" s="14">
        <v>4</v>
      </c>
      <c r="AC840" s="14">
        <v>33</v>
      </c>
      <c r="AD840" s="87">
        <f t="shared" si="167"/>
        <v>1.32</v>
      </c>
      <c r="AE840" s="13">
        <f t="shared" si="168"/>
        <v>26.4</v>
      </c>
      <c r="AF840" s="14">
        <v>0</v>
      </c>
      <c r="AG840" s="14">
        <f t="shared" si="169"/>
        <v>0</v>
      </c>
      <c r="AH840" s="14">
        <v>0</v>
      </c>
      <c r="AI840" s="14">
        <f t="shared" si="170"/>
        <v>0</v>
      </c>
      <c r="AJ840" s="17" t="s">
        <v>87</v>
      </c>
      <c r="AM840" s="14">
        <v>8</v>
      </c>
      <c r="AN840" s="14">
        <v>2</v>
      </c>
      <c r="AO840" s="14">
        <v>2</v>
      </c>
      <c r="AP840" s="14">
        <v>3</v>
      </c>
      <c r="AQ840" s="14">
        <v>3</v>
      </c>
      <c r="AR840" s="85">
        <v>4</v>
      </c>
      <c r="AS840" s="85"/>
      <c r="AT840" s="14" t="s">
        <v>468</v>
      </c>
      <c r="AU840" s="14">
        <f>AQ840-67</f>
        <v>-64</v>
      </c>
      <c r="AV840" s="14">
        <f>AQ840-82</f>
        <v>-79</v>
      </c>
      <c r="BD840" s="14"/>
      <c r="BH840" t="str">
        <f>CONCATENATE(Tabla1[[#This Row],[MADRE]],"X",Tabla1[[#This Row],[PADRE]])</f>
        <v>AntonetaXMarcona</v>
      </c>
    </row>
    <row r="841" spans="1:60" ht="15.75" hidden="1" x14ac:dyDescent="0.25">
      <c r="A841" s="11" t="str">
        <f t="shared" si="171"/>
        <v>D05_36_1</v>
      </c>
      <c r="B841" s="1" t="s">
        <v>460</v>
      </c>
      <c r="C841" s="2">
        <v>36</v>
      </c>
      <c r="D841" s="16">
        <v>1</v>
      </c>
      <c r="E841" s="14" t="s">
        <v>144</v>
      </c>
      <c r="F841" s="11" t="s">
        <v>191</v>
      </c>
      <c r="G841" s="11" t="s">
        <v>192</v>
      </c>
      <c r="H841" s="11">
        <v>2009</v>
      </c>
      <c r="I841" s="13" t="s">
        <v>373</v>
      </c>
      <c r="L841" s="11">
        <f>J841-26</f>
        <v>-26</v>
      </c>
      <c r="M841" s="11">
        <f>J841-50</f>
        <v>-50</v>
      </c>
      <c r="V841" s="11" t="s">
        <v>213</v>
      </c>
      <c r="W841" s="11">
        <v>2</v>
      </c>
      <c r="X841" s="11">
        <v>214</v>
      </c>
      <c r="Y841" s="11">
        <v>25</v>
      </c>
      <c r="Z841" s="11">
        <v>156</v>
      </c>
      <c r="AA841" s="15">
        <f t="shared" si="166"/>
        <v>6.24</v>
      </c>
      <c r="AB841" s="11">
        <v>4</v>
      </c>
      <c r="AC841" s="11">
        <v>42</v>
      </c>
      <c r="AD841" s="15">
        <f t="shared" si="167"/>
        <v>1.68</v>
      </c>
      <c r="AE841" s="16">
        <f t="shared" si="168"/>
        <v>26.923076923076923</v>
      </c>
      <c r="AF841" s="11">
        <v>0</v>
      </c>
      <c r="AG841" s="11">
        <f t="shared" si="169"/>
        <v>0</v>
      </c>
      <c r="AH841" s="11">
        <v>0</v>
      </c>
      <c r="AI841" s="11">
        <f t="shared" si="170"/>
        <v>0</v>
      </c>
      <c r="AJ841" s="18" t="s">
        <v>123</v>
      </c>
      <c r="AM841" s="11">
        <v>11</v>
      </c>
      <c r="AN841" s="11">
        <v>2</v>
      </c>
      <c r="AO841" s="11">
        <v>2</v>
      </c>
      <c r="AP841" s="11">
        <v>3</v>
      </c>
      <c r="AQ841" s="11">
        <v>3</v>
      </c>
      <c r="AR841" s="11">
        <v>4</v>
      </c>
      <c r="AS841" s="11">
        <v>2</v>
      </c>
      <c r="AT841" s="11"/>
      <c r="AU841" s="11">
        <f>AQ841-66</f>
        <v>-63</v>
      </c>
      <c r="AV841" s="11">
        <f>AQ841-82</f>
        <v>-79</v>
      </c>
      <c r="BD841" s="11">
        <v>9</v>
      </c>
      <c r="BH841" t="str">
        <f>CONCATENATE(Tabla1[[#This Row],[MADRE]],"X",Tabla1[[#This Row],[PADRE]])</f>
        <v>AntonetaXMarcona</v>
      </c>
    </row>
    <row r="842" spans="1:60" ht="15.75" hidden="1" x14ac:dyDescent="0.25">
      <c r="A842" s="11" t="str">
        <f t="shared" si="171"/>
        <v>D05_36_1</v>
      </c>
      <c r="B842" s="1" t="s">
        <v>460</v>
      </c>
      <c r="C842" s="2">
        <v>36</v>
      </c>
      <c r="D842" s="16">
        <v>1</v>
      </c>
      <c r="E842" s="14" t="s">
        <v>144</v>
      </c>
      <c r="F842" s="11" t="s">
        <v>191</v>
      </c>
      <c r="G842" s="11" t="s">
        <v>192</v>
      </c>
      <c r="H842" s="11">
        <v>2010</v>
      </c>
      <c r="I842" s="13" t="s">
        <v>373</v>
      </c>
      <c r="L842" s="11">
        <f>J842-40</f>
        <v>-40</v>
      </c>
      <c r="M842" s="11">
        <f>J842-60</f>
        <v>-60</v>
      </c>
      <c r="V842" s="11" t="s">
        <v>213</v>
      </c>
      <c r="W842" s="11">
        <v>3</v>
      </c>
      <c r="X842" s="11">
        <v>223</v>
      </c>
      <c r="Y842" s="11">
        <v>25</v>
      </c>
      <c r="Z842" s="11">
        <v>134</v>
      </c>
      <c r="AA842" s="15">
        <f t="shared" si="166"/>
        <v>5.36</v>
      </c>
      <c r="AB842" s="11">
        <v>4</v>
      </c>
      <c r="AC842" s="11">
        <v>34</v>
      </c>
      <c r="AD842" s="15">
        <f t="shared" si="167"/>
        <v>1.36</v>
      </c>
      <c r="AE842" s="16">
        <f t="shared" si="168"/>
        <v>25.373134328358208</v>
      </c>
      <c r="AF842" s="11">
        <v>0</v>
      </c>
      <c r="AG842" s="11">
        <f t="shared" si="169"/>
        <v>0</v>
      </c>
      <c r="AH842" s="11">
        <v>0</v>
      </c>
      <c r="AI842" s="11">
        <f t="shared" si="170"/>
        <v>0</v>
      </c>
      <c r="AJ842" s="18" t="s">
        <v>87</v>
      </c>
      <c r="AM842" s="11">
        <v>8</v>
      </c>
      <c r="AN842" s="11">
        <v>2</v>
      </c>
      <c r="AO842" s="11">
        <v>3</v>
      </c>
      <c r="AP842" s="11">
        <v>3</v>
      </c>
      <c r="AQ842" s="11">
        <v>3</v>
      </c>
      <c r="AR842" s="11">
        <v>4</v>
      </c>
      <c r="AS842" s="11">
        <v>2</v>
      </c>
      <c r="AT842" s="11"/>
      <c r="AU842" s="11">
        <f>AQ842-82</f>
        <v>-79</v>
      </c>
      <c r="AV842" s="11">
        <f>AQ842-98</f>
        <v>-95</v>
      </c>
      <c r="BD842" s="11" t="s">
        <v>469</v>
      </c>
      <c r="BH842" t="str">
        <f>CONCATENATE(Tabla1[[#This Row],[MADRE]],"X",Tabla1[[#This Row],[PADRE]])</f>
        <v>AntonetaXMarcona</v>
      </c>
    </row>
    <row r="843" spans="1:60" ht="15.75" hidden="1" x14ac:dyDescent="0.25">
      <c r="A843" s="11" t="str">
        <f t="shared" si="171"/>
        <v>D05_40_1</v>
      </c>
      <c r="B843" s="1" t="s">
        <v>460</v>
      </c>
      <c r="C843" s="92">
        <v>40</v>
      </c>
      <c r="D843" s="13">
        <v>1</v>
      </c>
      <c r="E843" s="14" t="s">
        <v>144</v>
      </c>
      <c r="F843" s="14" t="s">
        <v>191</v>
      </c>
      <c r="G843" s="14" t="s">
        <v>192</v>
      </c>
      <c r="H843" s="14">
        <v>2008</v>
      </c>
      <c r="I843" s="13" t="s">
        <v>373</v>
      </c>
      <c r="L843" s="14">
        <f>J843-22</f>
        <v>-22</v>
      </c>
      <c r="M843" s="14">
        <f>J843-49</f>
        <v>-49</v>
      </c>
      <c r="V843" s="14" t="s">
        <v>213</v>
      </c>
      <c r="W843" s="90">
        <v>2</v>
      </c>
      <c r="X843" s="14">
        <v>206</v>
      </c>
      <c r="Y843" s="14">
        <v>25</v>
      </c>
      <c r="Z843" s="14">
        <v>144</v>
      </c>
      <c r="AA843" s="81">
        <f t="shared" si="166"/>
        <v>5.76</v>
      </c>
      <c r="AB843" s="14">
        <v>4</v>
      </c>
      <c r="AC843" s="14">
        <v>36</v>
      </c>
      <c r="AD843" s="87">
        <f t="shared" si="167"/>
        <v>1.44</v>
      </c>
      <c r="AE843" s="13">
        <f t="shared" si="168"/>
        <v>25</v>
      </c>
      <c r="AF843" s="14">
        <v>0</v>
      </c>
      <c r="AG843" s="14">
        <f t="shared" si="169"/>
        <v>0</v>
      </c>
      <c r="AH843" s="14">
        <v>0</v>
      </c>
      <c r="AI843" s="14">
        <f t="shared" si="170"/>
        <v>0</v>
      </c>
      <c r="AJ843" s="17" t="s">
        <v>81</v>
      </c>
      <c r="AM843" s="14">
        <v>7</v>
      </c>
      <c r="AN843" s="14">
        <v>3</v>
      </c>
      <c r="AO843" s="14">
        <v>2</v>
      </c>
      <c r="AP843" s="14">
        <v>3</v>
      </c>
      <c r="AQ843" s="14">
        <v>3</v>
      </c>
      <c r="AR843" s="85">
        <v>4</v>
      </c>
      <c r="AS843" s="85"/>
      <c r="AT843" s="14"/>
      <c r="AU843" s="14">
        <f>AQ843-67</f>
        <v>-64</v>
      </c>
      <c r="AV843" s="14">
        <f>AQ843-82</f>
        <v>-79</v>
      </c>
      <c r="BD843" s="14"/>
      <c r="BH843" t="str">
        <f>CONCATENATE(Tabla1[[#This Row],[MADRE]],"X",Tabla1[[#This Row],[PADRE]])</f>
        <v>AntonetaXMarcona</v>
      </c>
    </row>
    <row r="844" spans="1:60" ht="15.75" hidden="1" x14ac:dyDescent="0.25">
      <c r="A844" s="11" t="str">
        <f t="shared" si="171"/>
        <v>D05_40_1</v>
      </c>
      <c r="B844" s="1" t="s">
        <v>460</v>
      </c>
      <c r="C844" s="2">
        <v>40</v>
      </c>
      <c r="D844" s="16">
        <v>1</v>
      </c>
      <c r="E844" s="14" t="s">
        <v>144</v>
      </c>
      <c r="F844" s="11" t="s">
        <v>191</v>
      </c>
      <c r="G844" s="11" t="s">
        <v>192</v>
      </c>
      <c r="H844" s="11">
        <v>2009</v>
      </c>
      <c r="I844" s="13" t="s">
        <v>373</v>
      </c>
      <c r="L844" s="11">
        <f>J844-26</f>
        <v>-26</v>
      </c>
      <c r="M844" s="11">
        <f>J844-50</f>
        <v>-50</v>
      </c>
      <c r="V844" s="11" t="s">
        <v>213</v>
      </c>
      <c r="W844" s="11">
        <v>4</v>
      </c>
      <c r="X844" s="11">
        <v>214</v>
      </c>
      <c r="Y844" s="11">
        <v>25</v>
      </c>
      <c r="Z844" s="11">
        <v>127</v>
      </c>
      <c r="AA844" s="15">
        <f t="shared" si="166"/>
        <v>5.08</v>
      </c>
      <c r="AB844" s="11">
        <v>4</v>
      </c>
      <c r="AC844" s="11">
        <v>35</v>
      </c>
      <c r="AD844" s="15">
        <f t="shared" si="167"/>
        <v>1.4</v>
      </c>
      <c r="AE844" s="16">
        <f t="shared" si="168"/>
        <v>27.559055118110237</v>
      </c>
      <c r="AF844" s="11">
        <v>0</v>
      </c>
      <c r="AG844" s="11">
        <f t="shared" si="169"/>
        <v>0</v>
      </c>
      <c r="AH844" s="11">
        <v>0</v>
      </c>
      <c r="AI844" s="11">
        <f t="shared" si="170"/>
        <v>0</v>
      </c>
      <c r="AJ844" s="18" t="s">
        <v>142</v>
      </c>
      <c r="AM844" s="11">
        <v>7</v>
      </c>
      <c r="AN844" s="11">
        <v>3</v>
      </c>
      <c r="AO844" s="11">
        <v>2</v>
      </c>
      <c r="AP844" s="11">
        <v>3</v>
      </c>
      <c r="AQ844" s="11">
        <v>3</v>
      </c>
      <c r="AR844" s="11">
        <v>4</v>
      </c>
      <c r="AS844" s="11">
        <v>3</v>
      </c>
      <c r="AT844" s="11"/>
      <c r="AU844" s="11">
        <f>AQ844-66</f>
        <v>-63</v>
      </c>
      <c r="AV844" s="11">
        <f>AQ844-82</f>
        <v>-79</v>
      </c>
      <c r="BD844" s="11">
        <v>2</v>
      </c>
      <c r="BH844" t="str">
        <f>CONCATENATE(Tabla1[[#This Row],[MADRE]],"X",Tabla1[[#This Row],[PADRE]])</f>
        <v>AntonetaXMarcona</v>
      </c>
    </row>
    <row r="845" spans="1:60" ht="15.75" hidden="1" x14ac:dyDescent="0.25">
      <c r="A845" s="11" t="str">
        <f t="shared" si="171"/>
        <v>D05_40_1</v>
      </c>
      <c r="B845" s="1" t="s">
        <v>460</v>
      </c>
      <c r="C845" s="2">
        <v>40</v>
      </c>
      <c r="D845" s="16">
        <v>1</v>
      </c>
      <c r="E845" s="14" t="s">
        <v>144</v>
      </c>
      <c r="F845" s="11" t="s">
        <v>191</v>
      </c>
      <c r="G845" s="11" t="s">
        <v>192</v>
      </c>
      <c r="H845" s="11">
        <v>2010</v>
      </c>
      <c r="I845" s="13" t="s">
        <v>373</v>
      </c>
      <c r="L845" s="11">
        <f>J845-40</f>
        <v>-40</v>
      </c>
      <c r="M845" s="11">
        <f>J845-60</f>
        <v>-60</v>
      </c>
      <c r="V845" s="11" t="s">
        <v>213</v>
      </c>
      <c r="W845" s="11">
        <v>3</v>
      </c>
      <c r="X845" s="11">
        <v>228</v>
      </c>
      <c r="Y845" s="11">
        <v>25</v>
      </c>
      <c r="Z845" s="11">
        <v>124</v>
      </c>
      <c r="AA845" s="15">
        <f t="shared" si="166"/>
        <v>4.96</v>
      </c>
      <c r="AB845" s="11">
        <v>4</v>
      </c>
      <c r="AC845" s="11">
        <v>36</v>
      </c>
      <c r="AD845" s="15">
        <f t="shared" si="167"/>
        <v>1.44</v>
      </c>
      <c r="AE845" s="16">
        <f t="shared" si="168"/>
        <v>29.032258064516128</v>
      </c>
      <c r="AF845" s="11">
        <v>0</v>
      </c>
      <c r="AG845" s="11">
        <f t="shared" si="169"/>
        <v>0</v>
      </c>
      <c r="AH845" s="11">
        <v>0</v>
      </c>
      <c r="AI845" s="11">
        <f t="shared" si="170"/>
        <v>0</v>
      </c>
      <c r="AJ845" s="18" t="s">
        <v>87</v>
      </c>
      <c r="AM845" s="11">
        <v>7</v>
      </c>
      <c r="AN845" s="11">
        <v>3</v>
      </c>
      <c r="AO845" s="11">
        <v>3</v>
      </c>
      <c r="AP845" s="11">
        <v>4</v>
      </c>
      <c r="AQ845" s="11">
        <v>3</v>
      </c>
      <c r="AR845" s="11">
        <v>4</v>
      </c>
      <c r="AS845" s="11">
        <v>2</v>
      </c>
      <c r="AT845" s="11"/>
      <c r="AU845" s="11">
        <f>AQ845-82</f>
        <v>-79</v>
      </c>
      <c r="AV845" s="11">
        <f>AQ845-98</f>
        <v>-95</v>
      </c>
      <c r="BD845" s="11" t="s">
        <v>469</v>
      </c>
      <c r="BH845" t="str">
        <f>CONCATENATE(Tabla1[[#This Row],[MADRE]],"X",Tabla1[[#This Row],[PADRE]])</f>
        <v>AntonetaXMarcona</v>
      </c>
    </row>
    <row r="846" spans="1:60" ht="15.75" hidden="1" x14ac:dyDescent="0.25">
      <c r="A846" s="11" t="str">
        <f t="shared" si="171"/>
        <v>D05_41_1</v>
      </c>
      <c r="B846" s="1" t="s">
        <v>460</v>
      </c>
      <c r="C846" s="89">
        <v>41</v>
      </c>
      <c r="D846" s="13">
        <v>1</v>
      </c>
      <c r="E846" s="14" t="s">
        <v>144</v>
      </c>
      <c r="F846" s="14" t="s">
        <v>191</v>
      </c>
      <c r="G846" s="14" t="s">
        <v>192</v>
      </c>
      <c r="H846" s="14">
        <v>2008</v>
      </c>
      <c r="I846" s="13" t="s">
        <v>64</v>
      </c>
      <c r="L846" s="14">
        <f>J846-22</f>
        <v>-22</v>
      </c>
      <c r="M846" s="14">
        <f>J846-49</f>
        <v>-49</v>
      </c>
      <c r="V846" s="14" t="s">
        <v>213</v>
      </c>
      <c r="W846" s="85">
        <v>3</v>
      </c>
      <c r="X846" s="14">
        <v>204</v>
      </c>
      <c r="Y846" s="14">
        <v>25</v>
      </c>
      <c r="Z846" s="14">
        <v>111</v>
      </c>
      <c r="AA846" s="81">
        <f t="shared" si="166"/>
        <v>4.4833333333333334</v>
      </c>
      <c r="AB846" s="14">
        <v>4</v>
      </c>
      <c r="AC846" s="14">
        <v>26</v>
      </c>
      <c r="AD846" s="81">
        <f t="shared" si="167"/>
        <v>1.0833333333333333</v>
      </c>
      <c r="AE846" s="13">
        <f t="shared" si="168"/>
        <v>24.1635687732342</v>
      </c>
      <c r="AF846" s="14">
        <v>1</v>
      </c>
      <c r="AG846" s="14">
        <f t="shared" si="169"/>
        <v>4</v>
      </c>
      <c r="AH846" s="14">
        <v>0</v>
      </c>
      <c r="AI846" s="14">
        <f t="shared" si="170"/>
        <v>0</v>
      </c>
      <c r="AJ846" s="93" t="s">
        <v>316</v>
      </c>
      <c r="AM846" s="14">
        <v>7</v>
      </c>
      <c r="AN846" s="14">
        <v>3</v>
      </c>
      <c r="AO846" s="14">
        <v>3</v>
      </c>
      <c r="AP846" s="14">
        <v>3</v>
      </c>
      <c r="AQ846" s="14">
        <v>3</v>
      </c>
      <c r="AR846" s="90">
        <v>2</v>
      </c>
      <c r="AS846" s="90"/>
      <c r="AT846" s="14"/>
      <c r="AU846" s="14">
        <f>AQ846-67</f>
        <v>-64</v>
      </c>
      <c r="AV846" s="14">
        <f t="shared" ref="AV846:AV857" si="172">AQ846-82</f>
        <v>-79</v>
      </c>
      <c r="BD846" s="14"/>
      <c r="BH846" t="str">
        <f>CONCATENATE(Tabla1[[#This Row],[MADRE]],"X",Tabla1[[#This Row],[PADRE]])</f>
        <v>AntonetaXMarcona</v>
      </c>
    </row>
    <row r="847" spans="1:60" ht="15.75" hidden="1" x14ac:dyDescent="0.25">
      <c r="A847" s="11" t="str">
        <f t="shared" si="171"/>
        <v>D05_44_1</v>
      </c>
      <c r="B847" s="1" t="s">
        <v>460</v>
      </c>
      <c r="C847" s="94">
        <v>44</v>
      </c>
      <c r="D847" s="13">
        <v>1</v>
      </c>
      <c r="E847" s="14" t="s">
        <v>144</v>
      </c>
      <c r="F847" s="14" t="s">
        <v>191</v>
      </c>
      <c r="G847" s="14" t="s">
        <v>192</v>
      </c>
      <c r="H847" s="14">
        <v>2008</v>
      </c>
      <c r="I847" s="13" t="s">
        <v>373</v>
      </c>
      <c r="L847" s="14">
        <f>J847-22</f>
        <v>-22</v>
      </c>
      <c r="M847" s="14">
        <f>J847-49</f>
        <v>-49</v>
      </c>
      <c r="V847" s="14" t="s">
        <v>213</v>
      </c>
      <c r="W847" s="85">
        <v>3</v>
      </c>
      <c r="X847" s="14">
        <v>194</v>
      </c>
      <c r="Y847" s="14">
        <v>25</v>
      </c>
      <c r="Z847" s="14">
        <v>60</v>
      </c>
      <c r="AA847" s="81">
        <f t="shared" si="166"/>
        <v>2.4</v>
      </c>
      <c r="AB847" s="90">
        <v>2</v>
      </c>
      <c r="AC847" s="14">
        <v>29</v>
      </c>
      <c r="AD847" s="81">
        <f t="shared" si="167"/>
        <v>1.1599999999999999</v>
      </c>
      <c r="AE847" s="13">
        <f t="shared" si="168"/>
        <v>48.333333333333329</v>
      </c>
      <c r="AF847" s="14">
        <v>0</v>
      </c>
      <c r="AG847" s="14">
        <f t="shared" si="169"/>
        <v>0</v>
      </c>
      <c r="AH847" s="14">
        <v>3</v>
      </c>
      <c r="AI847" s="90">
        <f t="shared" si="170"/>
        <v>12</v>
      </c>
      <c r="AJ847" s="93" t="s">
        <v>321</v>
      </c>
      <c r="AM847" s="14">
        <v>7</v>
      </c>
      <c r="AN847" s="14">
        <v>2</v>
      </c>
      <c r="AO847" s="14">
        <v>2</v>
      </c>
      <c r="AP847" s="14">
        <v>2</v>
      </c>
      <c r="AQ847" s="14">
        <v>3</v>
      </c>
      <c r="AR847" s="90">
        <v>2</v>
      </c>
      <c r="AS847" s="90"/>
      <c r="AT847" s="14"/>
      <c r="AU847" s="14">
        <f>AQ847-67</f>
        <v>-64</v>
      </c>
      <c r="AV847" s="14">
        <f t="shared" si="172"/>
        <v>-79</v>
      </c>
      <c r="BD847" s="14"/>
      <c r="BH847" t="str">
        <f>CONCATENATE(Tabla1[[#This Row],[MADRE]],"X",Tabla1[[#This Row],[PADRE]])</f>
        <v>AntonetaXMarcona</v>
      </c>
    </row>
    <row r="848" spans="1:60" ht="15.75" hidden="1" x14ac:dyDescent="0.25">
      <c r="A848" s="11" t="str">
        <f t="shared" si="171"/>
        <v>D05_44_1</v>
      </c>
      <c r="B848" s="1" t="s">
        <v>460</v>
      </c>
      <c r="C848" s="2">
        <v>44</v>
      </c>
      <c r="D848" s="16">
        <v>1</v>
      </c>
      <c r="E848" s="14" t="s">
        <v>144</v>
      </c>
      <c r="F848" s="11" t="s">
        <v>191</v>
      </c>
      <c r="G848" s="11" t="s">
        <v>192</v>
      </c>
      <c r="H848" s="11">
        <v>2009</v>
      </c>
      <c r="I848" s="13" t="s">
        <v>373</v>
      </c>
      <c r="L848" s="11">
        <f>J848-26</f>
        <v>-26</v>
      </c>
      <c r="M848" s="11">
        <f>J848-50</f>
        <v>-50</v>
      </c>
      <c r="V848" s="11" t="s">
        <v>213</v>
      </c>
      <c r="W848" s="11">
        <v>3</v>
      </c>
      <c r="X848" s="11">
        <v>199</v>
      </c>
      <c r="Y848" s="11">
        <v>25</v>
      </c>
      <c r="Z848" s="11">
        <v>63</v>
      </c>
      <c r="AA848" s="15">
        <f t="shared" si="166"/>
        <v>2.52</v>
      </c>
      <c r="AB848" s="11">
        <v>3</v>
      </c>
      <c r="AC848" s="11">
        <v>33</v>
      </c>
      <c r="AD848" s="15">
        <f t="shared" si="167"/>
        <v>1.32</v>
      </c>
      <c r="AE848" s="16">
        <f t="shared" si="168"/>
        <v>52.38095238095238</v>
      </c>
      <c r="AF848" s="11">
        <v>0</v>
      </c>
      <c r="AG848" s="11">
        <f t="shared" si="169"/>
        <v>0</v>
      </c>
      <c r="AH848" s="11">
        <v>4</v>
      </c>
      <c r="AI848" s="11">
        <f t="shared" si="170"/>
        <v>16</v>
      </c>
      <c r="AJ848" s="18" t="s">
        <v>316</v>
      </c>
      <c r="AM848" s="11">
        <v>4</v>
      </c>
      <c r="AN848" s="11">
        <v>2</v>
      </c>
      <c r="AO848" s="11">
        <v>2</v>
      </c>
      <c r="AP848" s="11">
        <v>2</v>
      </c>
      <c r="AQ848" s="11">
        <v>3</v>
      </c>
      <c r="AR848" s="11">
        <v>5</v>
      </c>
      <c r="AS848" s="11">
        <v>2</v>
      </c>
      <c r="AT848" s="11"/>
      <c r="AU848" s="11">
        <f>AQ848-66</f>
        <v>-63</v>
      </c>
      <c r="AV848" s="11">
        <f t="shared" si="172"/>
        <v>-79</v>
      </c>
      <c r="BD848" s="11"/>
      <c r="BH848" t="str">
        <f>CONCATENATE(Tabla1[[#This Row],[MADRE]],"X",Tabla1[[#This Row],[PADRE]])</f>
        <v>AntonetaXMarcona</v>
      </c>
    </row>
    <row r="849" spans="1:60" ht="15.75" hidden="1" x14ac:dyDescent="0.25">
      <c r="A849" s="11" t="str">
        <f t="shared" si="171"/>
        <v>D05_45_1</v>
      </c>
      <c r="B849" s="1" t="s">
        <v>460</v>
      </c>
      <c r="C849" s="89">
        <v>45</v>
      </c>
      <c r="D849" s="13">
        <v>1</v>
      </c>
      <c r="E849" s="14" t="s">
        <v>144</v>
      </c>
      <c r="F849" s="14" t="s">
        <v>191</v>
      </c>
      <c r="G849" s="14" t="s">
        <v>192</v>
      </c>
      <c r="H849" s="14">
        <v>2008</v>
      </c>
      <c r="I849" s="13" t="s">
        <v>64</v>
      </c>
      <c r="L849" s="14">
        <f t="shared" ref="L849:L856" si="173">J849-22</f>
        <v>-22</v>
      </c>
      <c r="M849" s="14">
        <f t="shared" ref="M849:M856" si="174">J849-49</f>
        <v>-49</v>
      </c>
      <c r="V849" s="14" t="s">
        <v>213</v>
      </c>
      <c r="W849" s="85">
        <v>3</v>
      </c>
      <c r="X849" s="14">
        <v>196</v>
      </c>
      <c r="Y849" s="14">
        <v>25</v>
      </c>
      <c r="Z849" s="14">
        <v>100</v>
      </c>
      <c r="AA849" s="81">
        <f t="shared" si="166"/>
        <v>4.0383333333333331</v>
      </c>
      <c r="AB849" s="14">
        <v>4</v>
      </c>
      <c r="AC849" s="14">
        <v>23</v>
      </c>
      <c r="AD849" s="91">
        <f t="shared" si="167"/>
        <v>0.95833333333333337</v>
      </c>
      <c r="AE849" s="13">
        <f t="shared" si="168"/>
        <v>23.730912092447383</v>
      </c>
      <c r="AF849" s="14">
        <v>1</v>
      </c>
      <c r="AG849" s="14">
        <f t="shared" si="169"/>
        <v>4</v>
      </c>
      <c r="AH849" s="14">
        <v>0</v>
      </c>
      <c r="AI849" s="14">
        <f t="shared" si="170"/>
        <v>0</v>
      </c>
      <c r="AJ849" s="17" t="s">
        <v>87</v>
      </c>
      <c r="AM849" s="14">
        <v>7</v>
      </c>
      <c r="AN849" s="14">
        <v>2</v>
      </c>
      <c r="AO849" s="14">
        <v>2</v>
      </c>
      <c r="AP849" s="14">
        <v>2</v>
      </c>
      <c r="AQ849" s="14">
        <v>3</v>
      </c>
      <c r="AR849" s="85">
        <v>4</v>
      </c>
      <c r="AS849" s="85"/>
      <c r="AT849" s="14"/>
      <c r="AU849" s="14">
        <f t="shared" ref="AU849:AU856" si="175">AQ849-67</f>
        <v>-64</v>
      </c>
      <c r="AV849" s="14">
        <f t="shared" si="172"/>
        <v>-79</v>
      </c>
      <c r="BD849" s="14"/>
      <c r="BH849" t="str">
        <f>CONCATENATE(Tabla1[[#This Row],[MADRE]],"X",Tabla1[[#This Row],[PADRE]])</f>
        <v>AntonetaXMarcona</v>
      </c>
    </row>
    <row r="850" spans="1:60" ht="15.75" hidden="1" x14ac:dyDescent="0.25">
      <c r="A850" s="11" t="str">
        <f t="shared" si="171"/>
        <v>D05_48_1</v>
      </c>
      <c r="B850" s="1" t="s">
        <v>460</v>
      </c>
      <c r="C850" s="89">
        <v>48</v>
      </c>
      <c r="D850" s="13">
        <v>1</v>
      </c>
      <c r="E850" s="14" t="s">
        <v>144</v>
      </c>
      <c r="F850" s="14" t="s">
        <v>191</v>
      </c>
      <c r="G850" s="14" t="s">
        <v>192</v>
      </c>
      <c r="H850" s="14">
        <v>2008</v>
      </c>
      <c r="I850" s="13" t="s">
        <v>64</v>
      </c>
      <c r="L850" s="14">
        <f t="shared" si="173"/>
        <v>-22</v>
      </c>
      <c r="M850" s="85">
        <f t="shared" si="174"/>
        <v>-49</v>
      </c>
      <c r="V850" s="14" t="s">
        <v>213</v>
      </c>
      <c r="W850" s="90">
        <v>1</v>
      </c>
      <c r="X850" s="14">
        <v>192</v>
      </c>
      <c r="Y850" s="14">
        <v>8</v>
      </c>
      <c r="Z850" s="14">
        <v>28</v>
      </c>
      <c r="AA850" s="81">
        <f t="shared" si="166"/>
        <v>3.5</v>
      </c>
      <c r="AB850" s="14">
        <v>4</v>
      </c>
      <c r="AC850" s="14">
        <v>5</v>
      </c>
      <c r="AD850" s="91">
        <f t="shared" si="167"/>
        <v>0.625</v>
      </c>
      <c r="AE850" s="13">
        <f t="shared" si="168"/>
        <v>17.857142857142858</v>
      </c>
      <c r="AF850" s="14">
        <v>0</v>
      </c>
      <c r="AG850" s="14">
        <f t="shared" si="169"/>
        <v>0</v>
      </c>
      <c r="AH850" s="14">
        <v>0</v>
      </c>
      <c r="AI850" s="14">
        <f t="shared" si="170"/>
        <v>0</v>
      </c>
      <c r="AJ850" s="17" t="s">
        <v>87</v>
      </c>
      <c r="AM850" s="14">
        <v>5</v>
      </c>
      <c r="AN850" s="14">
        <v>2</v>
      </c>
      <c r="AO850" s="14">
        <v>1</v>
      </c>
      <c r="AP850" s="14">
        <v>3</v>
      </c>
      <c r="AQ850" s="14">
        <v>1</v>
      </c>
      <c r="AR850" s="90">
        <v>1</v>
      </c>
      <c r="AS850" s="90"/>
      <c r="AT850" s="14" t="s">
        <v>465</v>
      </c>
      <c r="AU850" s="14">
        <f t="shared" si="175"/>
        <v>-66</v>
      </c>
      <c r="AV850" s="14">
        <f t="shared" si="172"/>
        <v>-81</v>
      </c>
      <c r="BD850" s="14"/>
      <c r="BH850" t="str">
        <f>CONCATENATE(Tabla1[[#This Row],[MADRE]],"X",Tabla1[[#This Row],[PADRE]])</f>
        <v>AntonetaXMarcona</v>
      </c>
    </row>
    <row r="851" spans="1:60" ht="15.75" hidden="1" x14ac:dyDescent="0.25">
      <c r="A851" s="11" t="str">
        <f t="shared" si="171"/>
        <v>D05_50_1</v>
      </c>
      <c r="B851" s="1" t="s">
        <v>460</v>
      </c>
      <c r="C851" s="89">
        <v>50</v>
      </c>
      <c r="D851" s="13">
        <v>1</v>
      </c>
      <c r="E851" s="14" t="s">
        <v>144</v>
      </c>
      <c r="F851" s="14" t="s">
        <v>191</v>
      </c>
      <c r="G851" s="14" t="s">
        <v>192</v>
      </c>
      <c r="H851" s="14">
        <v>2008</v>
      </c>
      <c r="I851" s="13" t="s">
        <v>64</v>
      </c>
      <c r="L851" s="14">
        <f t="shared" si="173"/>
        <v>-22</v>
      </c>
      <c r="M851" s="85">
        <f t="shared" si="174"/>
        <v>-49</v>
      </c>
      <c r="V851" s="14" t="s">
        <v>213</v>
      </c>
      <c r="W851" s="85">
        <v>3</v>
      </c>
      <c r="X851" s="14">
        <v>193</v>
      </c>
      <c r="Y851" s="14">
        <v>25</v>
      </c>
      <c r="Z851" s="14">
        <v>80</v>
      </c>
      <c r="AA851" s="81">
        <f t="shared" ref="AA851:AA914" si="176">(Z851+(AD851*AF851))/Y851</f>
        <v>3.2383333333333333</v>
      </c>
      <c r="AB851" s="14">
        <v>4</v>
      </c>
      <c r="AC851" s="14">
        <v>23</v>
      </c>
      <c r="AD851" s="91">
        <f t="shared" ref="AD851:AD914" si="177">AC851/(Y851-AF851)</f>
        <v>0.95833333333333337</v>
      </c>
      <c r="AE851" s="13">
        <f t="shared" ref="AE851:AE914" si="178">AD851*100/AA851</f>
        <v>29.593412249099334</v>
      </c>
      <c r="AF851" s="14">
        <v>1</v>
      </c>
      <c r="AG851" s="14">
        <f t="shared" ref="AG851:AG914" si="179">AF851*100/Y851</f>
        <v>4</v>
      </c>
      <c r="AH851" s="14">
        <v>0</v>
      </c>
      <c r="AI851" s="14">
        <f t="shared" ref="AI851:AI914" si="180">AH851*100/Y851</f>
        <v>0</v>
      </c>
      <c r="AJ851" s="17" t="s">
        <v>87</v>
      </c>
      <c r="AM851" s="14">
        <v>7</v>
      </c>
      <c r="AN851" s="14">
        <v>2</v>
      </c>
      <c r="AO851" s="14">
        <v>2</v>
      </c>
      <c r="AP851" s="14">
        <v>3</v>
      </c>
      <c r="AQ851" s="14">
        <v>1</v>
      </c>
      <c r="AR851" s="90">
        <v>1</v>
      </c>
      <c r="AS851" s="90"/>
      <c r="AT851" s="14" t="s">
        <v>465</v>
      </c>
      <c r="AU851" s="14">
        <f t="shared" si="175"/>
        <v>-66</v>
      </c>
      <c r="AV851" s="14">
        <f t="shared" si="172"/>
        <v>-81</v>
      </c>
      <c r="BD851" s="14"/>
      <c r="BH851" t="str">
        <f>CONCATENATE(Tabla1[[#This Row],[MADRE]],"X",Tabla1[[#This Row],[PADRE]])</f>
        <v>AntonetaXMarcona</v>
      </c>
    </row>
    <row r="852" spans="1:60" ht="15.75" hidden="1" x14ac:dyDescent="0.25">
      <c r="A852" s="11" t="str">
        <f t="shared" si="171"/>
        <v>D05_51_1</v>
      </c>
      <c r="B852" s="1" t="s">
        <v>460</v>
      </c>
      <c r="C852" s="89">
        <v>51</v>
      </c>
      <c r="D852" s="13">
        <v>1</v>
      </c>
      <c r="E852" s="14" t="s">
        <v>144</v>
      </c>
      <c r="F852" s="14" t="s">
        <v>191</v>
      </c>
      <c r="G852" s="14" t="s">
        <v>192</v>
      </c>
      <c r="H852" s="14">
        <v>2008</v>
      </c>
      <c r="I852" s="13" t="s">
        <v>64</v>
      </c>
      <c r="L852" s="14">
        <f t="shared" si="173"/>
        <v>-22</v>
      </c>
      <c r="M852" s="14">
        <f t="shared" si="174"/>
        <v>-49</v>
      </c>
      <c r="V852" s="14" t="s">
        <v>213</v>
      </c>
      <c r="W852" s="90">
        <v>1</v>
      </c>
      <c r="X852" s="14">
        <v>199</v>
      </c>
      <c r="Y852" s="14">
        <v>25</v>
      </c>
      <c r="Z852" s="14">
        <v>161</v>
      </c>
      <c r="AA852" s="81">
        <f t="shared" si="176"/>
        <v>7.1527272727272724</v>
      </c>
      <c r="AB852" s="14">
        <v>4</v>
      </c>
      <c r="AC852" s="14">
        <v>14</v>
      </c>
      <c r="AD852" s="81">
        <f t="shared" si="177"/>
        <v>1.2727272727272727</v>
      </c>
      <c r="AE852" s="13">
        <f t="shared" si="178"/>
        <v>17.793594306049823</v>
      </c>
      <c r="AF852" s="14">
        <v>14</v>
      </c>
      <c r="AG852" s="90">
        <f t="shared" si="179"/>
        <v>56</v>
      </c>
      <c r="AH852" s="14">
        <v>0</v>
      </c>
      <c r="AI852" s="14">
        <f t="shared" si="180"/>
        <v>0</v>
      </c>
      <c r="AJ852" s="93" t="s">
        <v>470</v>
      </c>
      <c r="AM852" s="14">
        <v>8</v>
      </c>
      <c r="AN852" s="14">
        <v>2</v>
      </c>
      <c r="AO852" s="14">
        <v>3</v>
      </c>
      <c r="AP852" s="14">
        <v>4</v>
      </c>
      <c r="AQ852" s="14">
        <v>3</v>
      </c>
      <c r="AR852" s="90">
        <v>1</v>
      </c>
      <c r="AS852" s="90"/>
      <c r="AT852" s="14"/>
      <c r="AU852" s="14">
        <f t="shared" si="175"/>
        <v>-64</v>
      </c>
      <c r="AV852" s="14">
        <f t="shared" si="172"/>
        <v>-79</v>
      </c>
      <c r="BD852" s="14"/>
      <c r="BH852" t="str">
        <f>CONCATENATE(Tabla1[[#This Row],[MADRE]],"X",Tabla1[[#This Row],[PADRE]])</f>
        <v>AntonetaXMarcona</v>
      </c>
    </row>
    <row r="853" spans="1:60" ht="15.75" hidden="1" x14ac:dyDescent="0.25">
      <c r="A853" s="11" t="str">
        <f t="shared" si="171"/>
        <v>D05_52_1</v>
      </c>
      <c r="B853" s="1" t="s">
        <v>460</v>
      </c>
      <c r="C853" s="89">
        <v>52</v>
      </c>
      <c r="D853" s="13">
        <v>1</v>
      </c>
      <c r="E853" s="14" t="s">
        <v>144</v>
      </c>
      <c r="F853" s="14" t="s">
        <v>191</v>
      </c>
      <c r="G853" s="14" t="s">
        <v>192</v>
      </c>
      <c r="H853" s="14">
        <v>2008</v>
      </c>
      <c r="I853" s="13" t="s">
        <v>64</v>
      </c>
      <c r="L853" s="14">
        <f t="shared" si="173"/>
        <v>-22</v>
      </c>
      <c r="M853" s="14">
        <f t="shared" si="174"/>
        <v>-49</v>
      </c>
      <c r="V853" s="14" t="s">
        <v>213</v>
      </c>
      <c r="W853" s="90">
        <v>1</v>
      </c>
      <c r="X853" s="14">
        <v>195</v>
      </c>
      <c r="Y853" s="14">
        <v>25</v>
      </c>
      <c r="Z853" s="14">
        <v>124</v>
      </c>
      <c r="AA853" s="81">
        <f t="shared" si="176"/>
        <v>4.96</v>
      </c>
      <c r="AB853" s="14">
        <v>4</v>
      </c>
      <c r="AC853" s="14">
        <v>24</v>
      </c>
      <c r="AD853" s="91">
        <f t="shared" si="177"/>
        <v>0.96</v>
      </c>
      <c r="AE853" s="13">
        <f t="shared" si="178"/>
        <v>19.35483870967742</v>
      </c>
      <c r="AF853" s="14">
        <v>0</v>
      </c>
      <c r="AG853" s="14">
        <f t="shared" si="179"/>
        <v>0</v>
      </c>
      <c r="AH853" s="14">
        <v>0</v>
      </c>
      <c r="AI853" s="14">
        <f t="shared" si="180"/>
        <v>0</v>
      </c>
      <c r="AJ853" s="17" t="s">
        <v>206</v>
      </c>
      <c r="AM853" s="14">
        <v>7</v>
      </c>
      <c r="AN853" s="14">
        <v>2</v>
      </c>
      <c r="AO853" s="14">
        <v>2</v>
      </c>
      <c r="AP853" s="14">
        <v>3</v>
      </c>
      <c r="AQ853" s="14">
        <v>3</v>
      </c>
      <c r="AR853" s="85">
        <v>4</v>
      </c>
      <c r="AS853" s="85"/>
      <c r="AT853" s="14"/>
      <c r="AU853" s="14">
        <f t="shared" si="175"/>
        <v>-64</v>
      </c>
      <c r="AV853" s="14">
        <f t="shared" si="172"/>
        <v>-79</v>
      </c>
      <c r="BD853" s="14"/>
      <c r="BH853" t="str">
        <f>CONCATENATE(Tabla1[[#This Row],[MADRE]],"X",Tabla1[[#This Row],[PADRE]])</f>
        <v>AntonetaXMarcona</v>
      </c>
    </row>
    <row r="854" spans="1:60" ht="15.75" hidden="1" x14ac:dyDescent="0.25">
      <c r="A854" s="11" t="str">
        <f t="shared" si="171"/>
        <v>D05_53_1</v>
      </c>
      <c r="B854" s="1" t="s">
        <v>460</v>
      </c>
      <c r="C854" s="89">
        <v>53</v>
      </c>
      <c r="D854" s="13">
        <v>1</v>
      </c>
      <c r="E854" s="14" t="s">
        <v>144</v>
      </c>
      <c r="F854" s="14" t="s">
        <v>191</v>
      </c>
      <c r="G854" s="14" t="s">
        <v>192</v>
      </c>
      <c r="H854" s="14">
        <v>2008</v>
      </c>
      <c r="I854" s="13" t="s">
        <v>64</v>
      </c>
      <c r="L854" s="14">
        <f t="shared" si="173"/>
        <v>-22</v>
      </c>
      <c r="M854" s="85">
        <f t="shared" si="174"/>
        <v>-49</v>
      </c>
      <c r="V854" s="14" t="s">
        <v>213</v>
      </c>
      <c r="W854" s="90">
        <v>2</v>
      </c>
      <c r="X854" s="14">
        <v>202</v>
      </c>
      <c r="Y854" s="14">
        <v>25</v>
      </c>
      <c r="Z854" s="14">
        <v>105</v>
      </c>
      <c r="AA854" s="81">
        <f t="shared" si="176"/>
        <v>4.2</v>
      </c>
      <c r="AB854" s="14">
        <v>4</v>
      </c>
      <c r="AC854" s="14">
        <v>24</v>
      </c>
      <c r="AD854" s="91">
        <f t="shared" si="177"/>
        <v>0.96</v>
      </c>
      <c r="AE854" s="13">
        <f t="shared" si="178"/>
        <v>22.857142857142858</v>
      </c>
      <c r="AF854" s="14">
        <v>0</v>
      </c>
      <c r="AG854" s="14">
        <f t="shared" si="179"/>
        <v>0</v>
      </c>
      <c r="AH854" s="14">
        <v>0</v>
      </c>
      <c r="AI854" s="14">
        <f t="shared" si="180"/>
        <v>0</v>
      </c>
      <c r="AJ854" s="17" t="s">
        <v>435</v>
      </c>
      <c r="AM854" s="14">
        <v>7</v>
      </c>
      <c r="AN854" s="14">
        <v>2</v>
      </c>
      <c r="AO854" s="14">
        <v>2</v>
      </c>
      <c r="AP854" s="14">
        <v>4</v>
      </c>
      <c r="AQ854" s="14">
        <v>3</v>
      </c>
      <c r="AR854" s="85">
        <v>4</v>
      </c>
      <c r="AS854" s="85"/>
      <c r="AT854" s="14"/>
      <c r="AU854" s="14">
        <f t="shared" si="175"/>
        <v>-64</v>
      </c>
      <c r="AV854" s="14">
        <f t="shared" si="172"/>
        <v>-79</v>
      </c>
      <c r="BD854" s="14"/>
      <c r="BH854" t="str">
        <f>CONCATENATE(Tabla1[[#This Row],[MADRE]],"X",Tabla1[[#This Row],[PADRE]])</f>
        <v>AntonetaXMarcona</v>
      </c>
    </row>
    <row r="855" spans="1:60" ht="15.75" hidden="1" x14ac:dyDescent="0.25">
      <c r="A855" s="11" t="str">
        <f t="shared" si="171"/>
        <v>D05_54_1</v>
      </c>
      <c r="B855" s="1" t="s">
        <v>460</v>
      </c>
      <c r="C855" s="89">
        <v>54</v>
      </c>
      <c r="D855" s="13">
        <v>1</v>
      </c>
      <c r="E855" s="14" t="s">
        <v>144</v>
      </c>
      <c r="F855" s="14" t="s">
        <v>191</v>
      </c>
      <c r="G855" s="14" t="s">
        <v>192</v>
      </c>
      <c r="H855" s="14">
        <v>2008</v>
      </c>
      <c r="I855" s="13" t="s">
        <v>64</v>
      </c>
      <c r="L855" s="14">
        <f t="shared" si="173"/>
        <v>-22</v>
      </c>
      <c r="M855" s="14">
        <f t="shared" si="174"/>
        <v>-49</v>
      </c>
      <c r="V855" s="14" t="s">
        <v>213</v>
      </c>
      <c r="W855" s="90">
        <v>2</v>
      </c>
      <c r="X855" s="14">
        <v>197</v>
      </c>
      <c r="Y855" s="14">
        <v>25</v>
      </c>
      <c r="Z855" s="14">
        <v>126</v>
      </c>
      <c r="AA855" s="81">
        <f t="shared" si="176"/>
        <v>5.04</v>
      </c>
      <c r="AB855" s="14">
        <v>4</v>
      </c>
      <c r="AC855" s="14">
        <v>36</v>
      </c>
      <c r="AD855" s="87">
        <f t="shared" si="177"/>
        <v>1.44</v>
      </c>
      <c r="AE855" s="13">
        <f t="shared" si="178"/>
        <v>28.571428571428573</v>
      </c>
      <c r="AF855" s="14">
        <v>0</v>
      </c>
      <c r="AG855" s="14">
        <f t="shared" si="179"/>
        <v>0</v>
      </c>
      <c r="AH855" s="14">
        <v>10</v>
      </c>
      <c r="AI855" s="90">
        <f t="shared" si="180"/>
        <v>40</v>
      </c>
      <c r="AJ855" s="17" t="s">
        <v>87</v>
      </c>
      <c r="AM855" s="14">
        <v>7</v>
      </c>
      <c r="AN855" s="14">
        <v>2</v>
      </c>
      <c r="AO855" s="14">
        <v>2</v>
      </c>
      <c r="AP855" s="14">
        <v>3</v>
      </c>
      <c r="AQ855" s="14">
        <v>3</v>
      </c>
      <c r="AR855" s="14">
        <v>3</v>
      </c>
      <c r="AS855" s="14"/>
      <c r="AT855" s="14"/>
      <c r="AU855" s="14">
        <f t="shared" si="175"/>
        <v>-64</v>
      </c>
      <c r="AV855" s="14">
        <f t="shared" si="172"/>
        <v>-79</v>
      </c>
      <c r="BD855" s="14"/>
      <c r="BH855" t="str">
        <f>CONCATENATE(Tabla1[[#This Row],[MADRE]],"X",Tabla1[[#This Row],[PADRE]])</f>
        <v>AntonetaXMarcona</v>
      </c>
    </row>
    <row r="856" spans="1:60" ht="15.75" hidden="1" x14ac:dyDescent="0.25">
      <c r="A856" s="11" t="str">
        <f t="shared" si="171"/>
        <v>D05_197_5</v>
      </c>
      <c r="B856" s="1" t="s">
        <v>460</v>
      </c>
      <c r="C856" s="8">
        <v>197</v>
      </c>
      <c r="D856" s="13">
        <v>5</v>
      </c>
      <c r="E856" s="14" t="s">
        <v>224</v>
      </c>
      <c r="F856" s="14" t="s">
        <v>61</v>
      </c>
      <c r="G856" s="14" t="s">
        <v>63</v>
      </c>
      <c r="H856" s="14">
        <v>2008</v>
      </c>
      <c r="I856" s="13" t="s">
        <v>64</v>
      </c>
      <c r="L856" s="14">
        <f t="shared" si="173"/>
        <v>-22</v>
      </c>
      <c r="M856" s="14">
        <f t="shared" si="174"/>
        <v>-49</v>
      </c>
      <c r="V856" s="14"/>
      <c r="W856" s="14">
        <v>3</v>
      </c>
      <c r="X856" s="14">
        <v>201</v>
      </c>
      <c r="Y856" s="14">
        <v>25</v>
      </c>
      <c r="Z856" s="14">
        <v>75</v>
      </c>
      <c r="AA856" s="81">
        <f t="shared" si="176"/>
        <v>3</v>
      </c>
      <c r="AB856" s="14">
        <v>4</v>
      </c>
      <c r="AC856" s="14">
        <v>22</v>
      </c>
      <c r="AD856" s="81">
        <f t="shared" si="177"/>
        <v>0.88</v>
      </c>
      <c r="AE856" s="13">
        <f t="shared" si="178"/>
        <v>29.333333333333332</v>
      </c>
      <c r="AF856" s="14">
        <v>0</v>
      </c>
      <c r="AG856" s="14">
        <f t="shared" si="179"/>
        <v>0</v>
      </c>
      <c r="AH856" s="14">
        <v>0</v>
      </c>
      <c r="AI856" s="14">
        <f t="shared" si="180"/>
        <v>0</v>
      </c>
      <c r="AJ856" s="17" t="s">
        <v>411</v>
      </c>
      <c r="AM856" s="14">
        <v>3</v>
      </c>
      <c r="AN856" s="14">
        <v>2</v>
      </c>
      <c r="AO856" s="14">
        <v>2</v>
      </c>
      <c r="AP856" s="14">
        <v>3</v>
      </c>
      <c r="AQ856" s="14">
        <v>3</v>
      </c>
      <c r="AR856" s="14">
        <v>3</v>
      </c>
      <c r="AS856" s="14"/>
      <c r="AT856" s="14"/>
      <c r="AU856" s="14">
        <f t="shared" si="175"/>
        <v>-64</v>
      </c>
      <c r="AV856" s="14">
        <f t="shared" si="172"/>
        <v>-79</v>
      </c>
      <c r="BD856" s="14"/>
      <c r="BH856" t="str">
        <f>CONCATENATE(Tabla1[[#This Row],[MADRE]],"X",Tabla1[[#This Row],[PADRE]])</f>
        <v>A2198XS5133</v>
      </c>
    </row>
    <row r="857" spans="1:60" ht="15.75" hidden="1" x14ac:dyDescent="0.25">
      <c r="A857" s="11" t="str">
        <f t="shared" si="171"/>
        <v>D05_197_5</v>
      </c>
      <c r="B857" s="1" t="s">
        <v>460</v>
      </c>
      <c r="C857" s="2">
        <v>197</v>
      </c>
      <c r="D857" s="16">
        <v>5</v>
      </c>
      <c r="E857" s="11" t="s">
        <v>224</v>
      </c>
      <c r="F857" s="11" t="s">
        <v>61</v>
      </c>
      <c r="G857" s="11" t="s">
        <v>63</v>
      </c>
      <c r="H857" s="11">
        <v>2009</v>
      </c>
      <c r="I857" s="13" t="s">
        <v>64</v>
      </c>
      <c r="L857" s="11">
        <f>J857-26</f>
        <v>-26</v>
      </c>
      <c r="M857" s="11">
        <f>J857-50</f>
        <v>-50</v>
      </c>
      <c r="V857" s="11"/>
      <c r="W857" s="11">
        <v>4</v>
      </c>
      <c r="X857" s="11">
        <v>200</v>
      </c>
      <c r="Y857" s="11">
        <v>25</v>
      </c>
      <c r="Z857" s="11">
        <v>61</v>
      </c>
      <c r="AA857" s="15">
        <f t="shared" si="176"/>
        <v>2.44</v>
      </c>
      <c r="AB857" s="11">
        <v>4</v>
      </c>
      <c r="AC857" s="11">
        <v>21</v>
      </c>
      <c r="AD857" s="15">
        <f t="shared" si="177"/>
        <v>0.84</v>
      </c>
      <c r="AE857" s="16">
        <f t="shared" si="178"/>
        <v>34.42622950819672</v>
      </c>
      <c r="AF857" s="11">
        <v>0</v>
      </c>
      <c r="AG857" s="11">
        <f t="shared" si="179"/>
        <v>0</v>
      </c>
      <c r="AH857" s="11">
        <v>1</v>
      </c>
      <c r="AI857" s="11">
        <f t="shared" si="180"/>
        <v>4</v>
      </c>
      <c r="AJ857" s="18" t="s">
        <v>87</v>
      </c>
      <c r="AM857" s="11">
        <v>3</v>
      </c>
      <c r="AN857" s="11">
        <v>2</v>
      </c>
      <c r="AO857" s="11">
        <v>1</v>
      </c>
      <c r="AP857" s="11">
        <v>3</v>
      </c>
      <c r="AQ857" s="11">
        <v>3</v>
      </c>
      <c r="AR857" s="11">
        <v>3</v>
      </c>
      <c r="AS857" s="11">
        <v>3</v>
      </c>
      <c r="AT857" s="11"/>
      <c r="AU857" s="11">
        <f>AQ857-66</f>
        <v>-63</v>
      </c>
      <c r="AV857" s="11">
        <f t="shared" si="172"/>
        <v>-79</v>
      </c>
      <c r="BD857" s="11"/>
      <c r="BH857" t="str">
        <f>CONCATENATE(Tabla1[[#This Row],[MADRE]],"X",Tabla1[[#This Row],[PADRE]])</f>
        <v>A2198XS5133</v>
      </c>
    </row>
    <row r="858" spans="1:60" ht="15.75" hidden="1" x14ac:dyDescent="0.25">
      <c r="A858" s="11" t="str">
        <f t="shared" si="171"/>
        <v>D05_197_5</v>
      </c>
      <c r="B858" s="1" t="s">
        <v>460</v>
      </c>
      <c r="C858" s="2">
        <v>197</v>
      </c>
      <c r="D858" s="16">
        <v>5</v>
      </c>
      <c r="E858" s="11" t="s">
        <v>224</v>
      </c>
      <c r="F858" s="11" t="s">
        <v>61</v>
      </c>
      <c r="G858" s="11" t="s">
        <v>63</v>
      </c>
      <c r="H858" s="11">
        <v>2010</v>
      </c>
      <c r="I858" s="13" t="s">
        <v>64</v>
      </c>
      <c r="L858" s="11">
        <f>J858-40</f>
        <v>-40</v>
      </c>
      <c r="M858" s="11">
        <f>J858-60</f>
        <v>-60</v>
      </c>
      <c r="V858" s="11"/>
      <c r="W858" s="11">
        <v>1</v>
      </c>
      <c r="X858" s="11">
        <v>223</v>
      </c>
      <c r="Y858" s="11">
        <v>25</v>
      </c>
      <c r="Z858" s="11">
        <v>80</v>
      </c>
      <c r="AA858" s="15">
        <f t="shared" si="176"/>
        <v>3.2</v>
      </c>
      <c r="AB858" s="11">
        <v>4</v>
      </c>
      <c r="AC858" s="11">
        <v>25</v>
      </c>
      <c r="AD858" s="15">
        <f t="shared" si="177"/>
        <v>1</v>
      </c>
      <c r="AE858" s="16">
        <f t="shared" si="178"/>
        <v>31.25</v>
      </c>
      <c r="AF858" s="11">
        <v>0</v>
      </c>
      <c r="AG858" s="11">
        <f t="shared" si="179"/>
        <v>0</v>
      </c>
      <c r="AH858" s="11">
        <v>1</v>
      </c>
      <c r="AI858" s="11">
        <f t="shared" si="180"/>
        <v>4</v>
      </c>
      <c r="AJ858" s="18" t="s">
        <v>87</v>
      </c>
      <c r="AM858" s="11">
        <v>3</v>
      </c>
      <c r="AN858" s="11">
        <v>3</v>
      </c>
      <c r="AO858" s="11">
        <v>1</v>
      </c>
      <c r="AP858" s="11">
        <v>3</v>
      </c>
      <c r="AQ858" s="11">
        <v>3</v>
      </c>
      <c r="AR858" s="11">
        <v>4</v>
      </c>
      <c r="AS858" s="11">
        <v>2</v>
      </c>
      <c r="AT858" s="11"/>
      <c r="AU858" s="11">
        <f>AQ858-82</f>
        <v>-79</v>
      </c>
      <c r="AV858" s="11">
        <f>AQ858-98</f>
        <v>-95</v>
      </c>
      <c r="BD858" s="11"/>
      <c r="BH858" t="str">
        <f>CONCATENATE(Tabla1[[#This Row],[MADRE]],"X",Tabla1[[#This Row],[PADRE]])</f>
        <v>A2198XS5133</v>
      </c>
    </row>
    <row r="859" spans="1:60" ht="15.75" hidden="1" x14ac:dyDescent="0.25">
      <c r="A859" s="11" t="str">
        <f t="shared" si="171"/>
        <v>D05_198_5</v>
      </c>
      <c r="B859" s="1" t="s">
        <v>460</v>
      </c>
      <c r="C859" s="8">
        <v>198</v>
      </c>
      <c r="D859" s="13">
        <v>5</v>
      </c>
      <c r="E859" s="14" t="s">
        <v>224</v>
      </c>
      <c r="F859" s="14" t="s">
        <v>61</v>
      </c>
      <c r="G859" s="14" t="s">
        <v>63</v>
      </c>
      <c r="H859" s="14">
        <v>2008</v>
      </c>
      <c r="I859" s="13" t="s">
        <v>64</v>
      </c>
      <c r="L859" s="14">
        <f t="shared" ref="L859:L866" si="181">J859-22</f>
        <v>-22</v>
      </c>
      <c r="M859" s="14">
        <f t="shared" ref="M859:M866" si="182">J859-49</f>
        <v>-49</v>
      </c>
      <c r="V859" s="14"/>
      <c r="W859" s="14">
        <v>2</v>
      </c>
      <c r="X859" s="14">
        <v>211</v>
      </c>
      <c r="Y859" s="14">
        <v>25</v>
      </c>
      <c r="Z859" s="14">
        <v>58</v>
      </c>
      <c r="AA859" s="81">
        <f t="shared" si="176"/>
        <v>2.3199999999999998</v>
      </c>
      <c r="AB859" s="14">
        <v>4</v>
      </c>
      <c r="AC859" s="14">
        <v>22</v>
      </c>
      <c r="AD859" s="81">
        <f t="shared" si="177"/>
        <v>0.88</v>
      </c>
      <c r="AE859" s="13">
        <f t="shared" si="178"/>
        <v>37.931034482758626</v>
      </c>
      <c r="AF859" s="14">
        <v>0</v>
      </c>
      <c r="AG859" s="14">
        <f t="shared" si="179"/>
        <v>0</v>
      </c>
      <c r="AH859" s="14">
        <v>0</v>
      </c>
      <c r="AI859" s="14">
        <f t="shared" si="180"/>
        <v>0</v>
      </c>
      <c r="AJ859" s="17" t="s">
        <v>471</v>
      </c>
      <c r="AM859" s="14">
        <v>7</v>
      </c>
      <c r="AN859" s="14">
        <v>3</v>
      </c>
      <c r="AO859" s="14">
        <v>1</v>
      </c>
      <c r="AP859" s="14">
        <v>4</v>
      </c>
      <c r="AQ859" s="14">
        <v>3</v>
      </c>
      <c r="AR859" s="14">
        <v>3</v>
      </c>
      <c r="AS859" s="14"/>
      <c r="AT859" s="14"/>
      <c r="AU859" s="14">
        <f t="shared" ref="AU859:AU866" si="183">AQ859-67</f>
        <v>-64</v>
      </c>
      <c r="AV859" s="14">
        <f t="shared" ref="AV859:AV867" si="184">AQ859-82</f>
        <v>-79</v>
      </c>
      <c r="BD859" s="14"/>
      <c r="BH859" t="str">
        <f>CONCATENATE(Tabla1[[#This Row],[MADRE]],"X",Tabla1[[#This Row],[PADRE]])</f>
        <v>A2198XS5133</v>
      </c>
    </row>
    <row r="860" spans="1:60" ht="15.75" hidden="1" x14ac:dyDescent="0.25">
      <c r="A860" s="11" t="str">
        <f t="shared" si="171"/>
        <v>D05_201_6</v>
      </c>
      <c r="B860" s="1" t="s">
        <v>460</v>
      </c>
      <c r="C860" s="8">
        <v>201</v>
      </c>
      <c r="D860" s="13">
        <v>6</v>
      </c>
      <c r="E860" s="14" t="s">
        <v>62</v>
      </c>
      <c r="F860" s="14" t="s">
        <v>224</v>
      </c>
      <c r="G860" s="14" t="s">
        <v>63</v>
      </c>
      <c r="H860" s="14">
        <v>2008</v>
      </c>
      <c r="I860" s="13" t="s">
        <v>64</v>
      </c>
      <c r="L860" s="14">
        <f t="shared" si="181"/>
        <v>-22</v>
      </c>
      <c r="M860" s="14">
        <f t="shared" si="182"/>
        <v>-49</v>
      </c>
      <c r="V860" s="14"/>
      <c r="W860" s="14">
        <v>1</v>
      </c>
      <c r="X860" s="14">
        <v>205</v>
      </c>
      <c r="Y860" s="14">
        <v>5</v>
      </c>
      <c r="Z860" s="14">
        <v>7</v>
      </c>
      <c r="AA860" s="81">
        <f t="shared" si="176"/>
        <v>1.4</v>
      </c>
      <c r="AB860" s="14">
        <v>2</v>
      </c>
      <c r="AC860" s="14">
        <v>2</v>
      </c>
      <c r="AD860" s="81">
        <f t="shared" si="177"/>
        <v>0.4</v>
      </c>
      <c r="AE860" s="13">
        <f t="shared" si="178"/>
        <v>28.571428571428573</v>
      </c>
      <c r="AF860" s="14">
        <v>0</v>
      </c>
      <c r="AG860" s="14">
        <f t="shared" si="179"/>
        <v>0</v>
      </c>
      <c r="AH860" s="14">
        <v>0</v>
      </c>
      <c r="AI860" s="14">
        <f t="shared" si="180"/>
        <v>0</v>
      </c>
      <c r="AJ860" s="17" t="s">
        <v>87</v>
      </c>
      <c r="AM860" s="14">
        <v>5</v>
      </c>
      <c r="AN860" s="14">
        <v>2</v>
      </c>
      <c r="AO860" s="14">
        <v>1</v>
      </c>
      <c r="AP860" s="14">
        <v>1</v>
      </c>
      <c r="AQ860" s="14">
        <v>3</v>
      </c>
      <c r="AR860" s="14">
        <v>3</v>
      </c>
      <c r="AS860" s="14"/>
      <c r="AT860" s="14"/>
      <c r="AU860" s="14">
        <f t="shared" si="183"/>
        <v>-64</v>
      </c>
      <c r="AV860" s="14">
        <f t="shared" si="184"/>
        <v>-79</v>
      </c>
      <c r="BD860" s="14"/>
      <c r="BH860" t="str">
        <f>CONCATENATE(Tabla1[[#This Row],[MADRE]],"X",Tabla1[[#This Row],[PADRE]])</f>
        <v>R1000XA2198</v>
      </c>
    </row>
    <row r="861" spans="1:60" ht="15.75" hidden="1" x14ac:dyDescent="0.25">
      <c r="A861" s="11" t="str">
        <f t="shared" si="171"/>
        <v>D05_203_6</v>
      </c>
      <c r="B861" s="1" t="s">
        <v>460</v>
      </c>
      <c r="C861" s="8">
        <v>203</v>
      </c>
      <c r="D861" s="13">
        <v>6</v>
      </c>
      <c r="E861" s="14" t="s">
        <v>62</v>
      </c>
      <c r="F861" s="14" t="s">
        <v>224</v>
      </c>
      <c r="G861" s="14" t="s">
        <v>63</v>
      </c>
      <c r="H861" s="14">
        <v>2008</v>
      </c>
      <c r="I861" s="13" t="s">
        <v>64</v>
      </c>
      <c r="L861" s="14">
        <f t="shared" si="181"/>
        <v>-22</v>
      </c>
      <c r="M861" s="14">
        <f t="shared" si="182"/>
        <v>-49</v>
      </c>
      <c r="V861" s="14"/>
      <c r="W861" s="14">
        <v>2</v>
      </c>
      <c r="X861" s="14">
        <v>203</v>
      </c>
      <c r="Y861" s="14">
        <v>25</v>
      </c>
      <c r="Z861" s="14">
        <v>100</v>
      </c>
      <c r="AA861" s="81">
        <f t="shared" si="176"/>
        <v>4</v>
      </c>
      <c r="AB861" s="14">
        <v>4</v>
      </c>
      <c r="AC861" s="14">
        <v>26</v>
      </c>
      <c r="AD861" s="87">
        <f t="shared" si="177"/>
        <v>1.04</v>
      </c>
      <c r="AE861" s="13">
        <f t="shared" si="178"/>
        <v>26</v>
      </c>
      <c r="AF861" s="14">
        <v>0</v>
      </c>
      <c r="AG861" s="14">
        <f t="shared" si="179"/>
        <v>0</v>
      </c>
      <c r="AH861" s="14">
        <v>0</v>
      </c>
      <c r="AI861" s="14">
        <f t="shared" si="180"/>
        <v>0</v>
      </c>
      <c r="AJ861" s="17" t="s">
        <v>87</v>
      </c>
      <c r="AM861" s="14">
        <v>8</v>
      </c>
      <c r="AN861" s="14">
        <v>2</v>
      </c>
      <c r="AO861" s="14">
        <v>2</v>
      </c>
      <c r="AP861" s="14">
        <v>2</v>
      </c>
      <c r="AQ861" s="14">
        <v>3</v>
      </c>
      <c r="AR861" s="14">
        <v>4</v>
      </c>
      <c r="AS861" s="14"/>
      <c r="AT861" s="14"/>
      <c r="AU861" s="14">
        <f t="shared" si="183"/>
        <v>-64</v>
      </c>
      <c r="AV861" s="14">
        <f t="shared" si="184"/>
        <v>-79</v>
      </c>
      <c r="BD861" s="14"/>
      <c r="BH861" t="str">
        <f>CONCATENATE(Tabla1[[#This Row],[MADRE]],"X",Tabla1[[#This Row],[PADRE]])</f>
        <v>R1000XA2198</v>
      </c>
    </row>
    <row r="862" spans="1:60" ht="15.75" hidden="1" x14ac:dyDescent="0.25">
      <c r="A862" s="11" t="str">
        <f t="shared" si="171"/>
        <v>D05_207_6</v>
      </c>
      <c r="B862" s="1" t="s">
        <v>460</v>
      </c>
      <c r="C862" s="8">
        <v>207</v>
      </c>
      <c r="D862" s="13">
        <v>6</v>
      </c>
      <c r="E862" s="14" t="s">
        <v>62</v>
      </c>
      <c r="F862" s="14" t="s">
        <v>224</v>
      </c>
      <c r="G862" s="14" t="s">
        <v>63</v>
      </c>
      <c r="H862" s="14">
        <v>2008</v>
      </c>
      <c r="I862" s="13" t="s">
        <v>64</v>
      </c>
      <c r="L862" s="14">
        <f t="shared" si="181"/>
        <v>-22</v>
      </c>
      <c r="M862" s="14">
        <f t="shared" si="182"/>
        <v>-49</v>
      </c>
      <c r="V862" s="14"/>
      <c r="W862" s="14">
        <v>2</v>
      </c>
      <c r="X862" s="14">
        <v>202</v>
      </c>
      <c r="Y862" s="14">
        <v>25</v>
      </c>
      <c r="Z862" s="14">
        <v>100</v>
      </c>
      <c r="AA862" s="81">
        <f t="shared" si="176"/>
        <v>4</v>
      </c>
      <c r="AB862" s="14">
        <v>4</v>
      </c>
      <c r="AC862" s="14">
        <v>20</v>
      </c>
      <c r="AD862" s="81">
        <f t="shared" si="177"/>
        <v>0.8</v>
      </c>
      <c r="AE862" s="13">
        <f t="shared" si="178"/>
        <v>20</v>
      </c>
      <c r="AF862" s="14">
        <v>0</v>
      </c>
      <c r="AG862" s="14">
        <f t="shared" si="179"/>
        <v>0</v>
      </c>
      <c r="AH862" s="14">
        <v>3</v>
      </c>
      <c r="AI862" s="14">
        <f t="shared" si="180"/>
        <v>12</v>
      </c>
      <c r="AJ862" s="17" t="s">
        <v>206</v>
      </c>
      <c r="AM862" s="14">
        <v>11</v>
      </c>
      <c r="AN862" s="14">
        <v>3</v>
      </c>
      <c r="AO862" s="14">
        <v>1</v>
      </c>
      <c r="AP862" s="14">
        <v>3</v>
      </c>
      <c r="AQ862" s="14">
        <v>3</v>
      </c>
      <c r="AR862" s="14">
        <v>4</v>
      </c>
      <c r="AS862" s="14"/>
      <c r="AT862" s="14"/>
      <c r="AU862" s="14">
        <f t="shared" si="183"/>
        <v>-64</v>
      </c>
      <c r="AV862" s="14">
        <f t="shared" si="184"/>
        <v>-79</v>
      </c>
      <c r="BD862" s="14"/>
      <c r="BH862" t="str">
        <f>CONCATENATE(Tabla1[[#This Row],[MADRE]],"X",Tabla1[[#This Row],[PADRE]])</f>
        <v>R1000XA2198</v>
      </c>
    </row>
    <row r="863" spans="1:60" ht="15.75" hidden="1" x14ac:dyDescent="0.25">
      <c r="A863" s="11" t="str">
        <f t="shared" si="171"/>
        <v>D05_210_6</v>
      </c>
      <c r="B863" s="1" t="s">
        <v>460</v>
      </c>
      <c r="C863" s="8">
        <v>210</v>
      </c>
      <c r="D863" s="13">
        <v>6</v>
      </c>
      <c r="E863" s="14" t="s">
        <v>62</v>
      </c>
      <c r="F863" s="14" t="s">
        <v>224</v>
      </c>
      <c r="G863" s="14" t="s">
        <v>63</v>
      </c>
      <c r="H863" s="14">
        <v>2008</v>
      </c>
      <c r="I863" s="13" t="s">
        <v>64</v>
      </c>
      <c r="L863" s="14">
        <f t="shared" si="181"/>
        <v>-22</v>
      </c>
      <c r="M863" s="14">
        <f t="shared" si="182"/>
        <v>-49</v>
      </c>
      <c r="V863" s="14"/>
      <c r="W863" s="14">
        <v>2</v>
      </c>
      <c r="X863" s="14">
        <v>205</v>
      </c>
      <c r="Y863" s="14">
        <v>25</v>
      </c>
      <c r="Z863" s="14">
        <v>118</v>
      </c>
      <c r="AA863" s="81">
        <f t="shared" si="176"/>
        <v>4.7583333333333329</v>
      </c>
      <c r="AB863" s="14">
        <v>4</v>
      </c>
      <c r="AC863" s="14">
        <v>23</v>
      </c>
      <c r="AD863" s="81">
        <f t="shared" si="177"/>
        <v>0.95833333333333337</v>
      </c>
      <c r="AE863" s="13">
        <f t="shared" si="178"/>
        <v>20.14010507880911</v>
      </c>
      <c r="AF863" s="14">
        <v>1</v>
      </c>
      <c r="AG863" s="14">
        <f t="shared" si="179"/>
        <v>4</v>
      </c>
      <c r="AH863" s="14">
        <v>0</v>
      </c>
      <c r="AI863" s="14">
        <f t="shared" si="180"/>
        <v>0</v>
      </c>
      <c r="AJ863" s="17" t="s">
        <v>87</v>
      </c>
      <c r="AM863" s="14">
        <v>8</v>
      </c>
      <c r="AN863" s="14">
        <v>2</v>
      </c>
      <c r="AO863" s="14">
        <v>1</v>
      </c>
      <c r="AP863" s="14">
        <v>3</v>
      </c>
      <c r="AQ863" s="14">
        <v>3</v>
      </c>
      <c r="AR863" s="14">
        <v>4</v>
      </c>
      <c r="AS863" s="14"/>
      <c r="AT863" s="14"/>
      <c r="AU863" s="14">
        <f t="shared" si="183"/>
        <v>-64</v>
      </c>
      <c r="AV863" s="14">
        <f t="shared" si="184"/>
        <v>-79</v>
      </c>
      <c r="BD863" s="14"/>
      <c r="BH863" t="str">
        <f>CONCATENATE(Tabla1[[#This Row],[MADRE]],"X",Tabla1[[#This Row],[PADRE]])</f>
        <v>R1000XA2198</v>
      </c>
    </row>
    <row r="864" spans="1:60" ht="15.75" hidden="1" x14ac:dyDescent="0.25">
      <c r="A864" s="11" t="str">
        <f t="shared" si="171"/>
        <v>D05_213_6</v>
      </c>
      <c r="B864" s="1" t="s">
        <v>460</v>
      </c>
      <c r="C864" s="8">
        <v>213</v>
      </c>
      <c r="D864" s="13">
        <v>6</v>
      </c>
      <c r="E864" s="14" t="s">
        <v>62</v>
      </c>
      <c r="F864" s="14" t="s">
        <v>224</v>
      </c>
      <c r="G864" s="14" t="s">
        <v>63</v>
      </c>
      <c r="H864" s="14">
        <v>2008</v>
      </c>
      <c r="I864" s="13" t="s">
        <v>64</v>
      </c>
      <c r="L864" s="14">
        <f t="shared" si="181"/>
        <v>-22</v>
      </c>
      <c r="M864" s="14">
        <f t="shared" si="182"/>
        <v>-49</v>
      </c>
      <c r="V864" s="14"/>
      <c r="W864" s="14">
        <v>2</v>
      </c>
      <c r="X864" s="14">
        <v>221</v>
      </c>
      <c r="Y864" s="14">
        <v>25</v>
      </c>
      <c r="Z864" s="14">
        <v>113</v>
      </c>
      <c r="AA864" s="81">
        <f t="shared" si="176"/>
        <v>4.5650000000000004</v>
      </c>
      <c r="AB864" s="14">
        <v>4</v>
      </c>
      <c r="AC864" s="14">
        <v>27</v>
      </c>
      <c r="AD864" s="87">
        <f t="shared" si="177"/>
        <v>1.125</v>
      </c>
      <c r="AE864" s="13">
        <f t="shared" si="178"/>
        <v>24.644030668127051</v>
      </c>
      <c r="AF864" s="14">
        <v>1</v>
      </c>
      <c r="AG864" s="14">
        <f t="shared" si="179"/>
        <v>4</v>
      </c>
      <c r="AH864" s="14">
        <v>0</v>
      </c>
      <c r="AI864" s="14">
        <f t="shared" si="180"/>
        <v>0</v>
      </c>
      <c r="AJ864" s="17" t="s">
        <v>87</v>
      </c>
      <c r="AM864" s="14">
        <v>7</v>
      </c>
      <c r="AN864" s="14">
        <v>3</v>
      </c>
      <c r="AO864" s="14">
        <v>1</v>
      </c>
      <c r="AP864" s="14">
        <v>2</v>
      </c>
      <c r="AQ864" s="14">
        <v>3</v>
      </c>
      <c r="AR864" s="14">
        <v>4</v>
      </c>
      <c r="AS864" s="14"/>
      <c r="AT864" s="14"/>
      <c r="AU864" s="14">
        <f t="shared" si="183"/>
        <v>-64</v>
      </c>
      <c r="AV864" s="14">
        <f t="shared" si="184"/>
        <v>-79</v>
      </c>
      <c r="BD864" s="14"/>
      <c r="BH864" t="str">
        <f>CONCATENATE(Tabla1[[#This Row],[MADRE]],"X",Tabla1[[#This Row],[PADRE]])</f>
        <v>R1000XA2198</v>
      </c>
    </row>
    <row r="865" spans="1:60" ht="15.75" hidden="1" x14ac:dyDescent="0.25">
      <c r="A865" s="11" t="str">
        <f t="shared" si="171"/>
        <v>D05_214_6</v>
      </c>
      <c r="B865" s="1" t="s">
        <v>460</v>
      </c>
      <c r="C865" s="8">
        <v>214</v>
      </c>
      <c r="D865" s="13">
        <v>6</v>
      </c>
      <c r="E865" s="14" t="s">
        <v>62</v>
      </c>
      <c r="F865" s="14" t="s">
        <v>224</v>
      </c>
      <c r="G865" s="14" t="s">
        <v>63</v>
      </c>
      <c r="H865" s="14">
        <v>2008</v>
      </c>
      <c r="I865" s="13" t="s">
        <v>64</v>
      </c>
      <c r="L865" s="14">
        <f t="shared" si="181"/>
        <v>-22</v>
      </c>
      <c r="M865" s="14">
        <f t="shared" si="182"/>
        <v>-49</v>
      </c>
      <c r="V865" s="14"/>
      <c r="W865" s="14">
        <v>3</v>
      </c>
      <c r="X865" s="14">
        <v>226</v>
      </c>
      <c r="Y865" s="14">
        <v>25</v>
      </c>
      <c r="Z865" s="14">
        <v>92</v>
      </c>
      <c r="AA865" s="81">
        <f t="shared" si="176"/>
        <v>3.68</v>
      </c>
      <c r="AB865" s="14">
        <v>4</v>
      </c>
      <c r="AC865" s="14">
        <v>24</v>
      </c>
      <c r="AD865" s="81">
        <f t="shared" si="177"/>
        <v>0.96</v>
      </c>
      <c r="AE865" s="13">
        <f t="shared" si="178"/>
        <v>26.086956521739129</v>
      </c>
      <c r="AF865" s="14">
        <v>0</v>
      </c>
      <c r="AG865" s="14">
        <f t="shared" si="179"/>
        <v>0</v>
      </c>
      <c r="AH865" s="14">
        <v>3</v>
      </c>
      <c r="AI865" s="14">
        <f t="shared" si="180"/>
        <v>12</v>
      </c>
      <c r="AJ865" s="17" t="s">
        <v>87</v>
      </c>
      <c r="AM865" s="14">
        <v>7</v>
      </c>
      <c r="AN865" s="14">
        <v>3</v>
      </c>
      <c r="AO865" s="14">
        <v>1</v>
      </c>
      <c r="AP865" s="14">
        <v>3</v>
      </c>
      <c r="AQ865" s="14">
        <v>3</v>
      </c>
      <c r="AR865" s="14">
        <v>4</v>
      </c>
      <c r="AS865" s="14"/>
      <c r="AT865" s="14"/>
      <c r="AU865" s="14">
        <f t="shared" si="183"/>
        <v>-64</v>
      </c>
      <c r="AV865" s="14">
        <f t="shared" si="184"/>
        <v>-79</v>
      </c>
      <c r="BD865" s="14"/>
      <c r="BH865" t="str">
        <f>CONCATENATE(Tabla1[[#This Row],[MADRE]],"X",Tabla1[[#This Row],[PADRE]])</f>
        <v>R1000XA2198</v>
      </c>
    </row>
    <row r="866" spans="1:60" ht="15.75" hidden="1" x14ac:dyDescent="0.25">
      <c r="A866" s="11" t="str">
        <f t="shared" si="171"/>
        <v>D05_216_6</v>
      </c>
      <c r="B866" s="1" t="s">
        <v>460</v>
      </c>
      <c r="C866" s="8">
        <v>216</v>
      </c>
      <c r="D866" s="13">
        <v>6</v>
      </c>
      <c r="E866" s="14" t="s">
        <v>62</v>
      </c>
      <c r="F866" s="14" t="s">
        <v>224</v>
      </c>
      <c r="G866" s="14" t="s">
        <v>63</v>
      </c>
      <c r="H866" s="14">
        <v>2008</v>
      </c>
      <c r="I866" s="13" t="s">
        <v>64</v>
      </c>
      <c r="L866" s="14">
        <f t="shared" si="181"/>
        <v>-22</v>
      </c>
      <c r="M866" s="14">
        <f t="shared" si="182"/>
        <v>-49</v>
      </c>
      <c r="V866" s="14"/>
      <c r="W866" s="14">
        <v>2</v>
      </c>
      <c r="X866" s="14">
        <v>204</v>
      </c>
      <c r="Y866" s="14">
        <v>25</v>
      </c>
      <c r="Z866" s="14">
        <v>73</v>
      </c>
      <c r="AA866" s="81">
        <f t="shared" si="176"/>
        <v>2.92</v>
      </c>
      <c r="AB866" s="14">
        <v>4</v>
      </c>
      <c r="AC866" s="14">
        <v>20</v>
      </c>
      <c r="AD866" s="81">
        <f t="shared" si="177"/>
        <v>0.8</v>
      </c>
      <c r="AE866" s="13">
        <f t="shared" si="178"/>
        <v>27.397260273972602</v>
      </c>
      <c r="AF866" s="14">
        <v>0</v>
      </c>
      <c r="AG866" s="14">
        <f t="shared" si="179"/>
        <v>0</v>
      </c>
      <c r="AH866" s="14">
        <v>0</v>
      </c>
      <c r="AI866" s="14">
        <f t="shared" si="180"/>
        <v>0</v>
      </c>
      <c r="AJ866" s="17" t="s">
        <v>87</v>
      </c>
      <c r="AM866" s="14">
        <v>8</v>
      </c>
      <c r="AN866" s="14">
        <v>2</v>
      </c>
      <c r="AO866" s="14">
        <v>1</v>
      </c>
      <c r="AP866" s="14">
        <v>3</v>
      </c>
      <c r="AQ866" s="14">
        <v>3</v>
      </c>
      <c r="AR866" s="14">
        <v>4</v>
      </c>
      <c r="AS866" s="14"/>
      <c r="AT866" s="14"/>
      <c r="AU866" s="14">
        <f t="shared" si="183"/>
        <v>-64</v>
      </c>
      <c r="AV866" s="14">
        <f t="shared" si="184"/>
        <v>-79</v>
      </c>
      <c r="BD866" s="14"/>
      <c r="BH866" t="str">
        <f>CONCATENATE(Tabla1[[#This Row],[MADRE]],"X",Tabla1[[#This Row],[PADRE]])</f>
        <v>R1000XA2198</v>
      </c>
    </row>
    <row r="867" spans="1:60" ht="15.75" hidden="1" x14ac:dyDescent="0.25">
      <c r="A867" s="11" t="str">
        <f t="shared" si="171"/>
        <v>D05_216_6</v>
      </c>
      <c r="B867" s="1" t="s">
        <v>460</v>
      </c>
      <c r="C867" s="2">
        <v>216</v>
      </c>
      <c r="D867" s="16">
        <v>6</v>
      </c>
      <c r="E867" s="11" t="s">
        <v>62</v>
      </c>
      <c r="F867" s="11" t="s">
        <v>224</v>
      </c>
      <c r="G867" s="11" t="s">
        <v>63</v>
      </c>
      <c r="H867" s="11">
        <v>2009</v>
      </c>
      <c r="I867" s="13" t="s">
        <v>64</v>
      </c>
      <c r="L867" s="11">
        <f>J867-26</f>
        <v>-26</v>
      </c>
      <c r="M867" s="11">
        <f>J867-50</f>
        <v>-50</v>
      </c>
      <c r="V867" s="11"/>
      <c r="W867" s="11">
        <v>3</v>
      </c>
      <c r="X867" s="11">
        <v>204</v>
      </c>
      <c r="Y867" s="11">
        <v>25</v>
      </c>
      <c r="Z867" s="11">
        <v>55</v>
      </c>
      <c r="AA867" s="15">
        <f t="shared" si="176"/>
        <v>2.2000000000000002</v>
      </c>
      <c r="AB867" s="11">
        <v>4</v>
      </c>
      <c r="AC867" s="11">
        <v>19</v>
      </c>
      <c r="AD867" s="15">
        <f t="shared" si="177"/>
        <v>0.76</v>
      </c>
      <c r="AE867" s="16">
        <f t="shared" si="178"/>
        <v>34.54545454545454</v>
      </c>
      <c r="AF867" s="11">
        <v>0</v>
      </c>
      <c r="AG867" s="11">
        <f t="shared" si="179"/>
        <v>0</v>
      </c>
      <c r="AH867" s="11">
        <v>0</v>
      </c>
      <c r="AI867" s="11">
        <f t="shared" si="180"/>
        <v>0</v>
      </c>
      <c r="AJ867" s="18" t="s">
        <v>87</v>
      </c>
      <c r="AM867" s="11">
        <v>4</v>
      </c>
      <c r="AN867" s="11">
        <v>2</v>
      </c>
      <c r="AO867" s="11">
        <v>1</v>
      </c>
      <c r="AP867" s="11">
        <v>3</v>
      </c>
      <c r="AQ867" s="11">
        <v>3</v>
      </c>
      <c r="AR867" s="11">
        <v>4</v>
      </c>
      <c r="AS867" s="11">
        <v>2</v>
      </c>
      <c r="AT867" s="11"/>
      <c r="AU867" s="11">
        <f>AQ867-66</f>
        <v>-63</v>
      </c>
      <c r="AV867" s="11">
        <f t="shared" si="184"/>
        <v>-79</v>
      </c>
      <c r="BD867" s="11"/>
      <c r="BH867" t="str">
        <f>CONCATENATE(Tabla1[[#This Row],[MADRE]],"X",Tabla1[[#This Row],[PADRE]])</f>
        <v>R1000XA2198</v>
      </c>
    </row>
    <row r="868" spans="1:60" ht="15.75" hidden="1" x14ac:dyDescent="0.25">
      <c r="A868" s="11" t="str">
        <f t="shared" si="171"/>
        <v>D05_216_6</v>
      </c>
      <c r="B868" s="1" t="s">
        <v>460</v>
      </c>
      <c r="C868" s="2">
        <v>216</v>
      </c>
      <c r="D868" s="16">
        <v>6</v>
      </c>
      <c r="E868" s="11" t="s">
        <v>62</v>
      </c>
      <c r="F868" s="11" t="s">
        <v>224</v>
      </c>
      <c r="G868" s="11" t="s">
        <v>63</v>
      </c>
      <c r="H868" s="11">
        <v>2010</v>
      </c>
      <c r="I868" s="13" t="s">
        <v>64</v>
      </c>
      <c r="L868" s="11">
        <f>J868-40</f>
        <v>-40</v>
      </c>
      <c r="M868" s="11">
        <f>J868-60</f>
        <v>-60</v>
      </c>
      <c r="V868" s="11"/>
      <c r="W868" s="11">
        <v>4</v>
      </c>
      <c r="X868" s="11">
        <v>228</v>
      </c>
      <c r="Y868" s="11">
        <v>25</v>
      </c>
      <c r="Z868" s="11">
        <v>77</v>
      </c>
      <c r="AA868" s="15">
        <f t="shared" si="176"/>
        <v>3.08</v>
      </c>
      <c r="AB868" s="11">
        <v>4</v>
      </c>
      <c r="AC868" s="11">
        <v>21</v>
      </c>
      <c r="AD868" s="15">
        <f t="shared" si="177"/>
        <v>0.84</v>
      </c>
      <c r="AE868" s="16">
        <f t="shared" si="178"/>
        <v>27.272727272727273</v>
      </c>
      <c r="AF868" s="11">
        <v>0</v>
      </c>
      <c r="AG868" s="11">
        <f t="shared" si="179"/>
        <v>0</v>
      </c>
      <c r="AH868" s="11">
        <v>0</v>
      </c>
      <c r="AI868" s="11">
        <f t="shared" si="180"/>
        <v>0</v>
      </c>
      <c r="AJ868" s="18" t="s">
        <v>87</v>
      </c>
      <c r="AM868" s="11">
        <v>7</v>
      </c>
      <c r="AN868" s="11">
        <v>2</v>
      </c>
      <c r="AO868" s="11">
        <v>1</v>
      </c>
      <c r="AP868" s="11">
        <v>4</v>
      </c>
      <c r="AQ868" s="11">
        <v>3</v>
      </c>
      <c r="AR868" s="11">
        <v>4</v>
      </c>
      <c r="AS868" s="11">
        <v>2</v>
      </c>
      <c r="AT868" s="11"/>
      <c r="AU868" s="11">
        <f>AQ868-82</f>
        <v>-79</v>
      </c>
      <c r="AV868" s="11">
        <f>AQ868-98</f>
        <v>-95</v>
      </c>
      <c r="BD868" s="11"/>
      <c r="BH868" t="str">
        <f>CONCATENATE(Tabla1[[#This Row],[MADRE]],"X",Tabla1[[#This Row],[PADRE]])</f>
        <v>R1000XA2198</v>
      </c>
    </row>
    <row r="869" spans="1:60" ht="15.75" hidden="1" x14ac:dyDescent="0.25">
      <c r="A869" s="11" t="str">
        <f t="shared" si="171"/>
        <v>D05_219_6</v>
      </c>
      <c r="B869" s="1" t="s">
        <v>460</v>
      </c>
      <c r="C869" s="8">
        <v>219</v>
      </c>
      <c r="D869" s="13">
        <v>6</v>
      </c>
      <c r="E869" s="14" t="s">
        <v>62</v>
      </c>
      <c r="F869" s="14" t="s">
        <v>224</v>
      </c>
      <c r="G869" s="14" t="s">
        <v>63</v>
      </c>
      <c r="H869" s="14">
        <v>2008</v>
      </c>
      <c r="I869" s="13" t="s">
        <v>64</v>
      </c>
      <c r="L869" s="14">
        <f>J869-22</f>
        <v>-22</v>
      </c>
      <c r="M869" s="14">
        <f>J869-49</f>
        <v>-49</v>
      </c>
      <c r="V869" s="14"/>
      <c r="W869" s="14">
        <v>3</v>
      </c>
      <c r="X869" s="14">
        <v>213</v>
      </c>
      <c r="Y869" s="14">
        <v>25</v>
      </c>
      <c r="Z869" s="14">
        <v>99</v>
      </c>
      <c r="AA869" s="81">
        <f t="shared" si="176"/>
        <v>3.96</v>
      </c>
      <c r="AB869" s="14">
        <v>4</v>
      </c>
      <c r="AC869" s="14">
        <v>24</v>
      </c>
      <c r="AD869" s="81">
        <f t="shared" si="177"/>
        <v>0.96</v>
      </c>
      <c r="AE869" s="13">
        <f t="shared" si="178"/>
        <v>24.242424242424242</v>
      </c>
      <c r="AF869" s="14">
        <v>0</v>
      </c>
      <c r="AG869" s="14">
        <f t="shared" si="179"/>
        <v>0</v>
      </c>
      <c r="AH869" s="14">
        <v>1</v>
      </c>
      <c r="AI869" s="14">
        <f t="shared" si="180"/>
        <v>4</v>
      </c>
      <c r="AJ869" s="17" t="s">
        <v>81</v>
      </c>
      <c r="AM869" s="14">
        <v>8</v>
      </c>
      <c r="AN869" s="14">
        <v>2</v>
      </c>
      <c r="AO869" s="14">
        <v>1</v>
      </c>
      <c r="AP869" s="14">
        <v>3</v>
      </c>
      <c r="AQ869" s="14">
        <v>3</v>
      </c>
      <c r="AR869" s="14">
        <v>4</v>
      </c>
      <c r="AS869" s="14"/>
      <c r="AT869" s="14"/>
      <c r="AU869" s="14">
        <f>AQ869-67</f>
        <v>-64</v>
      </c>
      <c r="AV869" s="14">
        <f t="shared" ref="AV869:AV874" si="185">AQ869-82</f>
        <v>-79</v>
      </c>
      <c r="BD869" s="14"/>
      <c r="BH869" t="str">
        <f>CONCATENATE(Tabla1[[#This Row],[MADRE]],"X",Tabla1[[#This Row],[PADRE]])</f>
        <v>R1000XA2198</v>
      </c>
    </row>
    <row r="870" spans="1:60" ht="15.75" hidden="1" x14ac:dyDescent="0.25">
      <c r="A870" s="11" t="str">
        <f t="shared" si="171"/>
        <v>D05_220_6</v>
      </c>
      <c r="B870" s="1" t="s">
        <v>460</v>
      </c>
      <c r="C870" s="8">
        <v>220</v>
      </c>
      <c r="D870" s="13">
        <v>6</v>
      </c>
      <c r="E870" s="14" t="s">
        <v>62</v>
      </c>
      <c r="F870" s="14" t="s">
        <v>224</v>
      </c>
      <c r="G870" s="14" t="s">
        <v>63</v>
      </c>
      <c r="H870" s="14">
        <v>2008</v>
      </c>
      <c r="I870" s="13" t="s">
        <v>64</v>
      </c>
      <c r="L870" s="14">
        <f>J870-22</f>
        <v>-22</v>
      </c>
      <c r="M870" s="14">
        <f>J870-49</f>
        <v>-49</v>
      </c>
      <c r="V870" s="14"/>
      <c r="W870" s="14">
        <v>2</v>
      </c>
      <c r="X870" s="14">
        <v>212</v>
      </c>
      <c r="Y870" s="14">
        <v>25</v>
      </c>
      <c r="Z870" s="14">
        <v>54</v>
      </c>
      <c r="AA870" s="81">
        <f t="shared" si="176"/>
        <v>2.16</v>
      </c>
      <c r="AB870" s="14">
        <v>3</v>
      </c>
      <c r="AC870" s="14">
        <v>24</v>
      </c>
      <c r="AD870" s="81">
        <f t="shared" si="177"/>
        <v>0.96</v>
      </c>
      <c r="AE870" s="13">
        <f t="shared" si="178"/>
        <v>44.444444444444443</v>
      </c>
      <c r="AF870" s="14">
        <v>0</v>
      </c>
      <c r="AG870" s="14">
        <f t="shared" si="179"/>
        <v>0</v>
      </c>
      <c r="AH870" s="14">
        <v>3</v>
      </c>
      <c r="AI870" s="14">
        <f t="shared" si="180"/>
        <v>12</v>
      </c>
      <c r="AJ870" s="17" t="s">
        <v>472</v>
      </c>
      <c r="AM870" s="14">
        <v>7</v>
      </c>
      <c r="AN870" s="14">
        <v>3</v>
      </c>
      <c r="AO870" s="14">
        <v>1</v>
      </c>
      <c r="AP870" s="14">
        <v>1</v>
      </c>
      <c r="AQ870" s="14">
        <v>3</v>
      </c>
      <c r="AR870" s="14">
        <v>3</v>
      </c>
      <c r="AS870" s="14"/>
      <c r="AT870" s="14"/>
      <c r="AU870" s="14">
        <f>AQ870-67</f>
        <v>-64</v>
      </c>
      <c r="AV870" s="14">
        <f t="shared" si="185"/>
        <v>-79</v>
      </c>
      <c r="BD870" s="14"/>
      <c r="BH870" t="str">
        <f>CONCATENATE(Tabla1[[#This Row],[MADRE]],"X",Tabla1[[#This Row],[PADRE]])</f>
        <v>R1000XA2198</v>
      </c>
    </row>
    <row r="871" spans="1:60" ht="15.75" hidden="1" x14ac:dyDescent="0.25">
      <c r="A871" s="11" t="str">
        <f t="shared" si="171"/>
        <v>D05_221_6</v>
      </c>
      <c r="B871" s="1" t="s">
        <v>460</v>
      </c>
      <c r="C871" s="8">
        <v>221</v>
      </c>
      <c r="D871" s="13">
        <v>6</v>
      </c>
      <c r="E871" s="14" t="s">
        <v>62</v>
      </c>
      <c r="F871" s="14" t="s">
        <v>224</v>
      </c>
      <c r="G871" s="14" t="s">
        <v>63</v>
      </c>
      <c r="H871" s="14">
        <v>2008</v>
      </c>
      <c r="I871" s="13" t="s">
        <v>64</v>
      </c>
      <c r="L871" s="14">
        <f>J871-22</f>
        <v>-22</v>
      </c>
      <c r="M871" s="14">
        <f>J871-49</f>
        <v>-49</v>
      </c>
      <c r="V871" s="14"/>
      <c r="W871" s="14">
        <v>2</v>
      </c>
      <c r="X871" s="82">
        <v>221</v>
      </c>
      <c r="Y871" s="14">
        <v>25</v>
      </c>
      <c r="Z871" s="14">
        <v>45</v>
      </c>
      <c r="AA871" s="81">
        <f t="shared" si="176"/>
        <v>1.8</v>
      </c>
      <c r="AB871" s="14">
        <v>4</v>
      </c>
      <c r="AC871" s="14">
        <v>17</v>
      </c>
      <c r="AD871" s="81">
        <f t="shared" si="177"/>
        <v>0.68</v>
      </c>
      <c r="AE871" s="13">
        <f t="shared" si="178"/>
        <v>37.777777777777779</v>
      </c>
      <c r="AF871" s="14">
        <v>0</v>
      </c>
      <c r="AG871" s="14">
        <f t="shared" si="179"/>
        <v>0</v>
      </c>
      <c r="AH871" s="14">
        <v>0</v>
      </c>
      <c r="AI871" s="14">
        <f t="shared" si="180"/>
        <v>0</v>
      </c>
      <c r="AJ871" s="17" t="s">
        <v>473</v>
      </c>
      <c r="AM871" s="14">
        <v>4</v>
      </c>
      <c r="AN871" s="14">
        <v>2</v>
      </c>
      <c r="AO871" s="14">
        <v>1</v>
      </c>
      <c r="AP871" s="14">
        <v>3</v>
      </c>
      <c r="AQ871" s="14">
        <v>3</v>
      </c>
      <c r="AR871" s="14">
        <v>2</v>
      </c>
      <c r="AS871" s="14"/>
      <c r="AT871" s="14"/>
      <c r="AU871" s="14">
        <f>AQ871-67</f>
        <v>-64</v>
      </c>
      <c r="AV871" s="14">
        <f t="shared" si="185"/>
        <v>-79</v>
      </c>
      <c r="BD871" s="14"/>
      <c r="BH871" t="str">
        <f>CONCATENATE(Tabla1[[#This Row],[MADRE]],"X",Tabla1[[#This Row],[PADRE]])</f>
        <v>R1000XA2198</v>
      </c>
    </row>
    <row r="872" spans="1:60" ht="15.75" hidden="1" x14ac:dyDescent="0.25">
      <c r="A872" s="11" t="str">
        <f t="shared" si="171"/>
        <v>D05_222_6</v>
      </c>
      <c r="B872" s="1" t="s">
        <v>460</v>
      </c>
      <c r="C872" s="8">
        <v>222</v>
      </c>
      <c r="D872" s="13">
        <v>6</v>
      </c>
      <c r="E872" s="14" t="s">
        <v>62</v>
      </c>
      <c r="F872" s="14" t="s">
        <v>224</v>
      </c>
      <c r="G872" s="14" t="s">
        <v>63</v>
      </c>
      <c r="H872" s="14">
        <v>2008</v>
      </c>
      <c r="I872" s="13" t="s">
        <v>64</v>
      </c>
      <c r="L872" s="14">
        <f>J872-22</f>
        <v>-22</v>
      </c>
      <c r="M872" s="14">
        <f>J872-49</f>
        <v>-49</v>
      </c>
      <c r="V872" s="14"/>
      <c r="W872" s="14">
        <v>2</v>
      </c>
      <c r="X872" s="14">
        <v>213</v>
      </c>
      <c r="Y872" s="14">
        <v>25</v>
      </c>
      <c r="Z872" s="14">
        <v>76</v>
      </c>
      <c r="AA872" s="81">
        <f t="shared" si="176"/>
        <v>3.04</v>
      </c>
      <c r="AB872" s="14">
        <v>4</v>
      </c>
      <c r="AC872" s="14">
        <v>26</v>
      </c>
      <c r="AD872" s="87">
        <f t="shared" si="177"/>
        <v>1.04</v>
      </c>
      <c r="AE872" s="13">
        <f t="shared" si="178"/>
        <v>34.210526315789473</v>
      </c>
      <c r="AF872" s="14">
        <v>0</v>
      </c>
      <c r="AG872" s="14">
        <f t="shared" si="179"/>
        <v>0</v>
      </c>
      <c r="AH872" s="14">
        <v>3</v>
      </c>
      <c r="AI872" s="14">
        <f t="shared" si="180"/>
        <v>12</v>
      </c>
      <c r="AJ872" s="17" t="s">
        <v>415</v>
      </c>
      <c r="AM872" s="14">
        <v>8</v>
      </c>
      <c r="AN872" s="14">
        <v>2</v>
      </c>
      <c r="AO872" s="14">
        <v>1</v>
      </c>
      <c r="AP872" s="14">
        <v>3</v>
      </c>
      <c r="AQ872" s="14">
        <v>3</v>
      </c>
      <c r="AR872" s="14">
        <v>3</v>
      </c>
      <c r="AS872" s="14"/>
      <c r="AT872" s="14"/>
      <c r="AU872" s="14">
        <f>AQ872-67</f>
        <v>-64</v>
      </c>
      <c r="AV872" s="14">
        <f t="shared" si="185"/>
        <v>-79</v>
      </c>
      <c r="BD872" s="14"/>
      <c r="BH872" t="str">
        <f>CONCATENATE(Tabla1[[#This Row],[MADRE]],"X",Tabla1[[#This Row],[PADRE]])</f>
        <v>R1000XA2198</v>
      </c>
    </row>
    <row r="873" spans="1:60" ht="15.75" hidden="1" x14ac:dyDescent="0.25">
      <c r="A873" s="11" t="str">
        <f t="shared" si="171"/>
        <v>D05_223_6</v>
      </c>
      <c r="B873" s="1" t="s">
        <v>460</v>
      </c>
      <c r="C873" s="8">
        <v>223</v>
      </c>
      <c r="D873" s="13">
        <v>6</v>
      </c>
      <c r="E873" s="14" t="s">
        <v>62</v>
      </c>
      <c r="F873" s="14" t="s">
        <v>224</v>
      </c>
      <c r="G873" s="14" t="s">
        <v>63</v>
      </c>
      <c r="H873" s="14">
        <v>2008</v>
      </c>
      <c r="I873" s="13" t="s">
        <v>64</v>
      </c>
      <c r="L873" s="14">
        <f>J873-22</f>
        <v>-22</v>
      </c>
      <c r="M873" s="14">
        <f>J873-49</f>
        <v>-49</v>
      </c>
      <c r="V873" s="14"/>
      <c r="W873" s="14">
        <v>2</v>
      </c>
      <c r="X873" s="14">
        <v>211</v>
      </c>
      <c r="Y873" s="14">
        <v>25</v>
      </c>
      <c r="Z873" s="14">
        <v>98</v>
      </c>
      <c r="AA873" s="81">
        <f t="shared" si="176"/>
        <v>4.17</v>
      </c>
      <c r="AB873" s="14">
        <v>4</v>
      </c>
      <c r="AC873" s="14">
        <v>25</v>
      </c>
      <c r="AD873" s="87">
        <f t="shared" si="177"/>
        <v>1.25</v>
      </c>
      <c r="AE873" s="13">
        <f t="shared" si="178"/>
        <v>29.97601918465228</v>
      </c>
      <c r="AF873" s="14">
        <v>5</v>
      </c>
      <c r="AG873" s="14">
        <f t="shared" si="179"/>
        <v>20</v>
      </c>
      <c r="AH873" s="14">
        <v>0</v>
      </c>
      <c r="AI873" s="14">
        <f t="shared" si="180"/>
        <v>0</v>
      </c>
      <c r="AJ873" s="17" t="s">
        <v>87</v>
      </c>
      <c r="AM873" s="14">
        <v>4</v>
      </c>
      <c r="AN873" s="14">
        <v>2</v>
      </c>
      <c r="AO873" s="14">
        <v>1</v>
      </c>
      <c r="AP873" s="14">
        <v>3</v>
      </c>
      <c r="AQ873" s="14">
        <v>3</v>
      </c>
      <c r="AR873" s="14">
        <v>3</v>
      </c>
      <c r="AS873" s="14"/>
      <c r="AT873" s="14"/>
      <c r="AU873" s="14">
        <f>AQ873-67</f>
        <v>-64</v>
      </c>
      <c r="AV873" s="14">
        <f t="shared" si="185"/>
        <v>-79</v>
      </c>
      <c r="BD873" s="14"/>
      <c r="BH873" t="str">
        <f>CONCATENATE(Tabla1[[#This Row],[MADRE]],"X",Tabla1[[#This Row],[PADRE]])</f>
        <v>R1000XA2198</v>
      </c>
    </row>
    <row r="874" spans="1:60" ht="15.75" hidden="1" x14ac:dyDescent="0.25">
      <c r="A874" s="11" t="str">
        <f t="shared" si="171"/>
        <v>D05_223_6</v>
      </c>
      <c r="B874" s="1" t="s">
        <v>460</v>
      </c>
      <c r="C874" s="2">
        <v>223</v>
      </c>
      <c r="D874" s="16">
        <v>6</v>
      </c>
      <c r="E874" s="11" t="s">
        <v>62</v>
      </c>
      <c r="F874" s="11" t="s">
        <v>224</v>
      </c>
      <c r="G874" s="11" t="s">
        <v>63</v>
      </c>
      <c r="H874" s="11">
        <v>2009</v>
      </c>
      <c r="I874" s="13" t="s">
        <v>64</v>
      </c>
      <c r="L874" s="11">
        <f>J874-26</f>
        <v>-26</v>
      </c>
      <c r="M874" s="11">
        <f>J874-50</f>
        <v>-50</v>
      </c>
      <c r="V874" s="11"/>
      <c r="W874" s="11">
        <v>3</v>
      </c>
      <c r="X874" s="11">
        <v>213</v>
      </c>
      <c r="Y874" s="11">
        <v>25</v>
      </c>
      <c r="Z874" s="11">
        <v>110</v>
      </c>
      <c r="AA874" s="15">
        <f t="shared" si="176"/>
        <v>4.4000000000000004</v>
      </c>
      <c r="AB874" s="11">
        <v>4</v>
      </c>
      <c r="AC874" s="11">
        <v>31</v>
      </c>
      <c r="AD874" s="15">
        <f t="shared" si="177"/>
        <v>1.24</v>
      </c>
      <c r="AE874" s="16">
        <f t="shared" si="178"/>
        <v>28.18181818181818</v>
      </c>
      <c r="AF874" s="11">
        <v>0</v>
      </c>
      <c r="AG874" s="11">
        <f t="shared" si="179"/>
        <v>0</v>
      </c>
      <c r="AH874" s="11">
        <v>14</v>
      </c>
      <c r="AI874" s="11">
        <f t="shared" si="180"/>
        <v>56</v>
      </c>
      <c r="AJ874" s="18" t="s">
        <v>87</v>
      </c>
      <c r="AM874" s="11">
        <v>4</v>
      </c>
      <c r="AN874" s="11">
        <v>2</v>
      </c>
      <c r="AO874" s="11">
        <v>1</v>
      </c>
      <c r="AP874" s="11">
        <v>2</v>
      </c>
      <c r="AQ874" s="11">
        <v>3</v>
      </c>
      <c r="AR874" s="11">
        <v>2</v>
      </c>
      <c r="AS874" s="11">
        <v>3</v>
      </c>
      <c r="AT874" s="11"/>
      <c r="AU874" s="11">
        <f>AQ874-66</f>
        <v>-63</v>
      </c>
      <c r="AV874" s="11">
        <f t="shared" si="185"/>
        <v>-79</v>
      </c>
      <c r="BD874" s="11"/>
      <c r="BH874" t="str">
        <f>CONCATENATE(Tabla1[[#This Row],[MADRE]],"X",Tabla1[[#This Row],[PADRE]])</f>
        <v>R1000XA2198</v>
      </c>
    </row>
    <row r="875" spans="1:60" ht="15.75" hidden="1" x14ac:dyDescent="0.25">
      <c r="A875" s="11" t="str">
        <f t="shared" si="171"/>
        <v>D05_223_6</v>
      </c>
      <c r="B875" s="1" t="s">
        <v>460</v>
      </c>
      <c r="C875" s="2">
        <v>223</v>
      </c>
      <c r="D875" s="16">
        <v>6</v>
      </c>
      <c r="E875" s="11" t="s">
        <v>62</v>
      </c>
      <c r="F875" s="11" t="s">
        <v>224</v>
      </c>
      <c r="G875" s="11" t="s">
        <v>63</v>
      </c>
      <c r="H875" s="11">
        <v>2010</v>
      </c>
      <c r="I875" s="13" t="s">
        <v>64</v>
      </c>
      <c r="L875" s="11">
        <f>J875-40</f>
        <v>-40</v>
      </c>
      <c r="M875" s="11">
        <f>J875-60</f>
        <v>-60</v>
      </c>
      <c r="V875" s="11"/>
      <c r="W875" s="11">
        <v>2</v>
      </c>
      <c r="X875" s="11">
        <v>232</v>
      </c>
      <c r="Y875" s="11">
        <v>25</v>
      </c>
      <c r="Z875" s="11">
        <v>122</v>
      </c>
      <c r="AA875" s="15">
        <f t="shared" si="176"/>
        <v>4.88</v>
      </c>
      <c r="AB875" s="11">
        <v>4</v>
      </c>
      <c r="AC875" s="11">
        <v>33</v>
      </c>
      <c r="AD875" s="15">
        <f t="shared" si="177"/>
        <v>1.32</v>
      </c>
      <c r="AE875" s="16">
        <f t="shared" si="178"/>
        <v>27.049180327868854</v>
      </c>
      <c r="AF875" s="11">
        <v>0</v>
      </c>
      <c r="AG875" s="11">
        <f t="shared" si="179"/>
        <v>0</v>
      </c>
      <c r="AH875" s="11">
        <v>13</v>
      </c>
      <c r="AI875" s="11">
        <f t="shared" si="180"/>
        <v>52</v>
      </c>
      <c r="AJ875" s="18" t="s">
        <v>87</v>
      </c>
      <c r="AM875" s="11">
        <v>3</v>
      </c>
      <c r="AN875" s="11">
        <v>3</v>
      </c>
      <c r="AO875" s="11">
        <v>1</v>
      </c>
      <c r="AP875" s="11">
        <v>3</v>
      </c>
      <c r="AQ875" s="11">
        <v>3</v>
      </c>
      <c r="AR875" s="11">
        <v>2</v>
      </c>
      <c r="AS875" s="11">
        <v>4</v>
      </c>
      <c r="AT875" s="11"/>
      <c r="AU875" s="11">
        <f>AQ875-82</f>
        <v>-79</v>
      </c>
      <c r="AV875" s="11">
        <f>AQ875-98</f>
        <v>-95</v>
      </c>
      <c r="BD875" s="11"/>
      <c r="BH875" t="str">
        <f>CONCATENATE(Tabla1[[#This Row],[MADRE]],"X",Tabla1[[#This Row],[PADRE]])</f>
        <v>R1000XA2198</v>
      </c>
    </row>
    <row r="876" spans="1:60" ht="15.75" hidden="1" x14ac:dyDescent="0.25">
      <c r="A876" s="11" t="str">
        <f t="shared" si="171"/>
        <v>D05_224_6</v>
      </c>
      <c r="B876" s="1" t="s">
        <v>460</v>
      </c>
      <c r="C876" s="8">
        <v>224</v>
      </c>
      <c r="D876" s="13">
        <v>6</v>
      </c>
      <c r="E876" s="14" t="s">
        <v>62</v>
      </c>
      <c r="F876" s="14" t="s">
        <v>224</v>
      </c>
      <c r="G876" s="14" t="s">
        <v>63</v>
      </c>
      <c r="H876" s="14">
        <v>2008</v>
      </c>
      <c r="I876" s="13" t="s">
        <v>64</v>
      </c>
      <c r="L876" s="14">
        <f>J876-22</f>
        <v>-22</v>
      </c>
      <c r="M876" s="14">
        <f>J876-49</f>
        <v>-49</v>
      </c>
      <c r="V876" s="14"/>
      <c r="W876" s="14">
        <v>2</v>
      </c>
      <c r="X876" s="14">
        <v>211</v>
      </c>
      <c r="Y876" s="14">
        <v>25</v>
      </c>
      <c r="Z876" s="14">
        <v>73</v>
      </c>
      <c r="AA876" s="81">
        <f t="shared" si="176"/>
        <v>2.92</v>
      </c>
      <c r="AB876" s="14">
        <v>4</v>
      </c>
      <c r="AC876" s="14">
        <v>29</v>
      </c>
      <c r="AD876" s="87">
        <f t="shared" si="177"/>
        <v>1.1599999999999999</v>
      </c>
      <c r="AE876" s="13">
        <f t="shared" si="178"/>
        <v>39.726027397260268</v>
      </c>
      <c r="AF876" s="14">
        <v>0</v>
      </c>
      <c r="AG876" s="14">
        <f t="shared" si="179"/>
        <v>0</v>
      </c>
      <c r="AH876" s="14">
        <v>7</v>
      </c>
      <c r="AI876" s="14">
        <f t="shared" si="180"/>
        <v>28</v>
      </c>
      <c r="AJ876" s="17" t="s">
        <v>279</v>
      </c>
      <c r="AM876" s="14">
        <v>8</v>
      </c>
      <c r="AN876" s="14">
        <v>3</v>
      </c>
      <c r="AO876" s="14">
        <v>1</v>
      </c>
      <c r="AP876" s="14">
        <v>2</v>
      </c>
      <c r="AQ876" s="14">
        <v>3</v>
      </c>
      <c r="AR876" s="14">
        <v>3</v>
      </c>
      <c r="AS876" s="14"/>
      <c r="AT876" s="14"/>
      <c r="AU876" s="14">
        <f>AQ876-67</f>
        <v>-64</v>
      </c>
      <c r="AV876" s="14">
        <f>AQ876-82</f>
        <v>-79</v>
      </c>
      <c r="BD876" s="14"/>
      <c r="BH876" t="str">
        <f>CONCATENATE(Tabla1[[#This Row],[MADRE]],"X",Tabla1[[#This Row],[PADRE]])</f>
        <v>R1000XA2198</v>
      </c>
    </row>
    <row r="877" spans="1:60" ht="15.75" hidden="1" x14ac:dyDescent="0.25">
      <c r="A877" s="11" t="str">
        <f t="shared" si="171"/>
        <v>D05_224_6</v>
      </c>
      <c r="B877" s="1" t="s">
        <v>460</v>
      </c>
      <c r="C877" s="2">
        <v>224</v>
      </c>
      <c r="D877" s="16">
        <v>6</v>
      </c>
      <c r="E877" s="11" t="s">
        <v>62</v>
      </c>
      <c r="F877" s="11" t="s">
        <v>224</v>
      </c>
      <c r="G877" s="11" t="s">
        <v>63</v>
      </c>
      <c r="H877" s="11">
        <v>2009</v>
      </c>
      <c r="I877" s="13" t="s">
        <v>64</v>
      </c>
      <c r="L877" s="11">
        <f>J877-26</f>
        <v>-26</v>
      </c>
      <c r="M877" s="11">
        <f>J877-50</f>
        <v>-50</v>
      </c>
      <c r="V877" s="11"/>
      <c r="W877" s="11">
        <v>2</v>
      </c>
      <c r="X877" s="11">
        <v>200</v>
      </c>
      <c r="Y877" s="11">
        <v>25</v>
      </c>
      <c r="Z877" s="11">
        <v>64</v>
      </c>
      <c r="AA877" s="15">
        <f t="shared" si="176"/>
        <v>2.56</v>
      </c>
      <c r="AB877" s="11">
        <v>3</v>
      </c>
      <c r="AC877" s="11">
        <v>30</v>
      </c>
      <c r="AD877" s="15">
        <f t="shared" si="177"/>
        <v>1.2</v>
      </c>
      <c r="AE877" s="16">
        <f t="shared" si="178"/>
        <v>46.875</v>
      </c>
      <c r="AF877" s="11">
        <v>0</v>
      </c>
      <c r="AG877" s="11">
        <f t="shared" si="179"/>
        <v>0</v>
      </c>
      <c r="AH877" s="11">
        <v>20</v>
      </c>
      <c r="AI877" s="11">
        <f t="shared" si="180"/>
        <v>80</v>
      </c>
      <c r="AJ877" s="18" t="s">
        <v>87</v>
      </c>
      <c r="AM877" s="11">
        <v>4</v>
      </c>
      <c r="AN877" s="11">
        <v>2</v>
      </c>
      <c r="AO877" s="11">
        <v>1</v>
      </c>
      <c r="AP877" s="11">
        <v>2</v>
      </c>
      <c r="AQ877" s="11">
        <v>3</v>
      </c>
      <c r="AR877" s="11">
        <v>2</v>
      </c>
      <c r="AS877" s="11">
        <v>3</v>
      </c>
      <c r="AT877" s="11"/>
      <c r="AU877" s="11">
        <f>AQ877-66</f>
        <v>-63</v>
      </c>
      <c r="AV877" s="11">
        <f>AQ877-82</f>
        <v>-79</v>
      </c>
      <c r="BD877" s="11"/>
      <c r="BH877" t="str">
        <f>CONCATENATE(Tabla1[[#This Row],[MADRE]],"X",Tabla1[[#This Row],[PADRE]])</f>
        <v>R1000XA2198</v>
      </c>
    </row>
    <row r="878" spans="1:60" ht="15.75" hidden="1" x14ac:dyDescent="0.25">
      <c r="A878" s="11" t="str">
        <f t="shared" si="171"/>
        <v>D05_224_6</v>
      </c>
      <c r="B878" s="1" t="s">
        <v>460</v>
      </c>
      <c r="C878" s="2">
        <v>224</v>
      </c>
      <c r="D878" s="16">
        <v>6</v>
      </c>
      <c r="E878" s="11" t="s">
        <v>62</v>
      </c>
      <c r="F878" s="11" t="s">
        <v>224</v>
      </c>
      <c r="G878" s="11" t="s">
        <v>63</v>
      </c>
      <c r="H878" s="11">
        <v>2010</v>
      </c>
      <c r="I878" s="13" t="s">
        <v>64</v>
      </c>
      <c r="L878" s="11">
        <f>J878-40</f>
        <v>-40</v>
      </c>
      <c r="M878" s="11">
        <f>J878-60</f>
        <v>-60</v>
      </c>
      <c r="V878" s="11"/>
      <c r="W878" s="11">
        <v>3</v>
      </c>
      <c r="X878" s="11">
        <v>224</v>
      </c>
      <c r="Y878" s="11">
        <v>25</v>
      </c>
      <c r="Z878" s="11">
        <v>50</v>
      </c>
      <c r="AA878" s="15">
        <f t="shared" si="176"/>
        <v>2</v>
      </c>
      <c r="AB878" s="11">
        <v>4</v>
      </c>
      <c r="AC878" s="11">
        <v>18</v>
      </c>
      <c r="AD878" s="15">
        <f t="shared" si="177"/>
        <v>0.72</v>
      </c>
      <c r="AE878" s="16">
        <f t="shared" si="178"/>
        <v>36</v>
      </c>
      <c r="AF878" s="11">
        <v>0</v>
      </c>
      <c r="AG878" s="11">
        <f t="shared" si="179"/>
        <v>0</v>
      </c>
      <c r="AH878" s="11">
        <v>1</v>
      </c>
      <c r="AI878" s="11">
        <f t="shared" si="180"/>
        <v>4</v>
      </c>
      <c r="AJ878" s="18" t="s">
        <v>87</v>
      </c>
      <c r="AM878" s="11">
        <v>7</v>
      </c>
      <c r="AN878" s="11">
        <v>2</v>
      </c>
      <c r="AO878" s="11">
        <v>1</v>
      </c>
      <c r="AP878" s="11">
        <v>3</v>
      </c>
      <c r="AQ878" s="11">
        <v>3</v>
      </c>
      <c r="AR878" s="11">
        <v>3</v>
      </c>
      <c r="AS878" s="11">
        <v>4</v>
      </c>
      <c r="AT878" s="11"/>
      <c r="AU878" s="11">
        <f>AQ878-82</f>
        <v>-79</v>
      </c>
      <c r="AV878" s="11">
        <f>AQ878-98</f>
        <v>-95</v>
      </c>
      <c r="BD878" s="11"/>
      <c r="BH878" t="str">
        <f>CONCATENATE(Tabla1[[#This Row],[MADRE]],"X",Tabla1[[#This Row],[PADRE]])</f>
        <v>R1000XA2198</v>
      </c>
    </row>
    <row r="879" spans="1:60" ht="15.75" hidden="1" x14ac:dyDescent="0.25">
      <c r="A879" s="11" t="str">
        <f t="shared" si="171"/>
        <v>D05_225_6</v>
      </c>
      <c r="B879" s="1" t="s">
        <v>460</v>
      </c>
      <c r="C879" s="8">
        <v>225</v>
      </c>
      <c r="D879" s="13">
        <v>6</v>
      </c>
      <c r="E879" s="14" t="s">
        <v>62</v>
      </c>
      <c r="F879" s="14" t="s">
        <v>224</v>
      </c>
      <c r="G879" s="14" t="s">
        <v>63</v>
      </c>
      <c r="H879" s="14">
        <v>2008</v>
      </c>
      <c r="I879" s="13" t="s">
        <v>64</v>
      </c>
      <c r="L879" s="14">
        <f>J879-22</f>
        <v>-22</v>
      </c>
      <c r="M879" s="14">
        <f>J879-49</f>
        <v>-49</v>
      </c>
      <c r="V879" s="14"/>
      <c r="W879" s="14">
        <v>2</v>
      </c>
      <c r="X879" s="14">
        <v>204</v>
      </c>
      <c r="Y879" s="14">
        <v>25</v>
      </c>
      <c r="Z879" s="14">
        <v>38</v>
      </c>
      <c r="AA879" s="81">
        <f t="shared" si="176"/>
        <v>1.52</v>
      </c>
      <c r="AB879" s="14">
        <v>2</v>
      </c>
      <c r="AC879" s="14">
        <v>21</v>
      </c>
      <c r="AD879" s="81">
        <f t="shared" si="177"/>
        <v>0.84</v>
      </c>
      <c r="AE879" s="13">
        <f t="shared" si="178"/>
        <v>55.263157894736842</v>
      </c>
      <c r="AF879" s="14">
        <v>0</v>
      </c>
      <c r="AG879" s="14">
        <f t="shared" si="179"/>
        <v>0</v>
      </c>
      <c r="AH879" s="14">
        <v>0</v>
      </c>
      <c r="AI879" s="14">
        <f t="shared" si="180"/>
        <v>0</v>
      </c>
      <c r="AJ879" s="17" t="s">
        <v>87</v>
      </c>
      <c r="AM879" s="14">
        <v>4</v>
      </c>
      <c r="AN879" s="14">
        <v>2</v>
      </c>
      <c r="AO879" s="14">
        <v>1</v>
      </c>
      <c r="AP879" s="14">
        <v>2</v>
      </c>
      <c r="AQ879" s="14">
        <v>3</v>
      </c>
      <c r="AR879" s="14">
        <v>4</v>
      </c>
      <c r="AS879" s="14"/>
      <c r="AT879" s="14"/>
      <c r="AU879" s="14">
        <f>AQ879-67</f>
        <v>-64</v>
      </c>
      <c r="AV879" s="14">
        <f t="shared" ref="AV879:AV884" si="186">AQ879-82</f>
        <v>-79</v>
      </c>
      <c r="BD879" s="14"/>
      <c r="BH879" t="str">
        <f>CONCATENATE(Tabla1[[#This Row],[MADRE]],"X",Tabla1[[#This Row],[PADRE]])</f>
        <v>R1000XA2198</v>
      </c>
    </row>
    <row r="880" spans="1:60" ht="15.75" hidden="1" x14ac:dyDescent="0.25">
      <c r="A880" s="11" t="str">
        <f t="shared" si="171"/>
        <v>D05_226_6</v>
      </c>
      <c r="B880" s="1" t="s">
        <v>460</v>
      </c>
      <c r="C880" s="8">
        <v>226</v>
      </c>
      <c r="D880" s="13">
        <v>6</v>
      </c>
      <c r="E880" s="14" t="s">
        <v>62</v>
      </c>
      <c r="F880" s="14" t="s">
        <v>224</v>
      </c>
      <c r="G880" s="14" t="s">
        <v>63</v>
      </c>
      <c r="H880" s="14">
        <v>2008</v>
      </c>
      <c r="I880" s="13" t="s">
        <v>64</v>
      </c>
      <c r="L880" s="14">
        <f>J880-22</f>
        <v>-22</v>
      </c>
      <c r="M880" s="14">
        <f>J880-49</f>
        <v>-49</v>
      </c>
      <c r="V880" s="14"/>
      <c r="W880" s="14">
        <v>3</v>
      </c>
      <c r="X880" s="14">
        <v>201</v>
      </c>
      <c r="Y880" s="14">
        <v>25</v>
      </c>
      <c r="Z880" s="14">
        <v>55</v>
      </c>
      <c r="AA880" s="81">
        <f t="shared" si="176"/>
        <v>2.2000000000000002</v>
      </c>
      <c r="AB880" s="14">
        <v>3</v>
      </c>
      <c r="AC880" s="14">
        <v>24</v>
      </c>
      <c r="AD880" s="81">
        <f t="shared" si="177"/>
        <v>0.96</v>
      </c>
      <c r="AE880" s="13">
        <f t="shared" si="178"/>
        <v>43.636363636363633</v>
      </c>
      <c r="AF880" s="14">
        <v>0</v>
      </c>
      <c r="AG880" s="14">
        <f t="shared" si="179"/>
        <v>0</v>
      </c>
      <c r="AH880" s="14">
        <v>0</v>
      </c>
      <c r="AI880" s="14">
        <f t="shared" si="180"/>
        <v>0</v>
      </c>
      <c r="AJ880" s="17" t="s">
        <v>198</v>
      </c>
      <c r="AM880" s="14">
        <v>4</v>
      </c>
      <c r="AN880" s="14">
        <v>2</v>
      </c>
      <c r="AO880" s="14">
        <v>1</v>
      </c>
      <c r="AP880" s="14">
        <v>2</v>
      </c>
      <c r="AQ880" s="14">
        <v>3</v>
      </c>
      <c r="AR880" s="14">
        <v>2</v>
      </c>
      <c r="AS880" s="14"/>
      <c r="AT880" s="14"/>
      <c r="AU880" s="14">
        <f>AQ880-67</f>
        <v>-64</v>
      </c>
      <c r="AV880" s="14">
        <f t="shared" si="186"/>
        <v>-79</v>
      </c>
      <c r="BD880" s="14"/>
      <c r="BH880" t="str">
        <f>CONCATENATE(Tabla1[[#This Row],[MADRE]],"X",Tabla1[[#This Row],[PADRE]])</f>
        <v>R1000XA2198</v>
      </c>
    </row>
    <row r="881" spans="1:60" ht="15.75" hidden="1" x14ac:dyDescent="0.25">
      <c r="A881" s="11" t="str">
        <f t="shared" si="171"/>
        <v>D05_227_6</v>
      </c>
      <c r="B881" s="1" t="s">
        <v>460</v>
      </c>
      <c r="C881" s="8">
        <v>227</v>
      </c>
      <c r="D881" s="13">
        <v>6</v>
      </c>
      <c r="E881" s="14" t="s">
        <v>62</v>
      </c>
      <c r="F881" s="14" t="s">
        <v>224</v>
      </c>
      <c r="G881" s="14" t="s">
        <v>63</v>
      </c>
      <c r="H881" s="14">
        <v>2008</v>
      </c>
      <c r="I881" s="13" t="s">
        <v>64</v>
      </c>
      <c r="L881" s="14">
        <f>J881-22</f>
        <v>-22</v>
      </c>
      <c r="M881" s="14">
        <f>J881-49</f>
        <v>-49</v>
      </c>
      <c r="V881" s="14"/>
      <c r="W881" s="14">
        <v>1</v>
      </c>
      <c r="X881" s="14">
        <v>212</v>
      </c>
      <c r="Y881" s="14">
        <v>25</v>
      </c>
      <c r="Z881" s="14">
        <v>88</v>
      </c>
      <c r="AA881" s="81">
        <f t="shared" si="176"/>
        <v>3.5516666666666667</v>
      </c>
      <c r="AB881" s="14">
        <v>4</v>
      </c>
      <c r="AC881" s="14">
        <v>19</v>
      </c>
      <c r="AD881" s="81">
        <f t="shared" si="177"/>
        <v>0.79166666666666663</v>
      </c>
      <c r="AE881" s="13">
        <f t="shared" si="178"/>
        <v>22.290004692632564</v>
      </c>
      <c r="AF881" s="14">
        <v>1</v>
      </c>
      <c r="AG881" s="14">
        <f t="shared" si="179"/>
        <v>4</v>
      </c>
      <c r="AH881" s="14">
        <v>1</v>
      </c>
      <c r="AI881" s="14">
        <f t="shared" si="180"/>
        <v>4</v>
      </c>
      <c r="AJ881" s="17" t="s">
        <v>474</v>
      </c>
      <c r="AM881" s="14">
        <v>4</v>
      </c>
      <c r="AN881" s="14">
        <v>3</v>
      </c>
      <c r="AO881" s="14">
        <v>1</v>
      </c>
      <c r="AP881" s="14">
        <v>3</v>
      </c>
      <c r="AQ881" s="14">
        <v>3</v>
      </c>
      <c r="AR881" s="14">
        <v>2</v>
      </c>
      <c r="AS881" s="14"/>
      <c r="AT881" s="14"/>
      <c r="AU881" s="14">
        <f>AQ881-67</f>
        <v>-64</v>
      </c>
      <c r="AV881" s="14">
        <f t="shared" si="186"/>
        <v>-79</v>
      </c>
      <c r="BD881" s="14"/>
      <c r="BH881" t="str">
        <f>CONCATENATE(Tabla1[[#This Row],[MADRE]],"X",Tabla1[[#This Row],[PADRE]])</f>
        <v>R1000XA2198</v>
      </c>
    </row>
    <row r="882" spans="1:60" ht="15.75" hidden="1" x14ac:dyDescent="0.25">
      <c r="A882" s="11" t="str">
        <f t="shared" si="171"/>
        <v>D05_228_7</v>
      </c>
      <c r="B882" s="1" t="s">
        <v>460</v>
      </c>
      <c r="C882" s="8">
        <v>228</v>
      </c>
      <c r="D882" s="13">
        <v>7</v>
      </c>
      <c r="E882" s="14" t="s">
        <v>224</v>
      </c>
      <c r="F882" s="14" t="s">
        <v>303</v>
      </c>
      <c r="G882" s="14" t="s">
        <v>63</v>
      </c>
      <c r="H882" s="14">
        <v>2008</v>
      </c>
      <c r="I882" s="13" t="s">
        <v>104</v>
      </c>
      <c r="L882" s="14">
        <f>J882-22</f>
        <v>-22</v>
      </c>
      <c r="M882" s="14">
        <f>J882-49</f>
        <v>-49</v>
      </c>
      <c r="V882" s="14" t="s">
        <v>475</v>
      </c>
      <c r="W882" s="14">
        <v>2</v>
      </c>
      <c r="X882" s="14">
        <v>198</v>
      </c>
      <c r="Y882" s="14">
        <v>25</v>
      </c>
      <c r="Z882" s="14">
        <v>105</v>
      </c>
      <c r="AA882" s="81">
        <f t="shared" si="176"/>
        <v>4.2660869565217396</v>
      </c>
      <c r="AB882" s="14">
        <v>4</v>
      </c>
      <c r="AC882" s="14">
        <v>19</v>
      </c>
      <c r="AD882" s="81">
        <f t="shared" si="177"/>
        <v>0.82608695652173914</v>
      </c>
      <c r="AE882" s="13">
        <f t="shared" si="178"/>
        <v>19.364044027721153</v>
      </c>
      <c r="AF882" s="14">
        <v>2</v>
      </c>
      <c r="AG882" s="14">
        <f t="shared" si="179"/>
        <v>8</v>
      </c>
      <c r="AH882" s="14">
        <v>0</v>
      </c>
      <c r="AI882" s="14">
        <f t="shared" si="180"/>
        <v>0</v>
      </c>
      <c r="AJ882" s="17" t="s">
        <v>81</v>
      </c>
      <c r="AM882" s="14">
        <v>4</v>
      </c>
      <c r="AN882" s="14">
        <v>2</v>
      </c>
      <c r="AO882" s="14">
        <v>1</v>
      </c>
      <c r="AP882" s="14">
        <v>2</v>
      </c>
      <c r="AQ882" s="14">
        <v>1</v>
      </c>
      <c r="AR882" s="14">
        <v>1</v>
      </c>
      <c r="AS882" s="14"/>
      <c r="AT882" s="14"/>
      <c r="AU882" s="14">
        <f>AQ882-67</f>
        <v>-66</v>
      </c>
      <c r="AV882" s="14">
        <f t="shared" si="186"/>
        <v>-81</v>
      </c>
      <c r="BD882" s="14"/>
      <c r="BH882" t="str">
        <f>CONCATENATE(Tabla1[[#This Row],[MADRE]],"X",Tabla1[[#This Row],[PADRE]])</f>
        <v>A2198XPwebbi</v>
      </c>
    </row>
    <row r="883" spans="1:60" ht="15.75" hidden="1" x14ac:dyDescent="0.25">
      <c r="A883" s="11" t="str">
        <f t="shared" si="171"/>
        <v>D05_231_7</v>
      </c>
      <c r="B883" s="1" t="s">
        <v>460</v>
      </c>
      <c r="C883" s="8">
        <v>231</v>
      </c>
      <c r="D883" s="13">
        <v>7</v>
      </c>
      <c r="E883" s="14" t="s">
        <v>224</v>
      </c>
      <c r="F883" s="14" t="s">
        <v>303</v>
      </c>
      <c r="G883" s="14" t="s">
        <v>63</v>
      </c>
      <c r="H883" s="14">
        <v>2008</v>
      </c>
      <c r="I883" s="13" t="s">
        <v>104</v>
      </c>
      <c r="L883" s="14">
        <f>J883-22</f>
        <v>-22</v>
      </c>
      <c r="M883" s="14">
        <f>J883-49</f>
        <v>-49</v>
      </c>
      <c r="V883" s="14" t="s">
        <v>475</v>
      </c>
      <c r="W883" s="14">
        <v>1</v>
      </c>
      <c r="X883" s="14">
        <v>204</v>
      </c>
      <c r="Y883" s="14">
        <v>25</v>
      </c>
      <c r="Z883" s="14">
        <v>104</v>
      </c>
      <c r="AA883" s="81">
        <f t="shared" si="176"/>
        <v>4.16</v>
      </c>
      <c r="AB883" s="14">
        <v>4</v>
      </c>
      <c r="AC883" s="14">
        <v>22</v>
      </c>
      <c r="AD883" s="81">
        <f t="shared" si="177"/>
        <v>0.88</v>
      </c>
      <c r="AE883" s="13">
        <f t="shared" si="178"/>
        <v>21.153846153846153</v>
      </c>
      <c r="AF883" s="14">
        <v>0</v>
      </c>
      <c r="AG883" s="14">
        <f t="shared" si="179"/>
        <v>0</v>
      </c>
      <c r="AH883" s="14">
        <v>0</v>
      </c>
      <c r="AI883" s="14">
        <f t="shared" si="180"/>
        <v>0</v>
      </c>
      <c r="AJ883" s="17" t="s">
        <v>316</v>
      </c>
      <c r="AM883" s="14">
        <v>4</v>
      </c>
      <c r="AN883" s="14">
        <v>2</v>
      </c>
      <c r="AO883" s="14">
        <v>1</v>
      </c>
      <c r="AP883" s="14">
        <v>2</v>
      </c>
      <c r="AQ883" s="14">
        <v>3</v>
      </c>
      <c r="AR883" s="14">
        <v>2</v>
      </c>
      <c r="AS883" s="14"/>
      <c r="AT883" s="14"/>
      <c r="AU883" s="14">
        <f>AQ883-67</f>
        <v>-64</v>
      </c>
      <c r="AV883" s="14">
        <f t="shared" si="186"/>
        <v>-79</v>
      </c>
      <c r="BD883" s="14"/>
      <c r="BH883" t="str">
        <f>CONCATENATE(Tabla1[[#This Row],[MADRE]],"X",Tabla1[[#This Row],[PADRE]])</f>
        <v>A2198XPwebbi</v>
      </c>
    </row>
    <row r="884" spans="1:60" ht="15.75" hidden="1" x14ac:dyDescent="0.25">
      <c r="A884" s="11" t="str">
        <f t="shared" si="171"/>
        <v>D05_232_7</v>
      </c>
      <c r="B884" s="1" t="s">
        <v>460</v>
      </c>
      <c r="C884" s="2">
        <v>232</v>
      </c>
      <c r="D884" s="16">
        <v>7</v>
      </c>
      <c r="E884" s="11" t="s">
        <v>224</v>
      </c>
      <c r="F884" s="14" t="s">
        <v>303</v>
      </c>
      <c r="G884" s="11" t="s">
        <v>63</v>
      </c>
      <c r="H884" s="11">
        <v>2009</v>
      </c>
      <c r="I884" s="13" t="s">
        <v>104</v>
      </c>
      <c r="L884" s="11">
        <f>J884-26</f>
        <v>-26</v>
      </c>
      <c r="M884" s="11">
        <f>J884-50</f>
        <v>-50</v>
      </c>
      <c r="V884" s="11" t="s">
        <v>475</v>
      </c>
      <c r="W884" s="11">
        <v>1</v>
      </c>
      <c r="X884" s="11">
        <v>210</v>
      </c>
      <c r="Y884" s="11">
        <v>25</v>
      </c>
      <c r="Z884" s="11">
        <v>117</v>
      </c>
      <c r="AA884" s="15">
        <f t="shared" si="176"/>
        <v>4.68</v>
      </c>
      <c r="AB884" s="11">
        <v>4</v>
      </c>
      <c r="AC884" s="11">
        <v>27</v>
      </c>
      <c r="AD884" s="15">
        <f t="shared" si="177"/>
        <v>1.08</v>
      </c>
      <c r="AE884" s="16">
        <f t="shared" si="178"/>
        <v>23.076923076923077</v>
      </c>
      <c r="AF884" s="11">
        <v>0</v>
      </c>
      <c r="AG884" s="11">
        <f t="shared" si="179"/>
        <v>0</v>
      </c>
      <c r="AH884" s="11">
        <v>0</v>
      </c>
      <c r="AI884" s="11">
        <f t="shared" si="180"/>
        <v>0</v>
      </c>
      <c r="AJ884" s="18" t="s">
        <v>87</v>
      </c>
      <c r="AM884" s="11">
        <v>11</v>
      </c>
      <c r="AN884" s="11">
        <v>2</v>
      </c>
      <c r="AO884" s="11">
        <v>1</v>
      </c>
      <c r="AP884" s="11">
        <v>2</v>
      </c>
      <c r="AQ884" s="20">
        <v>1</v>
      </c>
      <c r="AR884" s="11">
        <v>2</v>
      </c>
      <c r="AS884" s="11">
        <v>0</v>
      </c>
      <c r="AT884" s="11"/>
      <c r="AU884" s="11">
        <f>AQ884-66</f>
        <v>-65</v>
      </c>
      <c r="AV884" s="11">
        <f t="shared" si="186"/>
        <v>-81</v>
      </c>
      <c r="BD884" s="11"/>
      <c r="BH884" t="str">
        <f>CONCATENATE(Tabla1[[#This Row],[MADRE]],"X",Tabla1[[#This Row],[PADRE]])</f>
        <v>A2198XPwebbi</v>
      </c>
    </row>
    <row r="885" spans="1:60" ht="15.75" hidden="1" x14ac:dyDescent="0.25">
      <c r="A885" s="11" t="str">
        <f t="shared" si="171"/>
        <v>D05_232_7</v>
      </c>
      <c r="B885" s="1" t="s">
        <v>460</v>
      </c>
      <c r="C885" s="2">
        <v>232</v>
      </c>
      <c r="D885" s="16">
        <v>7</v>
      </c>
      <c r="E885" s="11" t="s">
        <v>224</v>
      </c>
      <c r="F885" s="14" t="s">
        <v>303</v>
      </c>
      <c r="G885" s="11" t="s">
        <v>63</v>
      </c>
      <c r="H885" s="11">
        <v>2010</v>
      </c>
      <c r="I885" s="13" t="s">
        <v>104</v>
      </c>
      <c r="L885" s="11">
        <f>J885-40</f>
        <v>-40</v>
      </c>
      <c r="M885" s="11">
        <f>J885-60</f>
        <v>-60</v>
      </c>
      <c r="V885" s="11" t="s">
        <v>475</v>
      </c>
      <c r="W885" s="11">
        <v>2</v>
      </c>
      <c r="X885" s="11">
        <v>224</v>
      </c>
      <c r="Y885" s="11">
        <v>25</v>
      </c>
      <c r="Z885" s="11">
        <v>131</v>
      </c>
      <c r="AA885" s="15">
        <f t="shared" si="176"/>
        <v>5.24</v>
      </c>
      <c r="AB885" s="11">
        <v>4</v>
      </c>
      <c r="AC885" s="11">
        <v>28</v>
      </c>
      <c r="AD885" s="15">
        <f t="shared" si="177"/>
        <v>1.1200000000000001</v>
      </c>
      <c r="AE885" s="16">
        <f t="shared" si="178"/>
        <v>21.374045801526719</v>
      </c>
      <c r="AF885" s="11">
        <v>0</v>
      </c>
      <c r="AG885" s="11">
        <f t="shared" si="179"/>
        <v>0</v>
      </c>
      <c r="AH885" s="11">
        <v>2</v>
      </c>
      <c r="AI885" s="11">
        <f t="shared" si="180"/>
        <v>8</v>
      </c>
      <c r="AJ885" s="18" t="s">
        <v>305</v>
      </c>
      <c r="AM885" s="11">
        <v>3</v>
      </c>
      <c r="AN885" s="11">
        <v>2</v>
      </c>
      <c r="AO885" s="11">
        <v>2</v>
      </c>
      <c r="AP885" s="11">
        <v>4</v>
      </c>
      <c r="AQ885" s="20">
        <v>1</v>
      </c>
      <c r="AR885" s="11">
        <v>1</v>
      </c>
      <c r="AS885" s="11">
        <v>1</v>
      </c>
      <c r="AT885" s="11"/>
      <c r="AU885" s="11">
        <f>AQ885-82</f>
        <v>-81</v>
      </c>
      <c r="AV885" s="11">
        <f>AQ885-98</f>
        <v>-97</v>
      </c>
      <c r="BD885" s="11" t="s">
        <v>476</v>
      </c>
      <c r="BH885" t="str">
        <f>CONCATENATE(Tabla1[[#This Row],[MADRE]],"X",Tabla1[[#This Row],[PADRE]])</f>
        <v>A2198XPwebbi</v>
      </c>
    </row>
    <row r="886" spans="1:60" ht="15.75" hidden="1" x14ac:dyDescent="0.25">
      <c r="A886" s="11" t="str">
        <f t="shared" si="171"/>
        <v>D05_232_7</v>
      </c>
      <c r="B886" s="1" t="s">
        <v>460</v>
      </c>
      <c r="C886" s="2">
        <v>232</v>
      </c>
      <c r="D886" s="16">
        <v>7</v>
      </c>
      <c r="E886" s="11" t="s">
        <v>224</v>
      </c>
      <c r="F886" s="14" t="s">
        <v>303</v>
      </c>
      <c r="G886" s="11" t="s">
        <v>63</v>
      </c>
      <c r="H886" s="11">
        <v>2011</v>
      </c>
      <c r="I886" s="13" t="s">
        <v>104</v>
      </c>
      <c r="L886" s="11"/>
      <c r="M886" s="11"/>
      <c r="V886" s="11" t="s">
        <v>475</v>
      </c>
      <c r="W886" s="11">
        <v>3</v>
      </c>
      <c r="X886" s="11">
        <v>210</v>
      </c>
      <c r="Y886" s="11">
        <v>25</v>
      </c>
      <c r="Z886" s="11">
        <v>106</v>
      </c>
      <c r="AA886" s="15">
        <f t="shared" si="176"/>
        <v>4.24</v>
      </c>
      <c r="AB886" s="11">
        <v>4</v>
      </c>
      <c r="AC886" s="11">
        <v>25</v>
      </c>
      <c r="AD886" s="15">
        <f t="shared" si="177"/>
        <v>1</v>
      </c>
      <c r="AE886" s="16">
        <f t="shared" si="178"/>
        <v>23.584905660377359</v>
      </c>
      <c r="AF886" s="11">
        <v>0</v>
      </c>
      <c r="AG886" s="11">
        <f t="shared" si="179"/>
        <v>0</v>
      </c>
      <c r="AH886" s="11">
        <v>0</v>
      </c>
      <c r="AI886" s="11">
        <f t="shared" si="180"/>
        <v>0</v>
      </c>
      <c r="AJ886" s="18" t="s">
        <v>206</v>
      </c>
      <c r="AM886" s="11">
        <v>9</v>
      </c>
      <c r="AN886" s="11">
        <v>2</v>
      </c>
      <c r="AO886" s="11">
        <v>3</v>
      </c>
      <c r="AP886" s="11">
        <v>2</v>
      </c>
      <c r="AQ886" s="11">
        <v>1</v>
      </c>
      <c r="AR886" s="11">
        <v>1</v>
      </c>
      <c r="AS886" s="11">
        <v>2</v>
      </c>
      <c r="AT886" s="11"/>
      <c r="AU886" s="11"/>
      <c r="AV886" s="11"/>
      <c r="BD886" s="11" t="s">
        <v>477</v>
      </c>
      <c r="BH886" t="str">
        <f>CONCATENATE(Tabla1[[#This Row],[MADRE]],"X",Tabla1[[#This Row],[PADRE]])</f>
        <v>A2198XPwebbi</v>
      </c>
    </row>
    <row r="887" spans="1:60" ht="15.75" hidden="1" x14ac:dyDescent="0.25">
      <c r="A887" s="11" t="str">
        <f t="shared" si="171"/>
        <v>D05_234_7</v>
      </c>
      <c r="B887" s="1" t="s">
        <v>460</v>
      </c>
      <c r="C887" s="8">
        <v>234</v>
      </c>
      <c r="D887" s="13">
        <v>7</v>
      </c>
      <c r="E887" s="14" t="s">
        <v>224</v>
      </c>
      <c r="F887" s="14" t="s">
        <v>303</v>
      </c>
      <c r="G887" s="14" t="s">
        <v>63</v>
      </c>
      <c r="H887" s="14">
        <v>2008</v>
      </c>
      <c r="I887" s="13" t="s">
        <v>104</v>
      </c>
      <c r="L887" s="14">
        <f>J887-22</f>
        <v>-22</v>
      </c>
      <c r="M887" s="14">
        <f>J887-49</f>
        <v>-49</v>
      </c>
      <c r="V887" s="14" t="s">
        <v>475</v>
      </c>
      <c r="W887" s="14">
        <v>1</v>
      </c>
      <c r="X887" s="14">
        <v>205</v>
      </c>
      <c r="Y887" s="14">
        <v>25</v>
      </c>
      <c r="Z887" s="14">
        <v>102</v>
      </c>
      <c r="AA887" s="81">
        <f t="shared" si="176"/>
        <v>4.08</v>
      </c>
      <c r="AB887" s="14">
        <v>4</v>
      </c>
      <c r="AC887" s="14">
        <v>27</v>
      </c>
      <c r="AD887" s="87">
        <f t="shared" si="177"/>
        <v>1.08</v>
      </c>
      <c r="AE887" s="13">
        <f t="shared" si="178"/>
        <v>26.470588235294116</v>
      </c>
      <c r="AF887" s="14">
        <v>0</v>
      </c>
      <c r="AG887" s="14">
        <f t="shared" si="179"/>
        <v>0</v>
      </c>
      <c r="AH887" s="14">
        <v>2</v>
      </c>
      <c r="AI887" s="14">
        <f t="shared" si="180"/>
        <v>8</v>
      </c>
      <c r="AJ887" s="17" t="s">
        <v>478</v>
      </c>
      <c r="AM887" s="14">
        <v>11</v>
      </c>
      <c r="AN887" s="14">
        <v>2</v>
      </c>
      <c r="AO887" s="14">
        <v>2</v>
      </c>
      <c r="AP887" s="14">
        <v>3</v>
      </c>
      <c r="AQ887" s="14">
        <v>2</v>
      </c>
      <c r="AR887" s="14">
        <v>2</v>
      </c>
      <c r="AS887" s="14"/>
      <c r="AT887" s="14"/>
      <c r="AU887" s="14">
        <f>AQ887-67</f>
        <v>-65</v>
      </c>
      <c r="AV887" s="14">
        <f>AQ887-82</f>
        <v>-80</v>
      </c>
      <c r="BD887" s="14"/>
      <c r="BH887" t="str">
        <f>CONCATENATE(Tabla1[[#This Row],[MADRE]],"X",Tabla1[[#This Row],[PADRE]])</f>
        <v>A2198XPwebbi</v>
      </c>
    </row>
    <row r="888" spans="1:60" ht="15.75" hidden="1" x14ac:dyDescent="0.25">
      <c r="A888" s="11" t="str">
        <f t="shared" si="171"/>
        <v>D05_234_7</v>
      </c>
      <c r="B888" s="1" t="s">
        <v>460</v>
      </c>
      <c r="C888" s="2">
        <v>234</v>
      </c>
      <c r="D888" s="16">
        <v>7</v>
      </c>
      <c r="E888" s="11" t="s">
        <v>224</v>
      </c>
      <c r="F888" s="14" t="s">
        <v>303</v>
      </c>
      <c r="G888" s="11" t="s">
        <v>63</v>
      </c>
      <c r="H888" s="11">
        <v>2009</v>
      </c>
      <c r="I888" s="13" t="s">
        <v>104</v>
      </c>
      <c r="L888" s="11">
        <f>J888-26</f>
        <v>-26</v>
      </c>
      <c r="M888" s="11">
        <f>J888-50</f>
        <v>-50</v>
      </c>
      <c r="V888" s="11" t="s">
        <v>475</v>
      </c>
      <c r="W888" s="11">
        <v>3</v>
      </c>
      <c r="X888" s="11">
        <v>195</v>
      </c>
      <c r="Y888" s="11">
        <v>25</v>
      </c>
      <c r="Z888" s="11">
        <v>66</v>
      </c>
      <c r="AA888" s="15">
        <f t="shared" si="176"/>
        <v>2.64</v>
      </c>
      <c r="AB888" s="11">
        <v>4</v>
      </c>
      <c r="AC888" s="11">
        <v>12</v>
      </c>
      <c r="AD888" s="15">
        <f t="shared" si="177"/>
        <v>0.48</v>
      </c>
      <c r="AE888" s="16">
        <f t="shared" si="178"/>
        <v>18.18181818181818</v>
      </c>
      <c r="AF888" s="11">
        <v>0</v>
      </c>
      <c r="AG888" s="11">
        <f t="shared" si="179"/>
        <v>0</v>
      </c>
      <c r="AH888" s="11">
        <v>4</v>
      </c>
      <c r="AI888" s="11">
        <f t="shared" si="180"/>
        <v>16</v>
      </c>
      <c r="AJ888" s="18" t="s">
        <v>87</v>
      </c>
      <c r="AM888" s="11">
        <v>8</v>
      </c>
      <c r="AN888" s="11">
        <v>2</v>
      </c>
      <c r="AO888" s="11">
        <v>2</v>
      </c>
      <c r="AP888" s="11">
        <v>3</v>
      </c>
      <c r="AQ888" s="20">
        <v>1</v>
      </c>
      <c r="AR888" s="11">
        <v>2</v>
      </c>
      <c r="AS888" s="11">
        <v>0</v>
      </c>
      <c r="AT888" s="11"/>
      <c r="AU888" s="11">
        <f>AQ888-66</f>
        <v>-65</v>
      </c>
      <c r="AV888" s="11">
        <f>AQ888-82</f>
        <v>-81</v>
      </c>
      <c r="BD888" s="11"/>
      <c r="BH888" t="str">
        <f>CONCATENATE(Tabla1[[#This Row],[MADRE]],"X",Tabla1[[#This Row],[PADRE]])</f>
        <v>A2198XPwebbi</v>
      </c>
    </row>
    <row r="889" spans="1:60" ht="15.75" hidden="1" x14ac:dyDescent="0.25">
      <c r="A889" s="11" t="str">
        <f t="shared" si="171"/>
        <v>D05_234_7</v>
      </c>
      <c r="B889" s="1" t="s">
        <v>460</v>
      </c>
      <c r="C889" s="2">
        <v>234</v>
      </c>
      <c r="D889" s="16">
        <v>7</v>
      </c>
      <c r="E889" s="11" t="s">
        <v>224</v>
      </c>
      <c r="F889" s="14" t="s">
        <v>303</v>
      </c>
      <c r="G889" s="11" t="s">
        <v>63</v>
      </c>
      <c r="H889" s="11">
        <v>2010</v>
      </c>
      <c r="I889" s="13" t="s">
        <v>104</v>
      </c>
      <c r="L889" s="11">
        <f>J889-40</f>
        <v>-40</v>
      </c>
      <c r="M889" s="11">
        <f>J889-60</f>
        <v>-60</v>
      </c>
      <c r="V889" s="11" t="s">
        <v>475</v>
      </c>
      <c r="W889" s="11">
        <v>1</v>
      </c>
      <c r="X889" s="11">
        <v>215</v>
      </c>
      <c r="Y889" s="11">
        <v>25</v>
      </c>
      <c r="Z889" s="11">
        <v>103</v>
      </c>
      <c r="AA889" s="15">
        <f t="shared" si="176"/>
        <v>4.12</v>
      </c>
      <c r="AB889" s="11">
        <v>4</v>
      </c>
      <c r="AC889" s="11">
        <v>25</v>
      </c>
      <c r="AD889" s="15">
        <f t="shared" si="177"/>
        <v>1</v>
      </c>
      <c r="AE889" s="16">
        <f t="shared" si="178"/>
        <v>24.271844660194173</v>
      </c>
      <c r="AF889" s="11">
        <v>0</v>
      </c>
      <c r="AG889" s="11">
        <f t="shared" si="179"/>
        <v>0</v>
      </c>
      <c r="AH889" s="11">
        <v>1</v>
      </c>
      <c r="AI889" s="11">
        <f t="shared" si="180"/>
        <v>4</v>
      </c>
      <c r="AJ889" s="18" t="s">
        <v>87</v>
      </c>
      <c r="AM889" s="11">
        <v>11</v>
      </c>
      <c r="AN889" s="11">
        <v>1</v>
      </c>
      <c r="AO889" s="11">
        <v>2</v>
      </c>
      <c r="AP889" s="11">
        <v>1</v>
      </c>
      <c r="AQ889" s="20">
        <v>1</v>
      </c>
      <c r="AR889" s="11">
        <v>2</v>
      </c>
      <c r="AS889" s="11">
        <v>2</v>
      </c>
      <c r="AT889" s="11"/>
      <c r="AU889" s="11">
        <f>AQ889-82</f>
        <v>-81</v>
      </c>
      <c r="AV889" s="11">
        <f>AQ889-98</f>
        <v>-97</v>
      </c>
      <c r="BD889" s="11"/>
      <c r="BH889" t="str">
        <f>CONCATENATE(Tabla1[[#This Row],[MADRE]],"X",Tabla1[[#This Row],[PADRE]])</f>
        <v>A2198XPwebbi</v>
      </c>
    </row>
    <row r="890" spans="1:60" ht="15.75" hidden="1" x14ac:dyDescent="0.25">
      <c r="A890" s="11" t="str">
        <f t="shared" si="171"/>
        <v>D05_235_7</v>
      </c>
      <c r="B890" s="1" t="s">
        <v>460</v>
      </c>
      <c r="C890" s="8">
        <v>235</v>
      </c>
      <c r="D890" s="13">
        <v>7</v>
      </c>
      <c r="E890" s="14" t="s">
        <v>224</v>
      </c>
      <c r="F890" s="14" t="s">
        <v>303</v>
      </c>
      <c r="G890" s="14" t="s">
        <v>63</v>
      </c>
      <c r="H890" s="14">
        <v>2008</v>
      </c>
      <c r="I890" s="13" t="s">
        <v>104</v>
      </c>
      <c r="L890" s="14">
        <f>J890-22</f>
        <v>-22</v>
      </c>
      <c r="M890" s="14">
        <f>J890-49</f>
        <v>-49</v>
      </c>
      <c r="V890" s="14" t="s">
        <v>475</v>
      </c>
      <c r="W890" s="14">
        <v>1</v>
      </c>
      <c r="X890" s="14">
        <v>205</v>
      </c>
      <c r="Y890" s="14">
        <v>25</v>
      </c>
      <c r="Z890" s="14">
        <v>109</v>
      </c>
      <c r="AA890" s="81">
        <f t="shared" si="176"/>
        <v>4.4050000000000002</v>
      </c>
      <c r="AB890" s="14">
        <v>4</v>
      </c>
      <c r="AC890" s="14">
        <v>27</v>
      </c>
      <c r="AD890" s="87">
        <f t="shared" si="177"/>
        <v>1.125</v>
      </c>
      <c r="AE890" s="13">
        <f t="shared" si="178"/>
        <v>25.539160045402951</v>
      </c>
      <c r="AF890" s="14">
        <v>1</v>
      </c>
      <c r="AG890" s="14">
        <f t="shared" si="179"/>
        <v>4</v>
      </c>
      <c r="AH890" s="14">
        <v>0</v>
      </c>
      <c r="AI890" s="14">
        <f t="shared" si="180"/>
        <v>0</v>
      </c>
      <c r="AJ890" s="17" t="s">
        <v>87</v>
      </c>
      <c r="AM890" s="14">
        <v>7</v>
      </c>
      <c r="AN890" s="14">
        <v>2</v>
      </c>
      <c r="AO890" s="14">
        <v>2</v>
      </c>
      <c r="AP890" s="14">
        <v>3</v>
      </c>
      <c r="AQ890" s="14">
        <v>3</v>
      </c>
      <c r="AR890" s="14">
        <v>4</v>
      </c>
      <c r="AS890" s="14"/>
      <c r="AT890" s="14"/>
      <c r="AU890" s="14">
        <f>AQ890-67</f>
        <v>-64</v>
      </c>
      <c r="AV890" s="14">
        <f>AQ890-82</f>
        <v>-79</v>
      </c>
      <c r="BD890" s="14"/>
      <c r="BH890" t="str">
        <f>CONCATENATE(Tabla1[[#This Row],[MADRE]],"X",Tabla1[[#This Row],[PADRE]])</f>
        <v>A2198XPwebbi</v>
      </c>
    </row>
    <row r="891" spans="1:60" ht="15.75" hidden="1" x14ac:dyDescent="0.25">
      <c r="A891" s="11" t="str">
        <f t="shared" si="171"/>
        <v>D05_235_7</v>
      </c>
      <c r="B891" s="1" t="s">
        <v>460</v>
      </c>
      <c r="C891" s="2">
        <v>235</v>
      </c>
      <c r="D891" s="16">
        <v>7</v>
      </c>
      <c r="E891" s="11" t="s">
        <v>224</v>
      </c>
      <c r="F891" s="14" t="s">
        <v>303</v>
      </c>
      <c r="G891" s="11" t="s">
        <v>63</v>
      </c>
      <c r="H891" s="11">
        <v>2009</v>
      </c>
      <c r="I891" s="13" t="s">
        <v>104</v>
      </c>
      <c r="L891" s="11">
        <f>J891-26</f>
        <v>-26</v>
      </c>
      <c r="M891" s="11">
        <f>J891-50</f>
        <v>-50</v>
      </c>
      <c r="V891" s="11" t="s">
        <v>475</v>
      </c>
      <c r="W891" s="11">
        <v>3</v>
      </c>
      <c r="X891" s="11">
        <v>206</v>
      </c>
      <c r="Y891" s="11">
        <v>25</v>
      </c>
      <c r="Z891" s="11">
        <v>78</v>
      </c>
      <c r="AA891" s="15">
        <f t="shared" si="176"/>
        <v>3.12</v>
      </c>
      <c r="AB891" s="11">
        <v>4</v>
      </c>
      <c r="AC891" s="11">
        <v>22</v>
      </c>
      <c r="AD891" s="15">
        <f t="shared" si="177"/>
        <v>0.88</v>
      </c>
      <c r="AE891" s="16">
        <f t="shared" si="178"/>
        <v>28.205128205128204</v>
      </c>
      <c r="AF891" s="11">
        <v>0</v>
      </c>
      <c r="AG891" s="11">
        <f t="shared" si="179"/>
        <v>0</v>
      </c>
      <c r="AH891" s="11">
        <v>2</v>
      </c>
      <c r="AI891" s="11">
        <f t="shared" si="180"/>
        <v>8</v>
      </c>
      <c r="AJ891" s="18" t="s">
        <v>87</v>
      </c>
      <c r="AM891" s="11">
        <v>7</v>
      </c>
      <c r="AN891" s="11">
        <v>2</v>
      </c>
      <c r="AO891" s="11">
        <v>1</v>
      </c>
      <c r="AP891" s="11">
        <v>3</v>
      </c>
      <c r="AQ891" s="11">
        <v>3</v>
      </c>
      <c r="AR891" s="11">
        <v>4</v>
      </c>
      <c r="AS891" s="11">
        <v>0</v>
      </c>
      <c r="AT891" s="11"/>
      <c r="AU891" s="11">
        <f>AQ891-66</f>
        <v>-63</v>
      </c>
      <c r="AV891" s="11">
        <f>AQ891-82</f>
        <v>-79</v>
      </c>
      <c r="BD891" s="11"/>
      <c r="BH891" t="str">
        <f>CONCATENATE(Tabla1[[#This Row],[MADRE]],"X",Tabla1[[#This Row],[PADRE]])</f>
        <v>A2198XPwebbi</v>
      </c>
    </row>
    <row r="892" spans="1:60" ht="15.75" hidden="1" x14ac:dyDescent="0.25">
      <c r="A892" s="11" t="str">
        <f t="shared" si="171"/>
        <v>D05_235_7</v>
      </c>
      <c r="B892" s="1" t="s">
        <v>460</v>
      </c>
      <c r="C892" s="2">
        <v>235</v>
      </c>
      <c r="D892" s="16">
        <v>7</v>
      </c>
      <c r="E892" s="11" t="s">
        <v>224</v>
      </c>
      <c r="F892" s="14" t="s">
        <v>303</v>
      </c>
      <c r="G892" s="11" t="s">
        <v>63</v>
      </c>
      <c r="H892" s="11">
        <v>2010</v>
      </c>
      <c r="I892" s="13" t="s">
        <v>104</v>
      </c>
      <c r="L892" s="11">
        <f>J892-40</f>
        <v>-40</v>
      </c>
      <c r="M892" s="11">
        <f>J892-60</f>
        <v>-60</v>
      </c>
      <c r="V892" s="11" t="s">
        <v>475</v>
      </c>
      <c r="W892" s="11">
        <v>2</v>
      </c>
      <c r="X892" s="11">
        <v>216</v>
      </c>
      <c r="Y892" s="11">
        <v>25</v>
      </c>
      <c r="Z892" s="11">
        <v>99</v>
      </c>
      <c r="AA892" s="15">
        <f t="shared" si="176"/>
        <v>3.996666666666667</v>
      </c>
      <c r="AB892" s="11">
        <v>4</v>
      </c>
      <c r="AC892" s="11">
        <v>22</v>
      </c>
      <c r="AD892" s="15">
        <f t="shared" si="177"/>
        <v>0.91666666666666663</v>
      </c>
      <c r="AE892" s="16">
        <f t="shared" si="178"/>
        <v>22.935779816513758</v>
      </c>
      <c r="AF892" s="11">
        <v>1</v>
      </c>
      <c r="AG892" s="11">
        <f t="shared" si="179"/>
        <v>4</v>
      </c>
      <c r="AH892" s="11">
        <v>0</v>
      </c>
      <c r="AI892" s="11">
        <f t="shared" si="180"/>
        <v>0</v>
      </c>
      <c r="AJ892" s="18" t="s">
        <v>87</v>
      </c>
      <c r="AM892" s="11">
        <v>3</v>
      </c>
      <c r="AN892" s="11">
        <v>2</v>
      </c>
      <c r="AO892" s="11">
        <v>2</v>
      </c>
      <c r="AP892" s="11">
        <v>4</v>
      </c>
      <c r="AQ892" s="11">
        <v>3</v>
      </c>
      <c r="AR892" s="11">
        <v>4</v>
      </c>
      <c r="AS892" s="11">
        <v>3</v>
      </c>
      <c r="AT892" s="11"/>
      <c r="AU892" s="11">
        <f>AQ892-82</f>
        <v>-79</v>
      </c>
      <c r="AV892" s="11">
        <f>AQ892-98</f>
        <v>-95</v>
      </c>
      <c r="BD892" s="11"/>
      <c r="BH892" t="str">
        <f>CONCATENATE(Tabla1[[#This Row],[MADRE]],"X",Tabla1[[#This Row],[PADRE]])</f>
        <v>A2198XPwebbi</v>
      </c>
    </row>
    <row r="893" spans="1:60" ht="15.75" hidden="1" x14ac:dyDescent="0.25">
      <c r="A893" s="11" t="str">
        <f t="shared" si="171"/>
        <v>D05_235_7</v>
      </c>
      <c r="B893" s="1" t="s">
        <v>460</v>
      </c>
      <c r="C893" s="2">
        <v>235</v>
      </c>
      <c r="D893" s="16">
        <v>7</v>
      </c>
      <c r="E893" s="11" t="s">
        <v>224</v>
      </c>
      <c r="F893" s="14" t="s">
        <v>303</v>
      </c>
      <c r="G893" s="11" t="s">
        <v>63</v>
      </c>
      <c r="H893" s="11">
        <v>2011</v>
      </c>
      <c r="I893" s="13" t="s">
        <v>104</v>
      </c>
      <c r="L893" s="11"/>
      <c r="M893" s="11"/>
      <c r="V893" s="11" t="s">
        <v>475</v>
      </c>
      <c r="W893" s="11">
        <v>2</v>
      </c>
      <c r="X893" s="11">
        <v>209</v>
      </c>
      <c r="Y893" s="11">
        <v>25</v>
      </c>
      <c r="Z893" s="11">
        <v>88</v>
      </c>
      <c r="AA893" s="15">
        <f t="shared" si="176"/>
        <v>3.52</v>
      </c>
      <c r="AB893" s="11">
        <v>4</v>
      </c>
      <c r="AC893" s="11">
        <v>23</v>
      </c>
      <c r="AD893" s="15">
        <f t="shared" si="177"/>
        <v>0.92</v>
      </c>
      <c r="AE893" s="16">
        <f t="shared" si="178"/>
        <v>26.136363636363637</v>
      </c>
      <c r="AF893" s="11">
        <v>0</v>
      </c>
      <c r="AG893" s="11">
        <f t="shared" si="179"/>
        <v>0</v>
      </c>
      <c r="AH893" s="11">
        <v>0</v>
      </c>
      <c r="AI893" s="11">
        <f t="shared" si="180"/>
        <v>0</v>
      </c>
      <c r="AJ893" s="18" t="s">
        <v>259</v>
      </c>
      <c r="AM893" s="11">
        <v>7</v>
      </c>
      <c r="AN893" s="11">
        <v>1</v>
      </c>
      <c r="AO893" s="11">
        <v>2</v>
      </c>
      <c r="AP893" s="11">
        <v>3</v>
      </c>
      <c r="AQ893" s="11">
        <v>3</v>
      </c>
      <c r="AR893" s="11">
        <v>3</v>
      </c>
      <c r="AS893" s="11">
        <v>2</v>
      </c>
      <c r="AT893" s="11"/>
      <c r="AU893" s="11"/>
      <c r="AV893" s="11"/>
      <c r="BD893" s="11" t="s">
        <v>479</v>
      </c>
      <c r="BH893" t="str">
        <f>CONCATENATE(Tabla1[[#This Row],[MADRE]],"X",Tabla1[[#This Row],[PADRE]])</f>
        <v>A2198XPwebbi</v>
      </c>
    </row>
    <row r="894" spans="1:60" ht="15.75" hidden="1" x14ac:dyDescent="0.25">
      <c r="A894" s="11" t="str">
        <f t="shared" si="171"/>
        <v>D05_236_7</v>
      </c>
      <c r="B894" s="1" t="s">
        <v>460</v>
      </c>
      <c r="C894" s="8">
        <v>236</v>
      </c>
      <c r="D894" s="13">
        <v>7</v>
      </c>
      <c r="E894" s="14" t="s">
        <v>224</v>
      </c>
      <c r="F894" s="14" t="s">
        <v>303</v>
      </c>
      <c r="G894" s="14" t="s">
        <v>63</v>
      </c>
      <c r="H894" s="14">
        <v>2008</v>
      </c>
      <c r="I894" s="13" t="s">
        <v>104</v>
      </c>
      <c r="L894" s="14">
        <f>J894-22</f>
        <v>-22</v>
      </c>
      <c r="M894" s="14">
        <f>J894-49</f>
        <v>-49</v>
      </c>
      <c r="V894" s="14" t="s">
        <v>480</v>
      </c>
      <c r="W894" s="14">
        <v>1</v>
      </c>
      <c r="X894" s="14">
        <v>204</v>
      </c>
      <c r="Y894" s="14">
        <v>10</v>
      </c>
      <c r="Z894" s="14">
        <v>34</v>
      </c>
      <c r="AA894" s="81">
        <f t="shared" si="176"/>
        <v>3.4</v>
      </c>
      <c r="AB894" s="14">
        <v>4</v>
      </c>
      <c r="AC894" s="14">
        <v>6</v>
      </c>
      <c r="AD894" s="81">
        <f t="shared" si="177"/>
        <v>0.6</v>
      </c>
      <c r="AE894" s="13">
        <f t="shared" si="178"/>
        <v>17.647058823529413</v>
      </c>
      <c r="AF894" s="14">
        <v>0</v>
      </c>
      <c r="AG894" s="14">
        <f t="shared" si="179"/>
        <v>0</v>
      </c>
      <c r="AH894" s="14">
        <v>0</v>
      </c>
      <c r="AI894" s="14">
        <f t="shared" si="180"/>
        <v>0</v>
      </c>
      <c r="AJ894" s="17" t="s">
        <v>481</v>
      </c>
      <c r="AM894" s="14">
        <v>7</v>
      </c>
      <c r="AN894" s="14">
        <v>3</v>
      </c>
      <c r="AO894" s="14">
        <v>1</v>
      </c>
      <c r="AP894" s="14">
        <v>3</v>
      </c>
      <c r="AQ894" s="14">
        <v>3</v>
      </c>
      <c r="AR894" s="14">
        <v>3</v>
      </c>
      <c r="AS894" s="14"/>
      <c r="AT894" s="14"/>
      <c r="AU894" s="14">
        <f>AQ894-67</f>
        <v>-64</v>
      </c>
      <c r="AV894" s="14">
        <f>AQ894-82</f>
        <v>-79</v>
      </c>
      <c r="BD894" s="14"/>
      <c r="BH894" t="str">
        <f>CONCATENATE(Tabla1[[#This Row],[MADRE]],"X",Tabla1[[#This Row],[PADRE]])</f>
        <v>A2198XPwebbi</v>
      </c>
    </row>
    <row r="895" spans="1:60" ht="15.75" hidden="1" x14ac:dyDescent="0.25">
      <c r="A895" s="11" t="str">
        <f t="shared" si="171"/>
        <v>D05_237_7</v>
      </c>
      <c r="B895" s="1" t="s">
        <v>460</v>
      </c>
      <c r="C895" s="8">
        <v>237</v>
      </c>
      <c r="D895" s="13">
        <v>7</v>
      </c>
      <c r="E895" s="14" t="s">
        <v>224</v>
      </c>
      <c r="F895" s="14" t="s">
        <v>303</v>
      </c>
      <c r="G895" s="14" t="s">
        <v>63</v>
      </c>
      <c r="H895" s="14">
        <v>2008</v>
      </c>
      <c r="I895" s="13" t="s">
        <v>104</v>
      </c>
      <c r="L895" s="14">
        <f>J895-22</f>
        <v>-22</v>
      </c>
      <c r="M895" s="14">
        <f>J895-49</f>
        <v>-49</v>
      </c>
      <c r="V895" s="14" t="s">
        <v>480</v>
      </c>
      <c r="W895" s="14">
        <v>1</v>
      </c>
      <c r="X895" s="14">
        <v>206</v>
      </c>
      <c r="Y895" s="14">
        <v>10</v>
      </c>
      <c r="Z895" s="14">
        <v>42</v>
      </c>
      <c r="AA895" s="81">
        <f t="shared" si="176"/>
        <v>4.2</v>
      </c>
      <c r="AB895" s="14">
        <v>4</v>
      </c>
      <c r="AC895" s="14">
        <v>10</v>
      </c>
      <c r="AD895" s="81">
        <f t="shared" si="177"/>
        <v>1</v>
      </c>
      <c r="AE895" s="13">
        <f t="shared" si="178"/>
        <v>23.80952380952381</v>
      </c>
      <c r="AF895" s="14">
        <v>0</v>
      </c>
      <c r="AG895" s="14">
        <f t="shared" si="179"/>
        <v>0</v>
      </c>
      <c r="AH895" s="14">
        <v>0</v>
      </c>
      <c r="AI895" s="14">
        <f t="shared" si="180"/>
        <v>0</v>
      </c>
      <c r="AJ895" s="17" t="s">
        <v>87</v>
      </c>
      <c r="AM895" s="14">
        <v>11</v>
      </c>
      <c r="AN895" s="14">
        <v>2</v>
      </c>
      <c r="AO895" s="14">
        <v>1</v>
      </c>
      <c r="AP895" s="14">
        <v>2</v>
      </c>
      <c r="AQ895" s="14">
        <v>2</v>
      </c>
      <c r="AR895" s="14">
        <v>2</v>
      </c>
      <c r="AS895" s="14"/>
      <c r="AT895" s="14"/>
      <c r="AU895" s="14">
        <f>AQ895-67</f>
        <v>-65</v>
      </c>
      <c r="AV895" s="14">
        <f>AQ895-82</f>
        <v>-80</v>
      </c>
      <c r="BD895" s="14"/>
      <c r="BH895" t="str">
        <f>CONCATENATE(Tabla1[[#This Row],[MADRE]],"X",Tabla1[[#This Row],[PADRE]])</f>
        <v>A2198XPwebbi</v>
      </c>
    </row>
    <row r="896" spans="1:60" ht="15.75" hidden="1" x14ac:dyDescent="0.25">
      <c r="A896" s="11" t="str">
        <f t="shared" si="171"/>
        <v>D05_237_7</v>
      </c>
      <c r="B896" s="1" t="s">
        <v>460</v>
      </c>
      <c r="C896" s="2">
        <v>237</v>
      </c>
      <c r="D896" s="16">
        <v>7</v>
      </c>
      <c r="E896" s="11" t="s">
        <v>224</v>
      </c>
      <c r="F896" s="14" t="s">
        <v>303</v>
      </c>
      <c r="G896" s="11" t="s">
        <v>63</v>
      </c>
      <c r="H896" s="11">
        <v>2010</v>
      </c>
      <c r="I896" s="13" t="s">
        <v>104</v>
      </c>
      <c r="L896" s="11">
        <f>J896-40</f>
        <v>-40</v>
      </c>
      <c r="M896" s="11">
        <f>J896-60</f>
        <v>-60</v>
      </c>
      <c r="V896" s="11" t="s">
        <v>480</v>
      </c>
      <c r="W896" s="11">
        <v>2</v>
      </c>
      <c r="X896" s="11">
        <v>225</v>
      </c>
      <c r="Y896" s="11">
        <v>25</v>
      </c>
      <c r="Z896" s="11">
        <v>133</v>
      </c>
      <c r="AA896" s="15">
        <f t="shared" si="176"/>
        <v>5.32</v>
      </c>
      <c r="AB896" s="11">
        <v>4</v>
      </c>
      <c r="AC896" s="11">
        <v>31</v>
      </c>
      <c r="AD896" s="15">
        <f t="shared" si="177"/>
        <v>1.24</v>
      </c>
      <c r="AE896" s="16">
        <f t="shared" si="178"/>
        <v>23.308270676691727</v>
      </c>
      <c r="AF896" s="11">
        <v>0</v>
      </c>
      <c r="AG896" s="11">
        <f t="shared" si="179"/>
        <v>0</v>
      </c>
      <c r="AH896" s="11">
        <v>5</v>
      </c>
      <c r="AI896" s="11">
        <f t="shared" si="180"/>
        <v>20</v>
      </c>
      <c r="AJ896" s="18" t="s">
        <v>259</v>
      </c>
      <c r="AM896" s="11">
        <v>5</v>
      </c>
      <c r="AN896" s="11">
        <v>2</v>
      </c>
      <c r="AO896" s="11">
        <v>1</v>
      </c>
      <c r="AP896" s="11">
        <v>3</v>
      </c>
      <c r="AQ896" s="11">
        <v>2</v>
      </c>
      <c r="AR896" s="11">
        <v>2</v>
      </c>
      <c r="AS896" s="11">
        <v>1</v>
      </c>
      <c r="AT896" s="11"/>
      <c r="AU896" s="11">
        <f>AQ896-82</f>
        <v>-80</v>
      </c>
      <c r="AV896" s="11">
        <f>AQ896-98</f>
        <v>-96</v>
      </c>
      <c r="BD896" s="11"/>
      <c r="BH896" t="str">
        <f>CONCATENATE(Tabla1[[#This Row],[MADRE]],"X",Tabla1[[#This Row],[PADRE]])</f>
        <v>A2198XPwebbi</v>
      </c>
    </row>
    <row r="897" spans="1:60" ht="15.75" hidden="1" x14ac:dyDescent="0.25">
      <c r="A897" s="11" t="str">
        <f t="shared" ref="A897:A960" si="187">CONCATENATE(B897, "_",C897,"_",D897)</f>
        <v>D05_237_7</v>
      </c>
      <c r="B897" s="1" t="s">
        <v>460</v>
      </c>
      <c r="C897" s="2">
        <v>237</v>
      </c>
      <c r="D897" s="16">
        <v>7</v>
      </c>
      <c r="E897" s="11" t="s">
        <v>224</v>
      </c>
      <c r="F897" s="14" t="s">
        <v>303</v>
      </c>
      <c r="G897" s="11" t="s">
        <v>63</v>
      </c>
      <c r="H897" s="11">
        <v>2011</v>
      </c>
      <c r="I897" s="13" t="s">
        <v>104</v>
      </c>
      <c r="L897" s="11"/>
      <c r="M897" s="11"/>
      <c r="V897" s="11" t="s">
        <v>480</v>
      </c>
      <c r="W897" s="11">
        <v>3</v>
      </c>
      <c r="X897" s="11">
        <v>216</v>
      </c>
      <c r="Y897" s="11">
        <v>25</v>
      </c>
      <c r="Z897" s="11">
        <v>100</v>
      </c>
      <c r="AA897" s="15">
        <f t="shared" si="176"/>
        <v>4.043333333333333</v>
      </c>
      <c r="AB897" s="11">
        <v>4</v>
      </c>
      <c r="AC897" s="11">
        <v>26</v>
      </c>
      <c r="AD897" s="15">
        <f t="shared" si="177"/>
        <v>1.0833333333333333</v>
      </c>
      <c r="AE897" s="16">
        <f t="shared" si="178"/>
        <v>26.793075020610058</v>
      </c>
      <c r="AF897" s="11">
        <v>1</v>
      </c>
      <c r="AG897" s="11">
        <f t="shared" si="179"/>
        <v>4</v>
      </c>
      <c r="AH897" s="11">
        <v>1</v>
      </c>
      <c r="AI897" s="11">
        <f t="shared" si="180"/>
        <v>4</v>
      </c>
      <c r="AJ897" s="18" t="s">
        <v>321</v>
      </c>
      <c r="AM897" s="11">
        <v>7</v>
      </c>
      <c r="AN897" s="11">
        <v>3</v>
      </c>
      <c r="AO897" s="11">
        <v>1</v>
      </c>
      <c r="AP897" s="11">
        <v>1</v>
      </c>
      <c r="AQ897" s="11">
        <v>2</v>
      </c>
      <c r="AR897" s="11">
        <v>2</v>
      </c>
      <c r="AS897" s="11">
        <v>1</v>
      </c>
      <c r="AT897" s="11"/>
      <c r="AU897" s="11"/>
      <c r="AV897" s="11"/>
      <c r="BD897" s="11" t="s">
        <v>204</v>
      </c>
      <c r="BH897" t="str">
        <f>CONCATENATE(Tabla1[[#This Row],[MADRE]],"X",Tabla1[[#This Row],[PADRE]])</f>
        <v>A2198XPwebbi</v>
      </c>
    </row>
    <row r="898" spans="1:60" ht="15.75" hidden="1" x14ac:dyDescent="0.25">
      <c r="A898" s="11" t="str">
        <f t="shared" si="187"/>
        <v>D05_238_7</v>
      </c>
      <c r="B898" s="1" t="s">
        <v>460</v>
      </c>
      <c r="C898" s="8">
        <v>238</v>
      </c>
      <c r="D898" s="13">
        <v>7</v>
      </c>
      <c r="E898" s="14" t="s">
        <v>224</v>
      </c>
      <c r="F898" s="14" t="s">
        <v>303</v>
      </c>
      <c r="G898" s="14" t="s">
        <v>63</v>
      </c>
      <c r="H898" s="14">
        <v>2008</v>
      </c>
      <c r="I898" s="13" t="s">
        <v>104</v>
      </c>
      <c r="L898" s="14">
        <f>J898-22</f>
        <v>-22</v>
      </c>
      <c r="M898" s="14">
        <f>J898-49</f>
        <v>-49</v>
      </c>
      <c r="V898" s="14" t="s">
        <v>480</v>
      </c>
      <c r="W898" s="14">
        <v>3</v>
      </c>
      <c r="X898" s="14">
        <v>204</v>
      </c>
      <c r="Y898" s="14">
        <v>25</v>
      </c>
      <c r="Z898" s="14">
        <v>104</v>
      </c>
      <c r="AA898" s="81">
        <f t="shared" si="176"/>
        <v>4.2016666666666671</v>
      </c>
      <c r="AB898" s="14">
        <v>4</v>
      </c>
      <c r="AC898" s="14">
        <v>25</v>
      </c>
      <c r="AD898" s="87">
        <f t="shared" si="177"/>
        <v>1.0416666666666667</v>
      </c>
      <c r="AE898" s="13">
        <f t="shared" si="178"/>
        <v>24.791749305831019</v>
      </c>
      <c r="AF898" s="14">
        <v>1</v>
      </c>
      <c r="AG898" s="14">
        <f t="shared" si="179"/>
        <v>4</v>
      </c>
      <c r="AH898" s="14">
        <v>0</v>
      </c>
      <c r="AI898" s="14">
        <f t="shared" si="180"/>
        <v>0</v>
      </c>
      <c r="AJ898" s="17" t="s">
        <v>259</v>
      </c>
      <c r="AM898" s="14">
        <v>7</v>
      </c>
      <c r="AN898" s="14">
        <v>3</v>
      </c>
      <c r="AO898" s="14">
        <v>2</v>
      </c>
      <c r="AP898" s="14">
        <v>2</v>
      </c>
      <c r="AQ898" s="14">
        <v>3</v>
      </c>
      <c r="AR898" s="14">
        <v>3</v>
      </c>
      <c r="AS898" s="14"/>
      <c r="AT898" s="14"/>
      <c r="AU898" s="14">
        <f>AQ898-67</f>
        <v>-64</v>
      </c>
      <c r="AV898" s="14">
        <f>AQ898-82</f>
        <v>-79</v>
      </c>
      <c r="BD898" s="14"/>
      <c r="BH898" t="str">
        <f>CONCATENATE(Tabla1[[#This Row],[MADRE]],"X",Tabla1[[#This Row],[PADRE]])</f>
        <v>A2198XPwebbi</v>
      </c>
    </row>
    <row r="899" spans="1:60" ht="15.75" hidden="1" x14ac:dyDescent="0.25">
      <c r="A899" s="11" t="str">
        <f t="shared" si="187"/>
        <v>D05_238_7</v>
      </c>
      <c r="B899" s="1" t="s">
        <v>460</v>
      </c>
      <c r="C899" s="2">
        <v>238</v>
      </c>
      <c r="D899" s="16">
        <v>7</v>
      </c>
      <c r="E899" s="11" t="s">
        <v>224</v>
      </c>
      <c r="F899" s="14" t="s">
        <v>303</v>
      </c>
      <c r="G899" s="11" t="s">
        <v>63</v>
      </c>
      <c r="H899" s="11">
        <v>2009</v>
      </c>
      <c r="I899" s="13" t="s">
        <v>104</v>
      </c>
      <c r="L899" s="11">
        <f>J899-26</f>
        <v>-26</v>
      </c>
      <c r="M899" s="11">
        <f>J899-50</f>
        <v>-50</v>
      </c>
      <c r="V899" s="11" t="s">
        <v>480</v>
      </c>
      <c r="W899" s="11">
        <v>3</v>
      </c>
      <c r="X899" s="11">
        <v>213</v>
      </c>
      <c r="Y899" s="11">
        <v>25</v>
      </c>
      <c r="Z899" s="11">
        <v>97</v>
      </c>
      <c r="AA899" s="15">
        <f t="shared" si="176"/>
        <v>3.88</v>
      </c>
      <c r="AB899" s="11">
        <v>4</v>
      </c>
      <c r="AC899" s="11">
        <v>27</v>
      </c>
      <c r="AD899" s="15">
        <f t="shared" si="177"/>
        <v>1.08</v>
      </c>
      <c r="AE899" s="16">
        <f t="shared" si="178"/>
        <v>27.835051546391753</v>
      </c>
      <c r="AF899" s="11">
        <v>0</v>
      </c>
      <c r="AG899" s="11">
        <f t="shared" si="179"/>
        <v>0</v>
      </c>
      <c r="AH899" s="11">
        <v>0</v>
      </c>
      <c r="AI899" s="11">
        <f t="shared" si="180"/>
        <v>0</v>
      </c>
      <c r="AJ899" s="18" t="s">
        <v>123</v>
      </c>
      <c r="AM899" s="11">
        <v>7</v>
      </c>
      <c r="AN899" s="11">
        <v>3</v>
      </c>
      <c r="AO899" s="11">
        <v>3</v>
      </c>
      <c r="AP899" s="11">
        <v>3</v>
      </c>
      <c r="AQ899" s="11">
        <v>3</v>
      </c>
      <c r="AR899" s="11">
        <v>4</v>
      </c>
      <c r="AS899" s="11">
        <v>0</v>
      </c>
      <c r="AT899" s="11"/>
      <c r="AU899" s="11">
        <f>AQ899-66</f>
        <v>-63</v>
      </c>
      <c r="AV899" s="11">
        <f>AQ899-82</f>
        <v>-79</v>
      </c>
      <c r="BD899" s="11"/>
      <c r="BH899" t="str">
        <f>CONCATENATE(Tabla1[[#This Row],[MADRE]],"X",Tabla1[[#This Row],[PADRE]])</f>
        <v>A2198XPwebbi</v>
      </c>
    </row>
    <row r="900" spans="1:60" ht="15.75" hidden="1" x14ac:dyDescent="0.25">
      <c r="A900" s="11" t="str">
        <f t="shared" si="187"/>
        <v>D05_238_7</v>
      </c>
      <c r="B900" s="1" t="s">
        <v>460</v>
      </c>
      <c r="C900" s="2">
        <v>238</v>
      </c>
      <c r="D900" s="16">
        <v>7</v>
      </c>
      <c r="E900" s="11" t="s">
        <v>224</v>
      </c>
      <c r="F900" s="14" t="s">
        <v>303</v>
      </c>
      <c r="G900" s="11" t="s">
        <v>63</v>
      </c>
      <c r="H900" s="11">
        <v>2010</v>
      </c>
      <c r="I900" s="13" t="s">
        <v>104</v>
      </c>
      <c r="L900" s="11">
        <f>J900-40</f>
        <v>-40</v>
      </c>
      <c r="M900" s="11">
        <f>J900-60</f>
        <v>-60</v>
      </c>
      <c r="V900" s="11" t="s">
        <v>480</v>
      </c>
      <c r="W900" s="11">
        <v>2</v>
      </c>
      <c r="X900" s="11">
        <v>222</v>
      </c>
      <c r="Y900" s="11">
        <v>25</v>
      </c>
      <c r="Z900" s="11">
        <v>115</v>
      </c>
      <c r="AA900" s="15">
        <f t="shared" si="176"/>
        <v>4.6449999999999996</v>
      </c>
      <c r="AB900" s="11">
        <v>4</v>
      </c>
      <c r="AC900" s="11">
        <v>27</v>
      </c>
      <c r="AD900" s="15">
        <f t="shared" si="177"/>
        <v>1.125</v>
      </c>
      <c r="AE900" s="16">
        <f t="shared" si="178"/>
        <v>24.219590958019378</v>
      </c>
      <c r="AF900" s="11">
        <v>1</v>
      </c>
      <c r="AG900" s="11">
        <f t="shared" si="179"/>
        <v>4</v>
      </c>
      <c r="AH900" s="11">
        <v>0</v>
      </c>
      <c r="AI900" s="11">
        <f t="shared" si="180"/>
        <v>0</v>
      </c>
      <c r="AJ900" s="18" t="s">
        <v>87</v>
      </c>
      <c r="AM900" s="11">
        <v>7</v>
      </c>
      <c r="AN900" s="11">
        <v>3</v>
      </c>
      <c r="AO900" s="11">
        <v>3</v>
      </c>
      <c r="AP900" s="11">
        <v>3</v>
      </c>
      <c r="AQ900" s="11">
        <v>3</v>
      </c>
      <c r="AR900" s="11">
        <v>3</v>
      </c>
      <c r="AS900" s="11">
        <v>1</v>
      </c>
      <c r="AT900" s="11"/>
      <c r="AU900" s="11">
        <f>AQ900-82</f>
        <v>-79</v>
      </c>
      <c r="AV900" s="11">
        <f>AQ900-98</f>
        <v>-95</v>
      </c>
      <c r="BD900" s="11"/>
      <c r="BH900" t="str">
        <f>CONCATENATE(Tabla1[[#This Row],[MADRE]],"X",Tabla1[[#This Row],[PADRE]])</f>
        <v>A2198XPwebbi</v>
      </c>
    </row>
    <row r="901" spans="1:60" ht="15.75" hidden="1" x14ac:dyDescent="0.25">
      <c r="A901" s="11" t="str">
        <f t="shared" si="187"/>
        <v>D05_238_7</v>
      </c>
      <c r="B901" s="1" t="s">
        <v>460</v>
      </c>
      <c r="C901" s="2">
        <v>238</v>
      </c>
      <c r="D901" s="16">
        <v>7</v>
      </c>
      <c r="E901" s="11" t="s">
        <v>224</v>
      </c>
      <c r="F901" s="14" t="s">
        <v>303</v>
      </c>
      <c r="G901" s="11" t="s">
        <v>63</v>
      </c>
      <c r="H901" s="11">
        <v>2011</v>
      </c>
      <c r="I901" s="13" t="s">
        <v>104</v>
      </c>
      <c r="L901" s="11"/>
      <c r="M901" s="11"/>
      <c r="V901" s="11" t="s">
        <v>480</v>
      </c>
      <c r="W901" s="11">
        <v>3</v>
      </c>
      <c r="X901" s="11">
        <v>217</v>
      </c>
      <c r="Y901" s="11">
        <v>25</v>
      </c>
      <c r="Z901" s="11">
        <v>108</v>
      </c>
      <c r="AA901" s="15">
        <f t="shared" si="176"/>
        <v>4.32</v>
      </c>
      <c r="AB901" s="11">
        <v>4</v>
      </c>
      <c r="AC901" s="11">
        <v>30</v>
      </c>
      <c r="AD901" s="15">
        <f t="shared" si="177"/>
        <v>1.2</v>
      </c>
      <c r="AE901" s="16">
        <f t="shared" si="178"/>
        <v>27.777777777777775</v>
      </c>
      <c r="AF901" s="11">
        <v>0</v>
      </c>
      <c r="AG901" s="11">
        <f t="shared" si="179"/>
        <v>0</v>
      </c>
      <c r="AH901" s="11">
        <v>5</v>
      </c>
      <c r="AI901" s="11">
        <f t="shared" si="180"/>
        <v>20</v>
      </c>
      <c r="AJ901" s="18" t="s">
        <v>259</v>
      </c>
      <c r="AM901" s="11">
        <v>7</v>
      </c>
      <c r="AN901" s="11">
        <v>3</v>
      </c>
      <c r="AO901" s="11">
        <v>2</v>
      </c>
      <c r="AP901" s="11">
        <v>3</v>
      </c>
      <c r="AQ901" s="11">
        <v>3</v>
      </c>
      <c r="AR901" s="11">
        <v>3</v>
      </c>
      <c r="AS901" s="11">
        <v>1</v>
      </c>
      <c r="AT901" s="11"/>
      <c r="AU901" s="11"/>
      <c r="AV901" s="11"/>
      <c r="BD901" s="11"/>
      <c r="BH901" t="str">
        <f>CONCATENATE(Tabla1[[#This Row],[MADRE]],"X",Tabla1[[#This Row],[PADRE]])</f>
        <v>A2198XPwebbi</v>
      </c>
    </row>
    <row r="902" spans="1:60" ht="15.75" hidden="1" x14ac:dyDescent="0.25">
      <c r="A902" s="11" t="str">
        <f t="shared" si="187"/>
        <v>D05_239_7</v>
      </c>
      <c r="B902" s="1" t="s">
        <v>460</v>
      </c>
      <c r="C902" s="8">
        <v>239</v>
      </c>
      <c r="D902" s="13">
        <v>7</v>
      </c>
      <c r="E902" s="14" t="s">
        <v>224</v>
      </c>
      <c r="F902" s="14" t="s">
        <v>303</v>
      </c>
      <c r="G902" s="14" t="s">
        <v>63</v>
      </c>
      <c r="H902" s="14">
        <v>2008</v>
      </c>
      <c r="I902" s="13" t="s">
        <v>104</v>
      </c>
      <c r="L902" s="14">
        <f>J902-22</f>
        <v>-22</v>
      </c>
      <c r="M902" s="14">
        <f>J902-49</f>
        <v>-49</v>
      </c>
      <c r="V902" s="14" t="s">
        <v>480</v>
      </c>
      <c r="W902" s="14">
        <v>3</v>
      </c>
      <c r="X902" s="14">
        <v>206</v>
      </c>
      <c r="Y902" s="14">
        <v>25</v>
      </c>
      <c r="Z902" s="14">
        <v>132</v>
      </c>
      <c r="AA902" s="81">
        <f t="shared" si="176"/>
        <v>5.3233333333333341</v>
      </c>
      <c r="AB902" s="14">
        <v>4</v>
      </c>
      <c r="AC902" s="14">
        <v>26</v>
      </c>
      <c r="AD902" s="87">
        <f t="shared" si="177"/>
        <v>1.0833333333333333</v>
      </c>
      <c r="AE902" s="13">
        <f t="shared" si="178"/>
        <v>20.35065748278021</v>
      </c>
      <c r="AF902" s="14">
        <v>1</v>
      </c>
      <c r="AG902" s="14">
        <f t="shared" si="179"/>
        <v>4</v>
      </c>
      <c r="AH902" s="14">
        <v>0</v>
      </c>
      <c r="AI902" s="14">
        <f t="shared" si="180"/>
        <v>0</v>
      </c>
      <c r="AJ902" s="17" t="s">
        <v>259</v>
      </c>
      <c r="AM902" s="14">
        <v>7</v>
      </c>
      <c r="AN902" s="14">
        <v>2</v>
      </c>
      <c r="AO902" s="14">
        <v>2</v>
      </c>
      <c r="AP902" s="14">
        <v>3</v>
      </c>
      <c r="AQ902" s="14">
        <v>3</v>
      </c>
      <c r="AR902" s="14">
        <v>3</v>
      </c>
      <c r="AS902" s="14"/>
      <c r="AT902" s="14"/>
      <c r="AU902" s="14">
        <f>AQ902-67</f>
        <v>-64</v>
      </c>
      <c r="AV902" s="14">
        <f>AQ902-82</f>
        <v>-79</v>
      </c>
      <c r="BD902" s="14"/>
      <c r="BH902" t="str">
        <f>CONCATENATE(Tabla1[[#This Row],[MADRE]],"X",Tabla1[[#This Row],[PADRE]])</f>
        <v>A2198XPwebbi</v>
      </c>
    </row>
    <row r="903" spans="1:60" ht="15.75" hidden="1" x14ac:dyDescent="0.25">
      <c r="A903" s="11" t="str">
        <f t="shared" si="187"/>
        <v>D05_239_7</v>
      </c>
      <c r="B903" s="1" t="s">
        <v>460</v>
      </c>
      <c r="C903" s="2">
        <v>239</v>
      </c>
      <c r="D903" s="16">
        <v>7</v>
      </c>
      <c r="E903" s="11" t="s">
        <v>224</v>
      </c>
      <c r="F903" s="14" t="s">
        <v>303</v>
      </c>
      <c r="G903" s="11" t="s">
        <v>63</v>
      </c>
      <c r="H903" s="11">
        <v>2009</v>
      </c>
      <c r="I903" s="13" t="s">
        <v>104</v>
      </c>
      <c r="L903" s="11">
        <f>J903-26</f>
        <v>-26</v>
      </c>
      <c r="M903" s="11">
        <f>J903-50</f>
        <v>-50</v>
      </c>
      <c r="V903" s="11" t="s">
        <v>480</v>
      </c>
      <c r="W903" s="11">
        <v>3</v>
      </c>
      <c r="X903" s="11">
        <v>200</v>
      </c>
      <c r="Y903" s="11">
        <v>25</v>
      </c>
      <c r="Z903" s="11">
        <v>99</v>
      </c>
      <c r="AA903" s="15">
        <f t="shared" si="176"/>
        <v>3.96</v>
      </c>
      <c r="AB903" s="11">
        <v>4</v>
      </c>
      <c r="AC903" s="11">
        <v>24</v>
      </c>
      <c r="AD903" s="15">
        <f t="shared" si="177"/>
        <v>0.96</v>
      </c>
      <c r="AE903" s="16">
        <f t="shared" si="178"/>
        <v>24.242424242424242</v>
      </c>
      <c r="AF903" s="11">
        <v>0</v>
      </c>
      <c r="AG903" s="11">
        <f t="shared" si="179"/>
        <v>0</v>
      </c>
      <c r="AH903" s="11">
        <v>0</v>
      </c>
      <c r="AI903" s="11">
        <f t="shared" si="180"/>
        <v>0</v>
      </c>
      <c r="AJ903" s="18" t="s">
        <v>87</v>
      </c>
      <c r="AM903" s="11">
        <v>7</v>
      </c>
      <c r="AN903" s="11">
        <v>3</v>
      </c>
      <c r="AO903" s="11">
        <v>2</v>
      </c>
      <c r="AP903" s="11">
        <v>3</v>
      </c>
      <c r="AQ903" s="11">
        <v>3</v>
      </c>
      <c r="AR903" s="11">
        <v>4</v>
      </c>
      <c r="AS903" s="11">
        <v>0</v>
      </c>
      <c r="AT903" s="11"/>
      <c r="AU903" s="11">
        <f>AQ903-66</f>
        <v>-63</v>
      </c>
      <c r="AV903" s="11">
        <f>AQ903-82</f>
        <v>-79</v>
      </c>
      <c r="BD903" s="11"/>
      <c r="BH903" t="str">
        <f>CONCATENATE(Tabla1[[#This Row],[MADRE]],"X",Tabla1[[#This Row],[PADRE]])</f>
        <v>A2198XPwebbi</v>
      </c>
    </row>
    <row r="904" spans="1:60" ht="15.75" hidden="1" x14ac:dyDescent="0.25">
      <c r="A904" s="11" t="str">
        <f t="shared" si="187"/>
        <v>D05_239_7</v>
      </c>
      <c r="B904" s="1" t="s">
        <v>460</v>
      </c>
      <c r="C904" s="2">
        <v>239</v>
      </c>
      <c r="D904" s="16">
        <v>7</v>
      </c>
      <c r="E904" s="11" t="s">
        <v>224</v>
      </c>
      <c r="F904" s="14" t="s">
        <v>303</v>
      </c>
      <c r="G904" s="11" t="s">
        <v>63</v>
      </c>
      <c r="H904" s="11">
        <v>2010</v>
      </c>
      <c r="I904" s="13" t="s">
        <v>104</v>
      </c>
      <c r="L904" s="11">
        <f>J904-40</f>
        <v>-40</v>
      </c>
      <c r="M904" s="11">
        <f>J904-60</f>
        <v>-60</v>
      </c>
      <c r="V904" s="11" t="s">
        <v>480</v>
      </c>
      <c r="W904" s="11">
        <v>3</v>
      </c>
      <c r="X904" s="11">
        <v>220</v>
      </c>
      <c r="Y904" s="11">
        <v>25</v>
      </c>
      <c r="Z904" s="11">
        <v>105</v>
      </c>
      <c r="AA904" s="15">
        <f t="shared" si="176"/>
        <v>4.2383333333333333</v>
      </c>
      <c r="AB904" s="11">
        <v>4</v>
      </c>
      <c r="AC904" s="11">
        <v>23</v>
      </c>
      <c r="AD904" s="15">
        <f t="shared" si="177"/>
        <v>0.95833333333333337</v>
      </c>
      <c r="AE904" s="16">
        <f t="shared" si="178"/>
        <v>22.611089264648054</v>
      </c>
      <c r="AF904" s="11">
        <v>1</v>
      </c>
      <c r="AG904" s="11">
        <f t="shared" si="179"/>
        <v>4</v>
      </c>
      <c r="AH904" s="11">
        <v>0</v>
      </c>
      <c r="AI904" s="11">
        <f t="shared" si="180"/>
        <v>0</v>
      </c>
      <c r="AJ904" s="18" t="s">
        <v>87</v>
      </c>
      <c r="AM904" s="11">
        <v>7</v>
      </c>
      <c r="AN904" s="11">
        <v>3</v>
      </c>
      <c r="AO904" s="11">
        <v>2</v>
      </c>
      <c r="AP904" s="11">
        <v>4</v>
      </c>
      <c r="AQ904" s="11">
        <v>3</v>
      </c>
      <c r="AR904" s="11">
        <v>4</v>
      </c>
      <c r="AS904" s="11">
        <v>2</v>
      </c>
      <c r="AT904" s="11"/>
      <c r="AU904" s="11">
        <f>AQ904-82</f>
        <v>-79</v>
      </c>
      <c r="AV904" s="11">
        <f>AQ904-98</f>
        <v>-95</v>
      </c>
      <c r="BD904" s="11"/>
      <c r="BH904" t="str">
        <f>CONCATENATE(Tabla1[[#This Row],[MADRE]],"X",Tabla1[[#This Row],[PADRE]])</f>
        <v>A2198XPwebbi</v>
      </c>
    </row>
    <row r="905" spans="1:60" ht="15.75" hidden="1" x14ac:dyDescent="0.25">
      <c r="A905" s="11" t="str">
        <f t="shared" si="187"/>
        <v>D05_239_7</v>
      </c>
      <c r="B905" s="1" t="s">
        <v>460</v>
      </c>
      <c r="C905" s="2">
        <v>239</v>
      </c>
      <c r="D905" s="16">
        <v>7</v>
      </c>
      <c r="E905" s="11" t="s">
        <v>224</v>
      </c>
      <c r="F905" s="14" t="s">
        <v>303</v>
      </c>
      <c r="G905" s="11" t="s">
        <v>63</v>
      </c>
      <c r="H905" s="11">
        <v>2011</v>
      </c>
      <c r="I905" s="13" t="s">
        <v>104</v>
      </c>
      <c r="L905" s="11"/>
      <c r="M905" s="11"/>
      <c r="V905" s="11" t="s">
        <v>480</v>
      </c>
      <c r="W905" s="11">
        <v>3</v>
      </c>
      <c r="X905" s="11">
        <v>214</v>
      </c>
      <c r="Y905" s="11">
        <v>25</v>
      </c>
      <c r="Z905" s="11">
        <v>106</v>
      </c>
      <c r="AA905" s="15">
        <f t="shared" si="176"/>
        <v>4.24</v>
      </c>
      <c r="AB905" s="11">
        <v>4</v>
      </c>
      <c r="AC905" s="11">
        <v>26</v>
      </c>
      <c r="AD905" s="15">
        <f t="shared" si="177"/>
        <v>1.04</v>
      </c>
      <c r="AE905" s="16">
        <f t="shared" si="178"/>
        <v>24.528301886792452</v>
      </c>
      <c r="AF905" s="11">
        <v>0</v>
      </c>
      <c r="AG905" s="11">
        <f t="shared" si="179"/>
        <v>0</v>
      </c>
      <c r="AH905" s="11">
        <v>0</v>
      </c>
      <c r="AI905" s="11">
        <f t="shared" si="180"/>
        <v>0</v>
      </c>
      <c r="AJ905" s="18" t="s">
        <v>259</v>
      </c>
      <c r="AM905" s="11">
        <v>7</v>
      </c>
      <c r="AN905" s="11">
        <v>3</v>
      </c>
      <c r="AO905" s="11">
        <v>1</v>
      </c>
      <c r="AP905" s="11">
        <v>3</v>
      </c>
      <c r="AQ905" s="11">
        <v>3</v>
      </c>
      <c r="AR905" s="11">
        <v>4</v>
      </c>
      <c r="AS905" s="11">
        <v>1</v>
      </c>
      <c r="AT905" s="11"/>
      <c r="AU905" s="11"/>
      <c r="AV905" s="11"/>
      <c r="BD905" s="11"/>
      <c r="BH905" t="str">
        <f>CONCATENATE(Tabla1[[#This Row],[MADRE]],"X",Tabla1[[#This Row],[PADRE]])</f>
        <v>A2198XPwebbi</v>
      </c>
    </row>
    <row r="906" spans="1:60" ht="15.75" hidden="1" x14ac:dyDescent="0.25">
      <c r="A906" s="11" t="str">
        <f t="shared" si="187"/>
        <v>D05_242_8</v>
      </c>
      <c r="B906" s="1" t="s">
        <v>460</v>
      </c>
      <c r="C906" s="2">
        <v>242</v>
      </c>
      <c r="D906" s="16">
        <v>8</v>
      </c>
      <c r="E906" s="14" t="s">
        <v>303</v>
      </c>
      <c r="F906" s="11" t="s">
        <v>144</v>
      </c>
      <c r="G906" s="11" t="s">
        <v>63</v>
      </c>
      <c r="H906" s="11">
        <v>2010</v>
      </c>
      <c r="I906" s="13" t="s">
        <v>104</v>
      </c>
      <c r="L906" s="11">
        <f>J906-40</f>
        <v>-40</v>
      </c>
      <c r="M906" s="11">
        <f>J906-60</f>
        <v>-60</v>
      </c>
      <c r="V906" s="11" t="s">
        <v>475</v>
      </c>
      <c r="W906" s="11">
        <v>1</v>
      </c>
      <c r="X906" s="11">
        <v>210</v>
      </c>
      <c r="Y906" s="11">
        <v>25</v>
      </c>
      <c r="Z906" s="11">
        <v>100</v>
      </c>
      <c r="AA906" s="15">
        <f t="shared" si="176"/>
        <v>4</v>
      </c>
      <c r="AB906" s="11">
        <v>5</v>
      </c>
      <c r="AC906" s="11">
        <v>22</v>
      </c>
      <c r="AD906" s="15">
        <f t="shared" si="177"/>
        <v>0.88</v>
      </c>
      <c r="AE906" s="16">
        <f t="shared" si="178"/>
        <v>22</v>
      </c>
      <c r="AF906" s="11">
        <v>0</v>
      </c>
      <c r="AG906" s="11">
        <f t="shared" si="179"/>
        <v>0</v>
      </c>
      <c r="AH906" s="11">
        <v>0</v>
      </c>
      <c r="AI906" s="11">
        <f t="shared" si="180"/>
        <v>0</v>
      </c>
      <c r="AJ906" s="18" t="s">
        <v>311</v>
      </c>
      <c r="AM906" s="11">
        <v>11</v>
      </c>
      <c r="AN906" s="11">
        <v>2</v>
      </c>
      <c r="AO906" s="11">
        <v>1</v>
      </c>
      <c r="AP906" s="11">
        <v>2</v>
      </c>
      <c r="AQ906" s="11">
        <v>3</v>
      </c>
      <c r="AR906" s="11">
        <v>3</v>
      </c>
      <c r="AS906" s="11">
        <v>0</v>
      </c>
      <c r="AT906" s="11"/>
      <c r="AU906" s="11">
        <f>AQ906-82</f>
        <v>-79</v>
      </c>
      <c r="AV906" s="11">
        <f>AQ906-98</f>
        <v>-95</v>
      </c>
      <c r="BD906" s="11"/>
      <c r="BH906" t="str">
        <f>CONCATENATE(Tabla1[[#This Row],[MADRE]],"X",Tabla1[[#This Row],[PADRE]])</f>
        <v>PwebbiXAntoneta</v>
      </c>
    </row>
    <row r="907" spans="1:60" ht="15.75" hidden="1" x14ac:dyDescent="0.25">
      <c r="A907" s="11" t="str">
        <f t="shared" si="187"/>
        <v>D05_243_8</v>
      </c>
      <c r="B907" s="1" t="s">
        <v>460</v>
      </c>
      <c r="C907" s="8">
        <v>243</v>
      </c>
      <c r="D907" s="13">
        <v>8</v>
      </c>
      <c r="E907" s="14" t="s">
        <v>303</v>
      </c>
      <c r="F907" s="11" t="s">
        <v>144</v>
      </c>
      <c r="G907" s="14" t="s">
        <v>63</v>
      </c>
      <c r="H907" s="14">
        <v>2008</v>
      </c>
      <c r="I907" s="13" t="s">
        <v>104</v>
      </c>
      <c r="L907" s="14">
        <f>J907-22</f>
        <v>-22</v>
      </c>
      <c r="M907" s="14">
        <f>J907-49</f>
        <v>-49</v>
      </c>
      <c r="V907" s="14" t="s">
        <v>475</v>
      </c>
      <c r="W907" s="14">
        <v>1</v>
      </c>
      <c r="X907" s="14">
        <v>195</v>
      </c>
      <c r="Y907" s="14">
        <v>25</v>
      </c>
      <c r="Z907" s="14">
        <v>88</v>
      </c>
      <c r="AA907" s="81">
        <f t="shared" si="176"/>
        <v>3.52</v>
      </c>
      <c r="AB907" s="14">
        <v>4</v>
      </c>
      <c r="AC907" s="14">
        <v>22</v>
      </c>
      <c r="AD907" s="81">
        <f t="shared" si="177"/>
        <v>0.88</v>
      </c>
      <c r="AE907" s="13">
        <f t="shared" si="178"/>
        <v>25</v>
      </c>
      <c r="AF907" s="14">
        <v>0</v>
      </c>
      <c r="AG907" s="14">
        <f t="shared" si="179"/>
        <v>0</v>
      </c>
      <c r="AH907" s="14">
        <v>0</v>
      </c>
      <c r="AI907" s="14">
        <f t="shared" si="180"/>
        <v>0</v>
      </c>
      <c r="AJ907" s="17" t="s">
        <v>87</v>
      </c>
      <c r="AM907" s="14">
        <v>8</v>
      </c>
      <c r="AN907" s="14">
        <v>2</v>
      </c>
      <c r="AO907" s="14">
        <v>2</v>
      </c>
      <c r="AP907" s="14">
        <v>2</v>
      </c>
      <c r="AQ907" s="14">
        <v>1</v>
      </c>
      <c r="AR907" s="14">
        <v>1</v>
      </c>
      <c r="AS907" s="14"/>
      <c r="AT907" s="14" t="s">
        <v>482</v>
      </c>
      <c r="AU907" s="14">
        <f>AQ907-67</f>
        <v>-66</v>
      </c>
      <c r="AV907" s="14">
        <f>AQ907-82</f>
        <v>-81</v>
      </c>
      <c r="BD907" s="14"/>
      <c r="BH907" t="str">
        <f>CONCATENATE(Tabla1[[#This Row],[MADRE]],"X",Tabla1[[#This Row],[PADRE]])</f>
        <v>PwebbiXAntoneta</v>
      </c>
    </row>
    <row r="908" spans="1:60" ht="15.75" hidden="1" x14ac:dyDescent="0.25">
      <c r="A908" s="11" t="str">
        <f t="shared" si="187"/>
        <v>D05_244_8</v>
      </c>
      <c r="B908" s="1" t="s">
        <v>460</v>
      </c>
      <c r="C908" s="8">
        <v>244</v>
      </c>
      <c r="D908" s="13">
        <v>8</v>
      </c>
      <c r="E908" s="14" t="s">
        <v>303</v>
      </c>
      <c r="F908" s="11" t="s">
        <v>144</v>
      </c>
      <c r="G908" s="14" t="s">
        <v>63</v>
      </c>
      <c r="H908" s="14">
        <v>2008</v>
      </c>
      <c r="I908" s="16" t="s">
        <v>104</v>
      </c>
      <c r="L908" s="14">
        <f>J908-22</f>
        <v>-22</v>
      </c>
      <c r="M908" s="14">
        <f>J908-49</f>
        <v>-49</v>
      </c>
      <c r="V908" s="14" t="s">
        <v>475</v>
      </c>
      <c r="W908" s="14">
        <v>1</v>
      </c>
      <c r="X908" s="14">
        <v>202</v>
      </c>
      <c r="Y908" s="14">
        <v>25</v>
      </c>
      <c r="Z908" s="14">
        <v>113</v>
      </c>
      <c r="AA908" s="81">
        <f t="shared" si="176"/>
        <v>4.6069565217391304</v>
      </c>
      <c r="AB908" s="14">
        <v>4</v>
      </c>
      <c r="AC908" s="14">
        <v>25</v>
      </c>
      <c r="AD908" s="87">
        <f t="shared" si="177"/>
        <v>1.0869565217391304</v>
      </c>
      <c r="AE908" s="13">
        <f t="shared" si="178"/>
        <v>23.593808984522457</v>
      </c>
      <c r="AF908" s="14">
        <v>2</v>
      </c>
      <c r="AG908" s="14">
        <f t="shared" si="179"/>
        <v>8</v>
      </c>
      <c r="AH908" s="14">
        <v>0</v>
      </c>
      <c r="AI908" s="14">
        <f t="shared" si="180"/>
        <v>0</v>
      </c>
      <c r="AJ908" s="17" t="s">
        <v>329</v>
      </c>
      <c r="AM908" s="14">
        <v>7</v>
      </c>
      <c r="AN908" s="14">
        <v>2</v>
      </c>
      <c r="AO908" s="14">
        <v>2</v>
      </c>
      <c r="AP908" s="14">
        <v>3</v>
      </c>
      <c r="AQ908" s="14">
        <v>3</v>
      </c>
      <c r="AR908" s="14">
        <v>2</v>
      </c>
      <c r="AS908" s="14"/>
      <c r="AT908" s="14" t="s">
        <v>482</v>
      </c>
      <c r="AU908" s="14">
        <f>AQ908-67</f>
        <v>-64</v>
      </c>
      <c r="AV908" s="14">
        <f>AQ908-82</f>
        <v>-79</v>
      </c>
      <c r="BD908" s="14"/>
      <c r="BH908" t="str">
        <f>CONCATENATE(Tabla1[[#This Row],[MADRE]],"X",Tabla1[[#This Row],[PADRE]])</f>
        <v>PwebbiXAntoneta</v>
      </c>
    </row>
    <row r="909" spans="1:60" ht="15.75" hidden="1" x14ac:dyDescent="0.25">
      <c r="A909" s="11" t="str">
        <f t="shared" si="187"/>
        <v>D05_244_8</v>
      </c>
      <c r="B909" s="1" t="s">
        <v>460</v>
      </c>
      <c r="C909" s="2">
        <v>244</v>
      </c>
      <c r="D909" s="16">
        <v>8</v>
      </c>
      <c r="E909" s="14" t="s">
        <v>303</v>
      </c>
      <c r="F909" s="11" t="s">
        <v>144</v>
      </c>
      <c r="G909" s="11" t="s">
        <v>63</v>
      </c>
      <c r="H909" s="11">
        <v>2009</v>
      </c>
      <c r="I909" s="16" t="s">
        <v>104</v>
      </c>
      <c r="L909" s="11">
        <f>J909-26</f>
        <v>-26</v>
      </c>
      <c r="M909" s="11">
        <f>J909-50</f>
        <v>-50</v>
      </c>
      <c r="V909" s="11" t="s">
        <v>475</v>
      </c>
      <c r="W909" s="11">
        <v>2</v>
      </c>
      <c r="X909" s="11">
        <v>204</v>
      </c>
      <c r="Y909" s="11">
        <v>25</v>
      </c>
      <c r="Z909" s="11">
        <v>116</v>
      </c>
      <c r="AA909" s="15">
        <f t="shared" si="176"/>
        <v>4.6399999999999997</v>
      </c>
      <c r="AB909" s="11">
        <v>4</v>
      </c>
      <c r="AC909" s="11">
        <v>28</v>
      </c>
      <c r="AD909" s="15">
        <f t="shared" si="177"/>
        <v>1.1200000000000001</v>
      </c>
      <c r="AE909" s="16">
        <f t="shared" si="178"/>
        <v>24.137931034482765</v>
      </c>
      <c r="AF909" s="11">
        <v>0</v>
      </c>
      <c r="AG909" s="11">
        <f t="shared" si="179"/>
        <v>0</v>
      </c>
      <c r="AH909" s="11">
        <v>0</v>
      </c>
      <c r="AI909" s="11">
        <f t="shared" si="180"/>
        <v>0</v>
      </c>
      <c r="AJ909" s="18" t="s">
        <v>483</v>
      </c>
      <c r="AM909" s="11">
        <v>4</v>
      </c>
      <c r="AN909" s="11">
        <v>3</v>
      </c>
      <c r="AO909" s="11">
        <v>1</v>
      </c>
      <c r="AP909" s="11">
        <v>3</v>
      </c>
      <c r="AQ909" s="11">
        <v>3</v>
      </c>
      <c r="AR909" s="11">
        <v>3</v>
      </c>
      <c r="AS909" s="11">
        <v>0</v>
      </c>
      <c r="AT909" s="11"/>
      <c r="AU909" s="11">
        <f>AQ909-66</f>
        <v>-63</v>
      </c>
      <c r="AV909" s="11">
        <f>AQ909-82</f>
        <v>-79</v>
      </c>
      <c r="BD909" s="11"/>
      <c r="BH909" t="str">
        <f>CONCATENATE(Tabla1[[#This Row],[MADRE]],"X",Tabla1[[#This Row],[PADRE]])</f>
        <v>PwebbiXAntoneta</v>
      </c>
    </row>
    <row r="910" spans="1:60" ht="15.75" hidden="1" x14ac:dyDescent="0.25">
      <c r="A910" s="11" t="str">
        <f t="shared" si="187"/>
        <v>D05_244_8</v>
      </c>
      <c r="B910" s="1" t="s">
        <v>460</v>
      </c>
      <c r="C910" s="2">
        <v>244</v>
      </c>
      <c r="D910" s="16">
        <v>8</v>
      </c>
      <c r="E910" s="14" t="s">
        <v>303</v>
      </c>
      <c r="F910" s="11" t="s">
        <v>144</v>
      </c>
      <c r="G910" s="11" t="s">
        <v>63</v>
      </c>
      <c r="H910" s="11">
        <v>2010</v>
      </c>
      <c r="I910" s="16" t="s">
        <v>104</v>
      </c>
      <c r="L910" s="11">
        <f>J910-40</f>
        <v>-40</v>
      </c>
      <c r="M910" s="11">
        <f>J910-60</f>
        <v>-60</v>
      </c>
      <c r="V910" s="11" t="s">
        <v>475</v>
      </c>
      <c r="W910" s="11">
        <v>2</v>
      </c>
      <c r="X910" s="11">
        <v>216</v>
      </c>
      <c r="Y910" s="11">
        <v>25</v>
      </c>
      <c r="Z910" s="11">
        <v>62</v>
      </c>
      <c r="AA910" s="15">
        <f t="shared" si="176"/>
        <v>2.5321739130434779</v>
      </c>
      <c r="AB910" s="11">
        <v>4</v>
      </c>
      <c r="AC910" s="11">
        <v>15</v>
      </c>
      <c r="AD910" s="15">
        <f t="shared" si="177"/>
        <v>0.65217391304347827</v>
      </c>
      <c r="AE910" s="16">
        <f t="shared" si="178"/>
        <v>25.755494505494511</v>
      </c>
      <c r="AF910" s="11">
        <v>2</v>
      </c>
      <c r="AG910" s="11">
        <f t="shared" si="179"/>
        <v>8</v>
      </c>
      <c r="AH910" s="11">
        <v>1</v>
      </c>
      <c r="AI910" s="11">
        <f t="shared" si="180"/>
        <v>4</v>
      </c>
      <c r="AJ910" s="18" t="s">
        <v>87</v>
      </c>
      <c r="AM910" s="11">
        <v>7</v>
      </c>
      <c r="AN910" s="11">
        <v>3</v>
      </c>
      <c r="AO910" s="11">
        <v>1</v>
      </c>
      <c r="AP910" s="11">
        <v>1</v>
      </c>
      <c r="AQ910" s="11">
        <v>3</v>
      </c>
      <c r="AR910" s="11">
        <v>3</v>
      </c>
      <c r="AS910" s="11">
        <v>1</v>
      </c>
      <c r="AT910" s="11"/>
      <c r="AU910" s="11">
        <f>AQ910-82</f>
        <v>-79</v>
      </c>
      <c r="AV910" s="11">
        <f>AQ910-98</f>
        <v>-95</v>
      </c>
      <c r="BD910" s="11"/>
      <c r="BH910" t="str">
        <f>CONCATENATE(Tabla1[[#This Row],[MADRE]],"X",Tabla1[[#This Row],[PADRE]])</f>
        <v>PwebbiXAntoneta</v>
      </c>
    </row>
    <row r="911" spans="1:60" ht="15.75" hidden="1" x14ac:dyDescent="0.25">
      <c r="A911" s="11" t="str">
        <f t="shared" si="187"/>
        <v>D05_244_8</v>
      </c>
      <c r="B911" s="1" t="s">
        <v>460</v>
      </c>
      <c r="C911" s="2">
        <v>244</v>
      </c>
      <c r="D911" s="16">
        <v>8</v>
      </c>
      <c r="E911" s="14" t="s">
        <v>303</v>
      </c>
      <c r="F911" s="11" t="s">
        <v>144</v>
      </c>
      <c r="G911" s="11" t="s">
        <v>63</v>
      </c>
      <c r="H911" s="11">
        <v>2011</v>
      </c>
      <c r="I911" s="16" t="s">
        <v>104</v>
      </c>
      <c r="L911" s="11"/>
      <c r="M911" s="11"/>
      <c r="V911" s="11" t="s">
        <v>475</v>
      </c>
      <c r="W911" s="11">
        <v>3</v>
      </c>
      <c r="X911" s="11">
        <v>207</v>
      </c>
      <c r="Y911" s="11">
        <v>25</v>
      </c>
      <c r="Z911" s="11">
        <v>114</v>
      </c>
      <c r="AA911" s="15">
        <f t="shared" si="176"/>
        <v>4.5599999999999996</v>
      </c>
      <c r="AB911" s="11">
        <v>4</v>
      </c>
      <c r="AC911" s="11">
        <v>28</v>
      </c>
      <c r="AD911" s="15">
        <f t="shared" si="177"/>
        <v>1.1200000000000001</v>
      </c>
      <c r="AE911" s="16">
        <f t="shared" si="178"/>
        <v>24.561403508771935</v>
      </c>
      <c r="AF911" s="11">
        <v>0</v>
      </c>
      <c r="AG911" s="11">
        <f t="shared" si="179"/>
        <v>0</v>
      </c>
      <c r="AH911" s="11">
        <v>0</v>
      </c>
      <c r="AI911" s="11">
        <f t="shared" si="180"/>
        <v>0</v>
      </c>
      <c r="AJ911" s="18" t="s">
        <v>323</v>
      </c>
      <c r="AM911" s="11">
        <v>7</v>
      </c>
      <c r="AN911" s="11">
        <v>2</v>
      </c>
      <c r="AO911" s="11">
        <v>3</v>
      </c>
      <c r="AP911" s="11">
        <v>2</v>
      </c>
      <c r="AQ911" s="11">
        <v>3</v>
      </c>
      <c r="AR911" s="11">
        <v>1</v>
      </c>
      <c r="AS911" s="11">
        <v>0</v>
      </c>
      <c r="AT911" s="11"/>
      <c r="AU911" s="11"/>
      <c r="AV911" s="11"/>
      <c r="BD911" s="11"/>
      <c r="BH911" t="str">
        <f>CONCATENATE(Tabla1[[#This Row],[MADRE]],"X",Tabla1[[#This Row],[PADRE]])</f>
        <v>PwebbiXAntoneta</v>
      </c>
    </row>
    <row r="912" spans="1:60" ht="15.75" hidden="1" x14ac:dyDescent="0.25">
      <c r="A912" s="11" t="str">
        <f t="shared" si="187"/>
        <v>D05_246_9</v>
      </c>
      <c r="B912" s="1" t="s">
        <v>460</v>
      </c>
      <c r="C912" s="8">
        <v>246</v>
      </c>
      <c r="D912" s="13">
        <v>9</v>
      </c>
      <c r="E912" s="14" t="s">
        <v>303</v>
      </c>
      <c r="F912" s="14" t="s">
        <v>110</v>
      </c>
      <c r="G912" s="14" t="s">
        <v>63</v>
      </c>
      <c r="H912" s="14">
        <v>2008</v>
      </c>
      <c r="I912" s="16" t="s">
        <v>104</v>
      </c>
      <c r="L912" s="14">
        <f>J912-22</f>
        <v>-22</v>
      </c>
      <c r="M912" s="14">
        <f>J912-49</f>
        <v>-49</v>
      </c>
      <c r="V912" s="14"/>
      <c r="W912" s="14">
        <v>2</v>
      </c>
      <c r="X912" s="14">
        <v>210</v>
      </c>
      <c r="Y912" s="14">
        <v>25</v>
      </c>
      <c r="Z912" s="14">
        <v>130</v>
      </c>
      <c r="AA912" s="81">
        <f t="shared" si="176"/>
        <v>5.2</v>
      </c>
      <c r="AB912" s="14">
        <v>4</v>
      </c>
      <c r="AC912" s="14">
        <v>30</v>
      </c>
      <c r="AD912" s="87">
        <f t="shared" si="177"/>
        <v>1.2</v>
      </c>
      <c r="AE912" s="13">
        <f t="shared" si="178"/>
        <v>23.076923076923077</v>
      </c>
      <c r="AF912" s="14">
        <v>0</v>
      </c>
      <c r="AG912" s="14">
        <f t="shared" si="179"/>
        <v>0</v>
      </c>
      <c r="AH912" s="14">
        <v>0</v>
      </c>
      <c r="AI912" s="14">
        <f t="shared" si="180"/>
        <v>0</v>
      </c>
      <c r="AJ912" s="17" t="s">
        <v>87</v>
      </c>
      <c r="AM912" s="14">
        <v>8</v>
      </c>
      <c r="AN912" s="14">
        <v>2</v>
      </c>
      <c r="AO912" s="14">
        <v>2</v>
      </c>
      <c r="AP912" s="14">
        <v>3</v>
      </c>
      <c r="AQ912" s="14">
        <v>3</v>
      </c>
      <c r="AR912" s="14">
        <v>4</v>
      </c>
      <c r="AS912" s="14"/>
      <c r="AT912" s="14" t="s">
        <v>482</v>
      </c>
      <c r="AU912" s="14">
        <f>AQ912-67</f>
        <v>-64</v>
      </c>
      <c r="AV912" s="14">
        <f>AQ912-82</f>
        <v>-79</v>
      </c>
      <c r="BD912" s="14"/>
      <c r="BH912" t="str">
        <f>CONCATENATE(Tabla1[[#This Row],[MADRE]],"X",Tabla1[[#This Row],[PADRE]])</f>
        <v>PwebbiXLauranne</v>
      </c>
    </row>
    <row r="913" spans="1:60" ht="15.75" hidden="1" x14ac:dyDescent="0.25">
      <c r="A913" s="11" t="str">
        <f t="shared" si="187"/>
        <v>D05_246_9</v>
      </c>
      <c r="B913" s="1" t="s">
        <v>460</v>
      </c>
      <c r="C913" s="2">
        <v>246</v>
      </c>
      <c r="D913" s="16">
        <v>9</v>
      </c>
      <c r="E913" s="14" t="s">
        <v>303</v>
      </c>
      <c r="F913" s="11" t="s">
        <v>110</v>
      </c>
      <c r="G913" s="11" t="s">
        <v>63</v>
      </c>
      <c r="H913" s="11">
        <v>2009</v>
      </c>
      <c r="I913" s="16" t="s">
        <v>104</v>
      </c>
      <c r="L913" s="11">
        <f>J913-26</f>
        <v>-26</v>
      </c>
      <c r="M913" s="11">
        <f>J913-50</f>
        <v>-50</v>
      </c>
      <c r="V913" s="11"/>
      <c r="W913" s="11">
        <v>3</v>
      </c>
      <c r="X913" s="11">
        <v>212</v>
      </c>
      <c r="Y913" s="11">
        <v>25</v>
      </c>
      <c r="Z913" s="11">
        <v>105</v>
      </c>
      <c r="AA913" s="15">
        <f t="shared" si="176"/>
        <v>4.286956521739131</v>
      </c>
      <c r="AB913" s="11">
        <v>4</v>
      </c>
      <c r="AC913" s="11">
        <v>25</v>
      </c>
      <c r="AD913" s="15">
        <f t="shared" si="177"/>
        <v>1.0869565217391304</v>
      </c>
      <c r="AE913" s="16">
        <f t="shared" si="178"/>
        <v>25.354969574036506</v>
      </c>
      <c r="AF913" s="11">
        <v>2</v>
      </c>
      <c r="AG913" s="11">
        <f t="shared" si="179"/>
        <v>8</v>
      </c>
      <c r="AH913" s="11">
        <v>0</v>
      </c>
      <c r="AI913" s="11">
        <f t="shared" si="180"/>
        <v>0</v>
      </c>
      <c r="AJ913" s="18" t="s">
        <v>259</v>
      </c>
      <c r="AM913" s="11">
        <v>4</v>
      </c>
      <c r="AN913" s="11">
        <v>2</v>
      </c>
      <c r="AO913" s="11">
        <v>1</v>
      </c>
      <c r="AP913" s="11">
        <v>3</v>
      </c>
      <c r="AQ913" s="11">
        <v>3</v>
      </c>
      <c r="AR913" s="11">
        <v>3</v>
      </c>
      <c r="AS913" s="11">
        <v>0</v>
      </c>
      <c r="AT913" s="11"/>
      <c r="AU913" s="11">
        <f>AQ913-66</f>
        <v>-63</v>
      </c>
      <c r="AV913" s="11">
        <f>AQ913-82</f>
        <v>-79</v>
      </c>
      <c r="BD913" s="11"/>
      <c r="BH913" t="str">
        <f>CONCATENATE(Tabla1[[#This Row],[MADRE]],"X",Tabla1[[#This Row],[PADRE]])</f>
        <v>PwebbiXLauranne</v>
      </c>
    </row>
    <row r="914" spans="1:60" ht="15.75" hidden="1" x14ac:dyDescent="0.25">
      <c r="A914" s="11" t="str">
        <f t="shared" si="187"/>
        <v>D05_246_9</v>
      </c>
      <c r="B914" s="1" t="s">
        <v>460</v>
      </c>
      <c r="C914" s="2">
        <v>246</v>
      </c>
      <c r="D914" s="16">
        <v>9</v>
      </c>
      <c r="E914" s="14" t="s">
        <v>303</v>
      </c>
      <c r="F914" s="11" t="s">
        <v>110</v>
      </c>
      <c r="G914" s="11" t="s">
        <v>63</v>
      </c>
      <c r="H914" s="11">
        <v>2010</v>
      </c>
      <c r="I914" s="16" t="s">
        <v>104</v>
      </c>
      <c r="L914" s="11">
        <f>J914-40</f>
        <v>-40</v>
      </c>
      <c r="M914" s="11">
        <f>J914-60</f>
        <v>-60</v>
      </c>
      <c r="V914" s="11"/>
      <c r="W914" s="11">
        <v>1</v>
      </c>
      <c r="X914" s="11">
        <v>225</v>
      </c>
      <c r="Y914" s="11">
        <v>25</v>
      </c>
      <c r="Z914" s="11">
        <v>98</v>
      </c>
      <c r="AA914" s="15">
        <f t="shared" si="176"/>
        <v>3.92</v>
      </c>
      <c r="AB914" s="11">
        <v>4</v>
      </c>
      <c r="AC914" s="11">
        <v>27</v>
      </c>
      <c r="AD914" s="15">
        <f t="shared" si="177"/>
        <v>1.08</v>
      </c>
      <c r="AE914" s="16">
        <f t="shared" si="178"/>
        <v>27.551020408163264</v>
      </c>
      <c r="AF914" s="11">
        <v>0</v>
      </c>
      <c r="AG914" s="11">
        <f t="shared" si="179"/>
        <v>0</v>
      </c>
      <c r="AH914" s="11">
        <v>0</v>
      </c>
      <c r="AI914" s="11">
        <f t="shared" si="180"/>
        <v>0</v>
      </c>
      <c r="AJ914" s="18" t="s">
        <v>259</v>
      </c>
      <c r="AM914" s="11">
        <v>3</v>
      </c>
      <c r="AN914" s="11">
        <v>2</v>
      </c>
      <c r="AO914" s="11">
        <v>2</v>
      </c>
      <c r="AP914" s="11">
        <v>3</v>
      </c>
      <c r="AQ914" s="11">
        <v>3</v>
      </c>
      <c r="AR914" s="11">
        <v>3</v>
      </c>
      <c r="AS914" s="11">
        <v>1</v>
      </c>
      <c r="AT914" s="11"/>
      <c r="AU914" s="11">
        <f>AQ914-82</f>
        <v>-79</v>
      </c>
      <c r="AV914" s="11">
        <f>AQ914-98</f>
        <v>-95</v>
      </c>
      <c r="BD914" s="11"/>
      <c r="BH914" t="str">
        <f>CONCATENATE(Tabla1[[#This Row],[MADRE]],"X",Tabla1[[#This Row],[PADRE]])</f>
        <v>PwebbiXLauranne</v>
      </c>
    </row>
    <row r="915" spans="1:60" ht="15.75" hidden="1" x14ac:dyDescent="0.25">
      <c r="A915" s="11" t="str">
        <f t="shared" si="187"/>
        <v>D05_246_9</v>
      </c>
      <c r="B915" s="1" t="s">
        <v>460</v>
      </c>
      <c r="C915" s="2">
        <v>246</v>
      </c>
      <c r="D915" s="16">
        <v>9</v>
      </c>
      <c r="E915" s="14" t="s">
        <v>303</v>
      </c>
      <c r="F915" s="11" t="s">
        <v>110</v>
      </c>
      <c r="G915" s="11" t="s">
        <v>63</v>
      </c>
      <c r="H915" s="11">
        <v>2011</v>
      </c>
      <c r="I915" s="16" t="s">
        <v>104</v>
      </c>
      <c r="L915" s="11"/>
      <c r="M915" s="11"/>
      <c r="V915" s="11"/>
      <c r="W915" s="11">
        <v>2</v>
      </c>
      <c r="X915" s="11">
        <v>217</v>
      </c>
      <c r="Y915" s="11">
        <v>25</v>
      </c>
      <c r="Z915" s="11">
        <v>109</v>
      </c>
      <c r="AA915" s="15">
        <f t="shared" ref="AA915:AA978" si="188">(Z915+(AD915*AF915))/Y915</f>
        <v>4.4066666666666672</v>
      </c>
      <c r="AB915" s="11">
        <v>4</v>
      </c>
      <c r="AC915" s="11">
        <v>28</v>
      </c>
      <c r="AD915" s="15">
        <f t="shared" ref="AD915:AD978" si="189">AC915/(Y915-AF915)</f>
        <v>1.1666666666666667</v>
      </c>
      <c r="AE915" s="16">
        <f t="shared" ref="AE915:AE978" si="190">AD915*100/AA915</f>
        <v>26.475037821482601</v>
      </c>
      <c r="AF915" s="11">
        <v>1</v>
      </c>
      <c r="AG915" s="11">
        <f t="shared" ref="AG915:AG978" si="191">AF915*100/Y915</f>
        <v>4</v>
      </c>
      <c r="AH915" s="11">
        <v>0</v>
      </c>
      <c r="AI915" s="11">
        <f t="shared" ref="AI915:AI978" si="192">AH915*100/Y915</f>
        <v>0</v>
      </c>
      <c r="AJ915" s="18" t="s">
        <v>311</v>
      </c>
      <c r="AM915" s="11">
        <v>7</v>
      </c>
      <c r="AN915" s="11">
        <v>2</v>
      </c>
      <c r="AO915" s="11">
        <v>1</v>
      </c>
      <c r="AP915" s="11">
        <v>3</v>
      </c>
      <c r="AQ915" s="11">
        <v>3</v>
      </c>
      <c r="AR915" s="11">
        <v>3</v>
      </c>
      <c r="AS915" s="11">
        <v>1</v>
      </c>
      <c r="AT915" s="11"/>
      <c r="AU915" s="11"/>
      <c r="AV915" s="11"/>
      <c r="BD915" s="11"/>
      <c r="BH915" t="str">
        <f>CONCATENATE(Tabla1[[#This Row],[MADRE]],"X",Tabla1[[#This Row],[PADRE]])</f>
        <v>PwebbiXLauranne</v>
      </c>
    </row>
    <row r="916" spans="1:60" ht="15.75" hidden="1" x14ac:dyDescent="0.25">
      <c r="A916" s="11" t="str">
        <f t="shared" si="187"/>
        <v>D05_247_9</v>
      </c>
      <c r="B916" s="1" t="s">
        <v>460</v>
      </c>
      <c r="C916" s="8">
        <v>247</v>
      </c>
      <c r="D916" s="13">
        <v>9</v>
      </c>
      <c r="E916" s="14" t="s">
        <v>303</v>
      </c>
      <c r="F916" s="14" t="s">
        <v>110</v>
      </c>
      <c r="G916" s="14" t="s">
        <v>63</v>
      </c>
      <c r="H916" s="14">
        <v>2008</v>
      </c>
      <c r="I916" s="13" t="s">
        <v>104</v>
      </c>
      <c r="L916" s="14">
        <f>J916-22</f>
        <v>-22</v>
      </c>
      <c r="M916" s="14">
        <f>J916-49</f>
        <v>-49</v>
      </c>
      <c r="V916" s="14"/>
      <c r="W916" s="14">
        <v>3</v>
      </c>
      <c r="X916" s="14">
        <v>197</v>
      </c>
      <c r="Y916" s="14">
        <v>25</v>
      </c>
      <c r="Z916" s="14">
        <v>101</v>
      </c>
      <c r="AA916" s="81">
        <f t="shared" si="188"/>
        <v>4.04</v>
      </c>
      <c r="AB916" s="14">
        <v>4</v>
      </c>
      <c r="AC916" s="14">
        <v>21</v>
      </c>
      <c r="AD916" s="81">
        <f t="shared" si="189"/>
        <v>0.84</v>
      </c>
      <c r="AE916" s="13">
        <f t="shared" si="190"/>
        <v>20.792079207920793</v>
      </c>
      <c r="AF916" s="14">
        <v>0</v>
      </c>
      <c r="AG916" s="14">
        <f t="shared" si="191"/>
        <v>0</v>
      </c>
      <c r="AH916" s="14">
        <v>0</v>
      </c>
      <c r="AI916" s="14">
        <f t="shared" si="192"/>
        <v>0</v>
      </c>
      <c r="AJ916" s="17" t="s">
        <v>323</v>
      </c>
      <c r="AM916" s="14">
        <v>7</v>
      </c>
      <c r="AN916" s="14">
        <v>3</v>
      </c>
      <c r="AO916" s="14">
        <v>2</v>
      </c>
      <c r="AP916" s="14">
        <v>3</v>
      </c>
      <c r="AQ916" s="14">
        <v>3</v>
      </c>
      <c r="AR916" s="14">
        <v>2</v>
      </c>
      <c r="AS916" s="14"/>
      <c r="AT916" s="14" t="s">
        <v>482</v>
      </c>
      <c r="AU916" s="14">
        <f>AQ916-67</f>
        <v>-64</v>
      </c>
      <c r="AV916" s="14">
        <f>AQ916-82</f>
        <v>-79</v>
      </c>
      <c r="BD916" s="14"/>
      <c r="BH916" t="str">
        <f>CONCATENATE(Tabla1[[#This Row],[MADRE]],"X",Tabla1[[#This Row],[PADRE]])</f>
        <v>PwebbiXLauranne</v>
      </c>
    </row>
    <row r="917" spans="1:60" ht="15.75" hidden="1" x14ac:dyDescent="0.25">
      <c r="A917" s="11" t="str">
        <f t="shared" si="187"/>
        <v>D05_248_9</v>
      </c>
      <c r="B917" s="1" t="s">
        <v>460</v>
      </c>
      <c r="C917" s="8">
        <v>248</v>
      </c>
      <c r="D917" s="13">
        <v>9</v>
      </c>
      <c r="E917" s="14" t="s">
        <v>303</v>
      </c>
      <c r="F917" s="14" t="s">
        <v>110</v>
      </c>
      <c r="G917" s="14" t="s">
        <v>63</v>
      </c>
      <c r="H917" s="14">
        <v>2008</v>
      </c>
      <c r="I917" s="13" t="s">
        <v>104</v>
      </c>
      <c r="L917" s="14">
        <f>J917-22</f>
        <v>-22</v>
      </c>
      <c r="M917" s="14">
        <f>J917-49</f>
        <v>-49</v>
      </c>
      <c r="V917" s="14"/>
      <c r="W917" s="14">
        <v>2</v>
      </c>
      <c r="X917" s="14">
        <v>197</v>
      </c>
      <c r="Y917" s="14">
        <v>25</v>
      </c>
      <c r="Z917" s="14">
        <v>98</v>
      </c>
      <c r="AA917" s="81">
        <f t="shared" si="188"/>
        <v>3.92</v>
      </c>
      <c r="AB917" s="14">
        <v>4</v>
      </c>
      <c r="AC917" s="14">
        <v>22</v>
      </c>
      <c r="AD917" s="81">
        <f t="shared" si="189"/>
        <v>0.88</v>
      </c>
      <c r="AE917" s="13">
        <f t="shared" si="190"/>
        <v>22.448979591836736</v>
      </c>
      <c r="AF917" s="14">
        <v>0</v>
      </c>
      <c r="AG917" s="14">
        <f t="shared" si="191"/>
        <v>0</v>
      </c>
      <c r="AH917" s="14">
        <v>0</v>
      </c>
      <c r="AI917" s="14">
        <f t="shared" si="192"/>
        <v>0</v>
      </c>
      <c r="AJ917" s="17" t="s">
        <v>87</v>
      </c>
      <c r="AM917" s="14">
        <v>8</v>
      </c>
      <c r="AN917" s="14">
        <v>2</v>
      </c>
      <c r="AO917" s="14">
        <v>2</v>
      </c>
      <c r="AP917" s="14">
        <v>3</v>
      </c>
      <c r="AQ917" s="14">
        <v>3</v>
      </c>
      <c r="AR917" s="14">
        <v>4</v>
      </c>
      <c r="AS917" s="14"/>
      <c r="AT917" s="14" t="s">
        <v>482</v>
      </c>
      <c r="AU917" s="14">
        <f>AQ917-67</f>
        <v>-64</v>
      </c>
      <c r="AV917" s="14">
        <f>AQ917-82</f>
        <v>-79</v>
      </c>
      <c r="BD917" s="14"/>
      <c r="BH917" t="str">
        <f>CONCATENATE(Tabla1[[#This Row],[MADRE]],"X",Tabla1[[#This Row],[PADRE]])</f>
        <v>PwebbiXLauranne</v>
      </c>
    </row>
    <row r="918" spans="1:60" ht="15.75" hidden="1" x14ac:dyDescent="0.25">
      <c r="A918" s="11" t="str">
        <f t="shared" si="187"/>
        <v>D05_249_9</v>
      </c>
      <c r="B918" s="1" t="s">
        <v>460</v>
      </c>
      <c r="C918" s="8">
        <v>249</v>
      </c>
      <c r="D918" s="13">
        <v>9</v>
      </c>
      <c r="E918" s="14" t="s">
        <v>303</v>
      </c>
      <c r="F918" s="14" t="s">
        <v>110</v>
      </c>
      <c r="G918" s="14" t="s">
        <v>63</v>
      </c>
      <c r="H918" s="14">
        <v>2008</v>
      </c>
      <c r="I918" s="16" t="s">
        <v>104</v>
      </c>
      <c r="L918" s="14">
        <f>J918-22</f>
        <v>-22</v>
      </c>
      <c r="M918" s="14">
        <f>J918-49</f>
        <v>-49</v>
      </c>
      <c r="V918" s="14"/>
      <c r="W918" s="14">
        <v>3</v>
      </c>
      <c r="X918" s="14">
        <v>201</v>
      </c>
      <c r="Y918" s="14">
        <v>25</v>
      </c>
      <c r="Z918" s="14">
        <v>101</v>
      </c>
      <c r="AA918" s="81">
        <f t="shared" si="188"/>
        <v>4.04</v>
      </c>
      <c r="AB918" s="14">
        <v>4</v>
      </c>
      <c r="AC918" s="14">
        <v>26</v>
      </c>
      <c r="AD918" s="87">
        <f t="shared" si="189"/>
        <v>1.04</v>
      </c>
      <c r="AE918" s="13">
        <f t="shared" si="190"/>
        <v>25.742574257425744</v>
      </c>
      <c r="AF918" s="14">
        <v>0</v>
      </c>
      <c r="AG918" s="14">
        <f t="shared" si="191"/>
        <v>0</v>
      </c>
      <c r="AH918" s="14">
        <v>0</v>
      </c>
      <c r="AI918" s="14">
        <f t="shared" si="192"/>
        <v>0</v>
      </c>
      <c r="AJ918" s="17" t="s">
        <v>87</v>
      </c>
      <c r="AM918" s="14">
        <v>10</v>
      </c>
      <c r="AN918" s="14">
        <v>2</v>
      </c>
      <c r="AO918" s="14">
        <v>2</v>
      </c>
      <c r="AP918" s="14">
        <v>2</v>
      </c>
      <c r="AQ918" s="14">
        <v>3</v>
      </c>
      <c r="AR918" s="14">
        <v>4</v>
      </c>
      <c r="AS918" s="14"/>
      <c r="AT918" s="14" t="s">
        <v>482</v>
      </c>
      <c r="AU918" s="14">
        <f>AQ918-67</f>
        <v>-64</v>
      </c>
      <c r="AV918" s="14">
        <f>AQ918-82</f>
        <v>-79</v>
      </c>
      <c r="BD918" s="14"/>
      <c r="BH918" t="str">
        <f>CONCATENATE(Tabla1[[#This Row],[MADRE]],"X",Tabla1[[#This Row],[PADRE]])</f>
        <v>PwebbiXLauranne</v>
      </c>
    </row>
    <row r="919" spans="1:60" ht="15.75" hidden="1" x14ac:dyDescent="0.25">
      <c r="A919" s="11" t="str">
        <f t="shared" si="187"/>
        <v>D05_249_9</v>
      </c>
      <c r="B919" s="1" t="s">
        <v>460</v>
      </c>
      <c r="C919" s="2">
        <v>249</v>
      </c>
      <c r="D919" s="16">
        <v>9</v>
      </c>
      <c r="E919" s="14" t="s">
        <v>303</v>
      </c>
      <c r="F919" s="11" t="s">
        <v>110</v>
      </c>
      <c r="G919" s="11" t="s">
        <v>63</v>
      </c>
      <c r="H919" s="11">
        <v>2009</v>
      </c>
      <c r="I919" s="16" t="s">
        <v>104</v>
      </c>
      <c r="L919" s="11">
        <f>J919-26</f>
        <v>-26</v>
      </c>
      <c r="M919" s="11">
        <f>J919-50</f>
        <v>-50</v>
      </c>
      <c r="V919" s="11"/>
      <c r="W919" s="11">
        <v>3</v>
      </c>
      <c r="X919" s="11">
        <v>197</v>
      </c>
      <c r="Y919" s="11">
        <v>25</v>
      </c>
      <c r="Z919" s="11">
        <v>78</v>
      </c>
      <c r="AA919" s="15">
        <f t="shared" si="188"/>
        <v>3.12</v>
      </c>
      <c r="AB919" s="11">
        <v>4</v>
      </c>
      <c r="AC919" s="11">
        <v>26</v>
      </c>
      <c r="AD919" s="15">
        <f t="shared" si="189"/>
        <v>1.04</v>
      </c>
      <c r="AE919" s="16">
        <f t="shared" si="190"/>
        <v>33.333333333333336</v>
      </c>
      <c r="AF919" s="11">
        <v>0</v>
      </c>
      <c r="AG919" s="11">
        <f t="shared" si="191"/>
        <v>0</v>
      </c>
      <c r="AH919" s="11">
        <v>3</v>
      </c>
      <c r="AI919" s="11">
        <f t="shared" si="192"/>
        <v>12</v>
      </c>
      <c r="AJ919" s="18" t="s">
        <v>87</v>
      </c>
      <c r="AM919" s="11">
        <v>10</v>
      </c>
      <c r="AN919" s="11">
        <v>2</v>
      </c>
      <c r="AO919" s="11">
        <v>1</v>
      </c>
      <c r="AP919" s="11">
        <v>2</v>
      </c>
      <c r="AQ919" s="11">
        <v>3</v>
      </c>
      <c r="AR919" s="11">
        <v>4</v>
      </c>
      <c r="AS919" s="11">
        <v>1</v>
      </c>
      <c r="AT919" s="11"/>
      <c r="AU919" s="11">
        <f>AQ919-66</f>
        <v>-63</v>
      </c>
      <c r="AV919" s="11">
        <f>AQ919-82</f>
        <v>-79</v>
      </c>
      <c r="BD919" s="11"/>
      <c r="BH919" t="str">
        <f>CONCATENATE(Tabla1[[#This Row],[MADRE]],"X",Tabla1[[#This Row],[PADRE]])</f>
        <v>PwebbiXLauranne</v>
      </c>
    </row>
    <row r="920" spans="1:60" ht="15.75" hidden="1" x14ac:dyDescent="0.25">
      <c r="A920" s="11" t="str">
        <f t="shared" si="187"/>
        <v>D05_249_9</v>
      </c>
      <c r="B920" s="1" t="s">
        <v>460</v>
      </c>
      <c r="C920" s="2">
        <v>249</v>
      </c>
      <c r="D920" s="16">
        <v>9</v>
      </c>
      <c r="E920" s="14" t="s">
        <v>303</v>
      </c>
      <c r="F920" s="11" t="s">
        <v>110</v>
      </c>
      <c r="G920" s="11" t="s">
        <v>63</v>
      </c>
      <c r="H920" s="11">
        <v>2010</v>
      </c>
      <c r="I920" s="16" t="s">
        <v>104</v>
      </c>
      <c r="L920" s="11">
        <f>J920-40</f>
        <v>-40</v>
      </c>
      <c r="M920" s="11">
        <f>J920-60</f>
        <v>-60</v>
      </c>
      <c r="V920" s="11"/>
      <c r="W920" s="11">
        <v>2</v>
      </c>
      <c r="X920" s="11">
        <v>217</v>
      </c>
      <c r="Y920" s="11">
        <v>25</v>
      </c>
      <c r="Z920" s="11">
        <v>100</v>
      </c>
      <c r="AA920" s="15">
        <f t="shared" si="188"/>
        <v>4</v>
      </c>
      <c r="AB920" s="11">
        <v>4</v>
      </c>
      <c r="AC920" s="11">
        <v>27</v>
      </c>
      <c r="AD920" s="15">
        <f t="shared" si="189"/>
        <v>1.08</v>
      </c>
      <c r="AE920" s="16">
        <f t="shared" si="190"/>
        <v>27</v>
      </c>
      <c r="AF920" s="11">
        <v>0</v>
      </c>
      <c r="AG920" s="11">
        <f t="shared" si="191"/>
        <v>0</v>
      </c>
      <c r="AH920" s="11">
        <v>0</v>
      </c>
      <c r="AI920" s="11">
        <f t="shared" si="192"/>
        <v>0</v>
      </c>
      <c r="AJ920" s="18" t="s">
        <v>206</v>
      </c>
      <c r="AM920" s="11">
        <v>8</v>
      </c>
      <c r="AN920" s="11">
        <v>2</v>
      </c>
      <c r="AO920" s="11">
        <v>2</v>
      </c>
      <c r="AP920" s="11">
        <v>1</v>
      </c>
      <c r="AQ920" s="11">
        <v>3</v>
      </c>
      <c r="AR920" s="11">
        <v>4</v>
      </c>
      <c r="AS920" s="11">
        <v>1</v>
      </c>
      <c r="AT920" s="11"/>
      <c r="AU920" s="11">
        <f>AQ920-82</f>
        <v>-79</v>
      </c>
      <c r="AV920" s="11">
        <f>AQ920-98</f>
        <v>-95</v>
      </c>
      <c r="BD920" s="11"/>
      <c r="BH920" t="str">
        <f>CONCATENATE(Tabla1[[#This Row],[MADRE]],"X",Tabla1[[#This Row],[PADRE]])</f>
        <v>PwebbiXLauranne</v>
      </c>
    </row>
    <row r="921" spans="1:60" ht="15.75" hidden="1" x14ac:dyDescent="0.25">
      <c r="A921" s="11" t="str">
        <f t="shared" si="187"/>
        <v>D05_249_9</v>
      </c>
      <c r="B921" s="1" t="s">
        <v>460</v>
      </c>
      <c r="C921" s="2">
        <v>249</v>
      </c>
      <c r="D921" s="16">
        <v>9</v>
      </c>
      <c r="E921" s="14" t="s">
        <v>303</v>
      </c>
      <c r="F921" s="11" t="s">
        <v>110</v>
      </c>
      <c r="G921" s="11" t="s">
        <v>63</v>
      </c>
      <c r="H921" s="11">
        <v>2011</v>
      </c>
      <c r="I921" s="16" t="s">
        <v>104</v>
      </c>
      <c r="L921" s="11"/>
      <c r="M921" s="11"/>
      <c r="V921" s="11"/>
      <c r="W921" s="11">
        <v>3</v>
      </c>
      <c r="X921" s="11">
        <v>209</v>
      </c>
      <c r="Y921" s="11">
        <v>25</v>
      </c>
      <c r="Z921" s="11">
        <v>84</v>
      </c>
      <c r="AA921" s="15">
        <f t="shared" si="188"/>
        <v>3.36</v>
      </c>
      <c r="AB921" s="11">
        <v>4</v>
      </c>
      <c r="AC921" s="11">
        <v>24</v>
      </c>
      <c r="AD921" s="15">
        <f t="shared" si="189"/>
        <v>0.96</v>
      </c>
      <c r="AE921" s="16">
        <f t="shared" si="190"/>
        <v>28.571428571428573</v>
      </c>
      <c r="AF921" s="11">
        <v>0</v>
      </c>
      <c r="AG921" s="11">
        <f t="shared" si="191"/>
        <v>0</v>
      </c>
      <c r="AH921" s="11">
        <v>1</v>
      </c>
      <c r="AI921" s="11">
        <f t="shared" si="192"/>
        <v>4</v>
      </c>
      <c r="AJ921" s="18" t="s">
        <v>87</v>
      </c>
      <c r="AM921" s="11">
        <v>3</v>
      </c>
      <c r="AN921" s="11">
        <v>1</v>
      </c>
      <c r="AO921" s="11">
        <v>2</v>
      </c>
      <c r="AP921" s="11">
        <v>1</v>
      </c>
      <c r="AQ921" s="11">
        <v>3</v>
      </c>
      <c r="AR921" s="11">
        <v>3</v>
      </c>
      <c r="AS921" s="11">
        <v>2</v>
      </c>
      <c r="AT921" s="11"/>
      <c r="AU921" s="11"/>
      <c r="AV921" s="11"/>
      <c r="BD921" s="11" t="s">
        <v>484</v>
      </c>
      <c r="BH921" t="str">
        <f>CONCATENATE(Tabla1[[#This Row],[MADRE]],"X",Tabla1[[#This Row],[PADRE]])</f>
        <v>PwebbiXLauranne</v>
      </c>
    </row>
    <row r="922" spans="1:60" ht="15.75" hidden="1" x14ac:dyDescent="0.25">
      <c r="A922" s="11" t="str">
        <f t="shared" si="187"/>
        <v>D05_250_9</v>
      </c>
      <c r="B922" s="1" t="s">
        <v>460</v>
      </c>
      <c r="C922" s="8">
        <v>250</v>
      </c>
      <c r="D922" s="13">
        <v>9</v>
      </c>
      <c r="E922" s="14" t="s">
        <v>303</v>
      </c>
      <c r="F922" s="14" t="s">
        <v>110</v>
      </c>
      <c r="G922" s="14" t="s">
        <v>63</v>
      </c>
      <c r="H922" s="14">
        <v>2008</v>
      </c>
      <c r="I922" s="13" t="s">
        <v>104</v>
      </c>
      <c r="L922" s="14">
        <f>J922-22</f>
        <v>-22</v>
      </c>
      <c r="M922" s="14">
        <f>J922-49</f>
        <v>-49</v>
      </c>
      <c r="V922" s="14"/>
      <c r="W922" s="14">
        <v>2</v>
      </c>
      <c r="X922" s="14">
        <v>195</v>
      </c>
      <c r="Y922" s="14">
        <v>25</v>
      </c>
      <c r="Z922" s="14">
        <v>111</v>
      </c>
      <c r="AA922" s="81">
        <f t="shared" si="188"/>
        <v>4.4400000000000004</v>
      </c>
      <c r="AB922" s="14">
        <v>4</v>
      </c>
      <c r="AC922" s="14">
        <v>26</v>
      </c>
      <c r="AD922" s="87">
        <f t="shared" si="189"/>
        <v>1.04</v>
      </c>
      <c r="AE922" s="13">
        <f t="shared" si="190"/>
        <v>23.423423423423422</v>
      </c>
      <c r="AF922" s="14">
        <v>0</v>
      </c>
      <c r="AG922" s="14">
        <f t="shared" si="191"/>
        <v>0</v>
      </c>
      <c r="AH922" s="14">
        <v>0</v>
      </c>
      <c r="AI922" s="14">
        <f t="shared" si="192"/>
        <v>0</v>
      </c>
      <c r="AJ922" s="17" t="s">
        <v>259</v>
      </c>
      <c r="AM922" s="14">
        <v>8</v>
      </c>
      <c r="AN922" s="14">
        <v>2</v>
      </c>
      <c r="AO922" s="14">
        <v>2</v>
      </c>
      <c r="AP922" s="14">
        <v>2</v>
      </c>
      <c r="AQ922" s="14">
        <v>3</v>
      </c>
      <c r="AR922" s="14">
        <v>4</v>
      </c>
      <c r="AS922" s="14"/>
      <c r="AT922" s="14" t="s">
        <v>482</v>
      </c>
      <c r="AU922" s="14">
        <f>AQ922-67</f>
        <v>-64</v>
      </c>
      <c r="AV922" s="14">
        <f>AQ922-82</f>
        <v>-79</v>
      </c>
      <c r="BD922" s="14"/>
      <c r="BH922" t="str">
        <f>CONCATENATE(Tabla1[[#This Row],[MADRE]],"X",Tabla1[[#This Row],[PADRE]])</f>
        <v>PwebbiXLauranne</v>
      </c>
    </row>
    <row r="923" spans="1:60" ht="15.75" hidden="1" x14ac:dyDescent="0.25">
      <c r="A923" s="11" t="str">
        <f t="shared" si="187"/>
        <v>D05_251_9</v>
      </c>
      <c r="B923" s="1" t="s">
        <v>460</v>
      </c>
      <c r="C923" s="8">
        <v>251</v>
      </c>
      <c r="D923" s="13">
        <v>9</v>
      </c>
      <c r="E923" s="14" t="s">
        <v>303</v>
      </c>
      <c r="F923" s="14" t="s">
        <v>110</v>
      </c>
      <c r="G923" s="14" t="s">
        <v>63</v>
      </c>
      <c r="H923" s="14">
        <v>2008</v>
      </c>
      <c r="I923" s="13" t="s">
        <v>104</v>
      </c>
      <c r="L923" s="14">
        <f>J923-22</f>
        <v>-22</v>
      </c>
      <c r="M923" s="14">
        <f>J923-49</f>
        <v>-49</v>
      </c>
      <c r="V923" s="14"/>
      <c r="W923" s="14">
        <v>2</v>
      </c>
      <c r="X923" s="14">
        <v>197</v>
      </c>
      <c r="Y923" s="14">
        <v>25</v>
      </c>
      <c r="Z923" s="14">
        <v>92</v>
      </c>
      <c r="AA923" s="81">
        <f t="shared" si="188"/>
        <v>3.68</v>
      </c>
      <c r="AB923" s="14">
        <v>4</v>
      </c>
      <c r="AC923" s="14">
        <v>28</v>
      </c>
      <c r="AD923" s="87">
        <f t="shared" si="189"/>
        <v>1.1200000000000001</v>
      </c>
      <c r="AE923" s="13">
        <f t="shared" si="190"/>
        <v>30.434782608695656</v>
      </c>
      <c r="AF923" s="14">
        <v>0</v>
      </c>
      <c r="AG923" s="14">
        <f t="shared" si="191"/>
        <v>0</v>
      </c>
      <c r="AH923" s="14">
        <v>1</v>
      </c>
      <c r="AI923" s="14">
        <f t="shared" si="192"/>
        <v>4</v>
      </c>
      <c r="AJ923" s="17" t="s">
        <v>142</v>
      </c>
      <c r="AM923" s="14">
        <v>7</v>
      </c>
      <c r="AN923" s="14">
        <v>3</v>
      </c>
      <c r="AO923" s="14">
        <v>2</v>
      </c>
      <c r="AP923" s="14">
        <v>2</v>
      </c>
      <c r="AQ923" s="14">
        <v>1</v>
      </c>
      <c r="AR923" s="14">
        <v>1</v>
      </c>
      <c r="AS923" s="14"/>
      <c r="AT923" s="14" t="s">
        <v>482</v>
      </c>
      <c r="AU923" s="14">
        <f>AQ923-67</f>
        <v>-66</v>
      </c>
      <c r="AV923" s="14">
        <f>AQ923-82</f>
        <v>-81</v>
      </c>
      <c r="BD923" s="14"/>
      <c r="BH923" t="str">
        <f>CONCATENATE(Tabla1[[#This Row],[MADRE]],"X",Tabla1[[#This Row],[PADRE]])</f>
        <v>PwebbiXLauranne</v>
      </c>
    </row>
    <row r="924" spans="1:60" ht="15.75" hidden="1" x14ac:dyDescent="0.25">
      <c r="A924" s="11" t="str">
        <f t="shared" si="187"/>
        <v>D05_252_9</v>
      </c>
      <c r="B924" s="1" t="s">
        <v>460</v>
      </c>
      <c r="C924" s="8">
        <v>252</v>
      </c>
      <c r="D924" s="13">
        <v>9</v>
      </c>
      <c r="E924" s="14" t="s">
        <v>303</v>
      </c>
      <c r="F924" s="14" t="s">
        <v>110</v>
      </c>
      <c r="G924" s="14" t="s">
        <v>63</v>
      </c>
      <c r="H924" s="14">
        <v>2008</v>
      </c>
      <c r="I924" s="13" t="s">
        <v>104</v>
      </c>
      <c r="L924" s="14">
        <f>J924-22</f>
        <v>-22</v>
      </c>
      <c r="M924" s="14">
        <f>J924-49</f>
        <v>-49</v>
      </c>
      <c r="V924" s="14"/>
      <c r="W924" s="14">
        <v>3</v>
      </c>
      <c r="X924" s="14">
        <v>195</v>
      </c>
      <c r="Y924" s="14">
        <v>25</v>
      </c>
      <c r="Z924" s="14">
        <v>62</v>
      </c>
      <c r="AA924" s="81">
        <f t="shared" si="188"/>
        <v>2.6171428571428574</v>
      </c>
      <c r="AB924" s="14">
        <v>4</v>
      </c>
      <c r="AC924" s="14">
        <v>18</v>
      </c>
      <c r="AD924" s="81">
        <f t="shared" si="189"/>
        <v>0.8571428571428571</v>
      </c>
      <c r="AE924" s="13">
        <f t="shared" si="190"/>
        <v>32.751091703056765</v>
      </c>
      <c r="AF924" s="14">
        <v>4</v>
      </c>
      <c r="AG924" s="14">
        <f t="shared" si="191"/>
        <v>16</v>
      </c>
      <c r="AH924" s="14">
        <v>0</v>
      </c>
      <c r="AI924" s="14">
        <f t="shared" si="192"/>
        <v>0</v>
      </c>
      <c r="AJ924" s="17" t="s">
        <v>87</v>
      </c>
      <c r="AM924" s="14">
        <v>7</v>
      </c>
      <c r="AN924" s="14">
        <v>2</v>
      </c>
      <c r="AO924" s="14">
        <v>2</v>
      </c>
      <c r="AP924" s="14">
        <v>2</v>
      </c>
      <c r="AQ924" s="85">
        <v>3</v>
      </c>
      <c r="AR924" s="14">
        <v>3</v>
      </c>
      <c r="AS924" s="14"/>
      <c r="AT924" s="14" t="s">
        <v>482</v>
      </c>
      <c r="AU924" s="14">
        <f>AQ924-67</f>
        <v>-64</v>
      </c>
      <c r="AV924" s="14">
        <f>AQ924-82</f>
        <v>-79</v>
      </c>
      <c r="BD924" s="14"/>
      <c r="BH924" t="str">
        <f>CONCATENATE(Tabla1[[#This Row],[MADRE]],"X",Tabla1[[#This Row],[PADRE]])</f>
        <v>PwebbiXLauranne</v>
      </c>
    </row>
    <row r="925" spans="1:60" ht="15.75" hidden="1" x14ac:dyDescent="0.25">
      <c r="A925" s="11" t="str">
        <f t="shared" si="187"/>
        <v>D05_253_9</v>
      </c>
      <c r="B925" s="1" t="s">
        <v>460</v>
      </c>
      <c r="C925" s="2">
        <v>253</v>
      </c>
      <c r="D925" s="16">
        <v>9</v>
      </c>
      <c r="E925" s="14" t="s">
        <v>303</v>
      </c>
      <c r="F925" s="11" t="s">
        <v>110</v>
      </c>
      <c r="G925" s="11" t="s">
        <v>63</v>
      </c>
      <c r="H925" s="11">
        <v>2009</v>
      </c>
      <c r="I925" s="13" t="s">
        <v>306</v>
      </c>
      <c r="L925" s="11">
        <f>J925-26</f>
        <v>-26</v>
      </c>
      <c r="M925" s="11">
        <f>J925-50</f>
        <v>-50</v>
      </c>
      <c r="V925" s="11"/>
      <c r="W925" s="11">
        <v>1</v>
      </c>
      <c r="X925" s="11">
        <v>200</v>
      </c>
      <c r="Y925" s="11">
        <v>25</v>
      </c>
      <c r="Z925" s="11">
        <v>92</v>
      </c>
      <c r="AA925" s="15">
        <f t="shared" si="188"/>
        <v>3.74</v>
      </c>
      <c r="AB925" s="11">
        <v>4</v>
      </c>
      <c r="AC925" s="20">
        <v>36</v>
      </c>
      <c r="AD925" s="15">
        <f t="shared" si="189"/>
        <v>1.5</v>
      </c>
      <c r="AE925" s="16">
        <f t="shared" si="190"/>
        <v>40.106951871657749</v>
      </c>
      <c r="AF925" s="11">
        <v>1</v>
      </c>
      <c r="AG925" s="11">
        <f t="shared" si="191"/>
        <v>4</v>
      </c>
      <c r="AH925" s="11">
        <v>0</v>
      </c>
      <c r="AI925" s="11">
        <f t="shared" si="192"/>
        <v>0</v>
      </c>
      <c r="AJ925" s="18" t="s">
        <v>305</v>
      </c>
      <c r="AM925" s="11">
        <v>7</v>
      </c>
      <c r="AN925" s="11">
        <v>2</v>
      </c>
      <c r="AO925" s="11">
        <v>1</v>
      </c>
      <c r="AP925" s="11">
        <v>1</v>
      </c>
      <c r="AQ925" s="20">
        <v>1</v>
      </c>
      <c r="AR925" s="11">
        <v>2</v>
      </c>
      <c r="AS925" s="11">
        <v>1</v>
      </c>
      <c r="AT925" s="85" t="s">
        <v>485</v>
      </c>
      <c r="AU925" s="11">
        <f>AQ925-66</f>
        <v>-65</v>
      </c>
      <c r="AV925" s="11">
        <f>AQ925-82</f>
        <v>-81</v>
      </c>
      <c r="BD925" s="11"/>
      <c r="BH925" t="str">
        <f>CONCATENATE(Tabla1[[#This Row],[MADRE]],"X",Tabla1[[#This Row],[PADRE]])</f>
        <v>PwebbiXLauranne</v>
      </c>
    </row>
    <row r="926" spans="1:60" ht="15.75" hidden="1" x14ac:dyDescent="0.25">
      <c r="A926" s="11" t="str">
        <f t="shared" si="187"/>
        <v>D05_253_9</v>
      </c>
      <c r="B926" s="1" t="s">
        <v>460</v>
      </c>
      <c r="C926" s="2">
        <v>253</v>
      </c>
      <c r="D926" s="16">
        <v>9</v>
      </c>
      <c r="E926" s="14" t="s">
        <v>303</v>
      </c>
      <c r="F926" s="11" t="s">
        <v>110</v>
      </c>
      <c r="G926" s="11" t="s">
        <v>63</v>
      </c>
      <c r="H926" s="11">
        <v>2010</v>
      </c>
      <c r="I926" s="13" t="s">
        <v>306</v>
      </c>
      <c r="L926" s="11">
        <f>J926-40</f>
        <v>-40</v>
      </c>
      <c r="M926" s="11">
        <f>J926-60</f>
        <v>-60</v>
      </c>
      <c r="V926" s="11"/>
      <c r="W926" s="11">
        <v>2</v>
      </c>
      <c r="X926" s="11">
        <v>216</v>
      </c>
      <c r="Y926" s="11">
        <v>25</v>
      </c>
      <c r="Z926" s="11">
        <v>90</v>
      </c>
      <c r="AA926" s="15">
        <f t="shared" si="188"/>
        <v>3.6</v>
      </c>
      <c r="AB926" s="11">
        <v>4</v>
      </c>
      <c r="AC926" s="11">
        <v>21</v>
      </c>
      <c r="AD926" s="15">
        <f t="shared" si="189"/>
        <v>0.84</v>
      </c>
      <c r="AE926" s="16">
        <f t="shared" si="190"/>
        <v>23.333333333333332</v>
      </c>
      <c r="AF926" s="11">
        <v>0</v>
      </c>
      <c r="AG926" s="11">
        <f t="shared" si="191"/>
        <v>0</v>
      </c>
      <c r="AH926" s="11">
        <v>0</v>
      </c>
      <c r="AI926" s="11">
        <f t="shared" si="192"/>
        <v>0</v>
      </c>
      <c r="AJ926" s="18" t="s">
        <v>142</v>
      </c>
      <c r="AM926" s="11">
        <v>7</v>
      </c>
      <c r="AN926" s="11">
        <v>2</v>
      </c>
      <c r="AO926" s="11">
        <v>2</v>
      </c>
      <c r="AP926" s="11">
        <v>2</v>
      </c>
      <c r="AQ926" s="20">
        <v>2</v>
      </c>
      <c r="AR926" s="11">
        <v>2</v>
      </c>
      <c r="AS926" s="11">
        <v>0</v>
      </c>
      <c r="AT926" s="85" t="s">
        <v>485</v>
      </c>
      <c r="AU926" s="11">
        <f>AQ926-82</f>
        <v>-80</v>
      </c>
      <c r="AV926" s="11">
        <f>AQ926-98</f>
        <v>-96</v>
      </c>
      <c r="BD926" s="11"/>
      <c r="BH926" t="str">
        <f>CONCATENATE(Tabla1[[#This Row],[MADRE]],"X",Tabla1[[#This Row],[PADRE]])</f>
        <v>PwebbiXLauranne</v>
      </c>
    </row>
    <row r="927" spans="1:60" ht="15.75" hidden="1" x14ac:dyDescent="0.25">
      <c r="A927" s="11" t="str">
        <f t="shared" si="187"/>
        <v>D05_253_9</v>
      </c>
      <c r="B927" s="1" t="s">
        <v>460</v>
      </c>
      <c r="C927" s="2">
        <v>253</v>
      </c>
      <c r="D927" s="16">
        <v>9</v>
      </c>
      <c r="E927" s="14" t="s">
        <v>303</v>
      </c>
      <c r="F927" s="11" t="s">
        <v>110</v>
      </c>
      <c r="G927" s="11" t="s">
        <v>63</v>
      </c>
      <c r="H927" s="11">
        <v>2011</v>
      </c>
      <c r="I927" s="13" t="s">
        <v>306</v>
      </c>
      <c r="L927" s="11"/>
      <c r="M927" s="11"/>
      <c r="V927" s="11"/>
      <c r="W927" s="11">
        <v>1</v>
      </c>
      <c r="X927" s="11">
        <v>208</v>
      </c>
      <c r="Y927" s="11">
        <v>25</v>
      </c>
      <c r="Z927" s="11">
        <v>100</v>
      </c>
      <c r="AA927" s="15">
        <f t="shared" si="188"/>
        <v>4.041666666666667</v>
      </c>
      <c r="AB927" s="11">
        <v>4</v>
      </c>
      <c r="AC927" s="11">
        <v>25</v>
      </c>
      <c r="AD927" s="15">
        <f t="shared" si="189"/>
        <v>1.0416666666666667</v>
      </c>
      <c r="AE927" s="16">
        <f t="shared" si="190"/>
        <v>25.773195876288661</v>
      </c>
      <c r="AF927" s="11">
        <v>1</v>
      </c>
      <c r="AG927" s="11">
        <f t="shared" si="191"/>
        <v>4</v>
      </c>
      <c r="AH927" s="11">
        <v>0</v>
      </c>
      <c r="AI927" s="11">
        <f t="shared" si="192"/>
        <v>0</v>
      </c>
      <c r="AJ927" s="18" t="s">
        <v>87</v>
      </c>
      <c r="AM927" s="11">
        <v>7</v>
      </c>
      <c r="AN927" s="11">
        <v>2</v>
      </c>
      <c r="AO927" s="11">
        <v>1</v>
      </c>
      <c r="AP927" s="11">
        <v>1</v>
      </c>
      <c r="AQ927" s="20">
        <v>2</v>
      </c>
      <c r="AR927" s="11">
        <v>2</v>
      </c>
      <c r="AS927" s="11">
        <v>1</v>
      </c>
      <c r="AT927" s="85" t="s">
        <v>485</v>
      </c>
      <c r="AU927" s="11"/>
      <c r="AV927" s="11"/>
      <c r="BD927" s="11"/>
      <c r="BH927" t="str">
        <f>CONCATENATE(Tabla1[[#This Row],[MADRE]],"X",Tabla1[[#This Row],[PADRE]])</f>
        <v>PwebbiXLauranne</v>
      </c>
    </row>
    <row r="928" spans="1:60" ht="15.75" hidden="1" x14ac:dyDescent="0.25">
      <c r="A928" s="11" t="str">
        <f t="shared" si="187"/>
        <v>D05_254_9</v>
      </c>
      <c r="B928" s="1" t="s">
        <v>460</v>
      </c>
      <c r="C928" s="8">
        <v>254</v>
      </c>
      <c r="D928" s="13">
        <v>9</v>
      </c>
      <c r="E928" s="14" t="s">
        <v>303</v>
      </c>
      <c r="F928" s="14" t="s">
        <v>110</v>
      </c>
      <c r="G928" s="14" t="s">
        <v>63</v>
      </c>
      <c r="H928" s="14">
        <v>2008</v>
      </c>
      <c r="I928" s="13" t="s">
        <v>64</v>
      </c>
      <c r="L928" s="14">
        <f>J928-22</f>
        <v>-22</v>
      </c>
      <c r="M928" s="14">
        <f>J928-49</f>
        <v>-49</v>
      </c>
      <c r="V928" s="14"/>
      <c r="W928" s="14">
        <v>2</v>
      </c>
      <c r="X928" s="14">
        <v>204</v>
      </c>
      <c r="Y928" s="14">
        <v>25</v>
      </c>
      <c r="Z928" s="14">
        <v>105</v>
      </c>
      <c r="AA928" s="81">
        <f t="shared" si="188"/>
        <v>4.2433333333333332</v>
      </c>
      <c r="AB928" s="14">
        <v>4</v>
      </c>
      <c r="AC928" s="14">
        <v>26</v>
      </c>
      <c r="AD928" s="87">
        <f t="shared" si="189"/>
        <v>1.0833333333333333</v>
      </c>
      <c r="AE928" s="13">
        <f t="shared" si="190"/>
        <v>25.530243519245875</v>
      </c>
      <c r="AF928" s="14">
        <v>1</v>
      </c>
      <c r="AG928" s="14">
        <f t="shared" si="191"/>
        <v>4</v>
      </c>
      <c r="AH928" s="14">
        <v>0</v>
      </c>
      <c r="AI928" s="14">
        <f t="shared" si="192"/>
        <v>0</v>
      </c>
      <c r="AJ928" s="17" t="s">
        <v>87</v>
      </c>
      <c r="AM928" s="14">
        <v>4</v>
      </c>
      <c r="AN928" s="14">
        <v>2</v>
      </c>
      <c r="AO928" s="14">
        <v>1</v>
      </c>
      <c r="AP928" s="14">
        <v>3</v>
      </c>
      <c r="AQ928" s="14">
        <v>3</v>
      </c>
      <c r="AR928" s="14">
        <v>4</v>
      </c>
      <c r="AS928" s="14"/>
      <c r="AT928" s="14" t="s">
        <v>438</v>
      </c>
      <c r="AU928" s="14">
        <f>AQ928-67</f>
        <v>-64</v>
      </c>
      <c r="AV928" s="14">
        <f>AQ928-82</f>
        <v>-79</v>
      </c>
      <c r="BD928" s="14"/>
      <c r="BH928" t="str">
        <f>CONCATENATE(Tabla1[[#This Row],[MADRE]],"X",Tabla1[[#This Row],[PADRE]])</f>
        <v>PwebbiXLauranne</v>
      </c>
    </row>
    <row r="929" spans="1:60" ht="15.75" hidden="1" x14ac:dyDescent="0.25">
      <c r="A929" s="11" t="str">
        <f t="shared" si="187"/>
        <v>D05_254_9</v>
      </c>
      <c r="B929" s="1" t="s">
        <v>460</v>
      </c>
      <c r="C929" s="2">
        <v>254</v>
      </c>
      <c r="D929" s="16">
        <v>9</v>
      </c>
      <c r="E929" s="14" t="s">
        <v>303</v>
      </c>
      <c r="F929" s="11" t="s">
        <v>110</v>
      </c>
      <c r="G929" s="11" t="s">
        <v>63</v>
      </c>
      <c r="H929" s="11">
        <v>2009</v>
      </c>
      <c r="I929" s="13" t="s">
        <v>64</v>
      </c>
      <c r="L929" s="11">
        <f>J929-26</f>
        <v>-26</v>
      </c>
      <c r="M929" s="11">
        <f>J929-50</f>
        <v>-50</v>
      </c>
      <c r="V929" s="11"/>
      <c r="W929" s="11">
        <v>2</v>
      </c>
      <c r="X929" s="11">
        <v>204</v>
      </c>
      <c r="Y929" s="11">
        <v>25</v>
      </c>
      <c r="Z929" s="11">
        <v>71</v>
      </c>
      <c r="AA929" s="15">
        <f t="shared" si="188"/>
        <v>2.84</v>
      </c>
      <c r="AB929" s="11">
        <v>4</v>
      </c>
      <c r="AC929" s="11">
        <v>22</v>
      </c>
      <c r="AD929" s="15">
        <f t="shared" si="189"/>
        <v>0.88</v>
      </c>
      <c r="AE929" s="16">
        <f t="shared" si="190"/>
        <v>30.985915492957748</v>
      </c>
      <c r="AF929" s="11">
        <v>0</v>
      </c>
      <c r="AG929" s="11">
        <f t="shared" si="191"/>
        <v>0</v>
      </c>
      <c r="AH929" s="11">
        <v>0</v>
      </c>
      <c r="AI929" s="11">
        <f t="shared" si="192"/>
        <v>0</v>
      </c>
      <c r="AJ929" s="18" t="s">
        <v>87</v>
      </c>
      <c r="AM929" s="11">
        <v>1</v>
      </c>
      <c r="AN929" s="11">
        <v>3</v>
      </c>
      <c r="AO929" s="11">
        <v>1</v>
      </c>
      <c r="AP929" s="11">
        <v>3</v>
      </c>
      <c r="AQ929" s="11">
        <v>3</v>
      </c>
      <c r="AR929" s="11">
        <v>4</v>
      </c>
      <c r="AS929" s="11">
        <v>0</v>
      </c>
      <c r="AT929" s="11"/>
      <c r="AU929" s="11">
        <f>AQ929-66</f>
        <v>-63</v>
      </c>
      <c r="AV929" s="11">
        <f>AQ929-82</f>
        <v>-79</v>
      </c>
      <c r="BD929" s="11"/>
      <c r="BH929" t="str">
        <f>CONCATENATE(Tabla1[[#This Row],[MADRE]],"X",Tabla1[[#This Row],[PADRE]])</f>
        <v>PwebbiXLauranne</v>
      </c>
    </row>
    <row r="930" spans="1:60" ht="15.75" hidden="1" x14ac:dyDescent="0.25">
      <c r="A930" s="11" t="str">
        <f t="shared" si="187"/>
        <v>D05_254_9</v>
      </c>
      <c r="B930" s="1" t="s">
        <v>460</v>
      </c>
      <c r="C930" s="2">
        <v>254</v>
      </c>
      <c r="D930" s="16">
        <v>9</v>
      </c>
      <c r="E930" s="14" t="s">
        <v>303</v>
      </c>
      <c r="F930" s="11" t="s">
        <v>110</v>
      </c>
      <c r="G930" s="11" t="s">
        <v>63</v>
      </c>
      <c r="H930" s="11">
        <v>2010</v>
      </c>
      <c r="I930" s="13" t="s">
        <v>64</v>
      </c>
      <c r="L930" s="11">
        <f>J930-40</f>
        <v>-40</v>
      </c>
      <c r="M930" s="11">
        <f>J930-60</f>
        <v>-60</v>
      </c>
      <c r="V930" s="11"/>
      <c r="W930" s="11">
        <v>2</v>
      </c>
      <c r="X930" s="11">
        <v>214</v>
      </c>
      <c r="Y930" s="11">
        <v>25</v>
      </c>
      <c r="Z930" s="11">
        <v>96</v>
      </c>
      <c r="AA930" s="15">
        <f t="shared" si="188"/>
        <v>3.84</v>
      </c>
      <c r="AB930" s="11">
        <v>4</v>
      </c>
      <c r="AC930" s="11">
        <v>23</v>
      </c>
      <c r="AD930" s="15">
        <f t="shared" si="189"/>
        <v>0.92</v>
      </c>
      <c r="AE930" s="16">
        <f t="shared" si="190"/>
        <v>23.958333333333336</v>
      </c>
      <c r="AF930" s="11">
        <v>0</v>
      </c>
      <c r="AG930" s="11">
        <f t="shared" si="191"/>
        <v>0</v>
      </c>
      <c r="AH930" s="11">
        <v>0</v>
      </c>
      <c r="AI930" s="11">
        <f t="shared" si="192"/>
        <v>0</v>
      </c>
      <c r="AJ930" s="18" t="s">
        <v>87</v>
      </c>
      <c r="AM930" s="11">
        <v>4</v>
      </c>
      <c r="AN930" s="11">
        <v>2</v>
      </c>
      <c r="AO930" s="11">
        <v>2</v>
      </c>
      <c r="AP930" s="11">
        <v>3</v>
      </c>
      <c r="AQ930" s="11">
        <v>3</v>
      </c>
      <c r="AR930" s="11">
        <v>4</v>
      </c>
      <c r="AS930" s="11">
        <v>0</v>
      </c>
      <c r="AT930" s="11"/>
      <c r="AU930" s="11">
        <f>AQ930-82</f>
        <v>-79</v>
      </c>
      <c r="AV930" s="11">
        <f>AQ930-98</f>
        <v>-95</v>
      </c>
      <c r="BD930" s="11" t="s">
        <v>108</v>
      </c>
      <c r="BH930" t="str">
        <f>CONCATENATE(Tabla1[[#This Row],[MADRE]],"X",Tabla1[[#This Row],[PADRE]])</f>
        <v>PwebbiXLauranne</v>
      </c>
    </row>
    <row r="931" spans="1:60" ht="15.75" hidden="1" x14ac:dyDescent="0.25">
      <c r="A931" s="11" t="str">
        <f t="shared" si="187"/>
        <v>D05_254_9</v>
      </c>
      <c r="B931" s="1" t="s">
        <v>460</v>
      </c>
      <c r="C931" s="2">
        <v>254</v>
      </c>
      <c r="D931" s="16">
        <v>9</v>
      </c>
      <c r="E931" s="14" t="s">
        <v>303</v>
      </c>
      <c r="F931" s="11" t="s">
        <v>110</v>
      </c>
      <c r="G931" s="11" t="s">
        <v>63</v>
      </c>
      <c r="H931" s="11">
        <v>2011</v>
      </c>
      <c r="I931" s="13" t="s">
        <v>64</v>
      </c>
      <c r="L931" s="11"/>
      <c r="M931" s="11"/>
      <c r="V931" s="11"/>
      <c r="W931" s="11">
        <v>2</v>
      </c>
      <c r="X931" s="11">
        <v>209</v>
      </c>
      <c r="Y931" s="11">
        <v>25</v>
      </c>
      <c r="Z931" s="11">
        <v>75</v>
      </c>
      <c r="AA931" s="15">
        <f t="shared" si="188"/>
        <v>3</v>
      </c>
      <c r="AB931" s="11">
        <v>4</v>
      </c>
      <c r="AC931" s="11">
        <v>22</v>
      </c>
      <c r="AD931" s="15">
        <f t="shared" si="189"/>
        <v>0.88</v>
      </c>
      <c r="AE931" s="16">
        <f t="shared" si="190"/>
        <v>29.333333333333332</v>
      </c>
      <c r="AF931" s="11">
        <v>0</v>
      </c>
      <c r="AG931" s="11">
        <f t="shared" si="191"/>
        <v>0</v>
      </c>
      <c r="AH931" s="11">
        <v>0</v>
      </c>
      <c r="AI931" s="11">
        <f t="shared" si="192"/>
        <v>0</v>
      </c>
      <c r="AJ931" s="18" t="s">
        <v>120</v>
      </c>
      <c r="AM931" s="11">
        <v>3</v>
      </c>
      <c r="AN931" s="11">
        <v>3</v>
      </c>
      <c r="AO931" s="11">
        <v>2</v>
      </c>
      <c r="AP931" s="11">
        <v>3</v>
      </c>
      <c r="AQ931" s="11">
        <v>3</v>
      </c>
      <c r="AR931" s="11">
        <v>3</v>
      </c>
      <c r="AS931" s="11">
        <v>2</v>
      </c>
      <c r="AT931" s="11"/>
      <c r="AU931" s="11"/>
      <c r="AV931" s="11"/>
      <c r="BD931" s="11" t="s">
        <v>108</v>
      </c>
      <c r="BH931" t="str">
        <f>CONCATENATE(Tabla1[[#This Row],[MADRE]],"X",Tabla1[[#This Row],[PADRE]])</f>
        <v>PwebbiXLauranne</v>
      </c>
    </row>
    <row r="932" spans="1:60" ht="15.75" hidden="1" x14ac:dyDescent="0.25">
      <c r="A932" s="11" t="str">
        <f t="shared" si="187"/>
        <v>D05_255_9</v>
      </c>
      <c r="B932" s="1" t="s">
        <v>460</v>
      </c>
      <c r="C932" s="8">
        <v>255</v>
      </c>
      <c r="D932" s="13">
        <v>9</v>
      </c>
      <c r="E932" s="14" t="s">
        <v>303</v>
      </c>
      <c r="F932" s="14" t="s">
        <v>110</v>
      </c>
      <c r="G932" s="14" t="s">
        <v>63</v>
      </c>
      <c r="H932" s="14">
        <v>2008</v>
      </c>
      <c r="I932" s="13" t="s">
        <v>104</v>
      </c>
      <c r="L932" s="14">
        <f>J932-22</f>
        <v>-22</v>
      </c>
      <c r="M932" s="14">
        <f>J932-49</f>
        <v>-49</v>
      </c>
      <c r="V932" s="14"/>
      <c r="W932" s="14">
        <v>1</v>
      </c>
      <c r="X932" s="14">
        <v>205</v>
      </c>
      <c r="Y932" s="14">
        <v>25</v>
      </c>
      <c r="Z932" s="14">
        <v>106</v>
      </c>
      <c r="AA932" s="81">
        <f t="shared" si="188"/>
        <v>4.24</v>
      </c>
      <c r="AB932" s="14">
        <v>4</v>
      </c>
      <c r="AC932" s="14">
        <v>22</v>
      </c>
      <c r="AD932" s="81">
        <f t="shared" si="189"/>
        <v>0.88</v>
      </c>
      <c r="AE932" s="13">
        <f t="shared" si="190"/>
        <v>20.754716981132074</v>
      </c>
      <c r="AF932" s="14">
        <v>0</v>
      </c>
      <c r="AG932" s="14">
        <f t="shared" si="191"/>
        <v>0</v>
      </c>
      <c r="AH932" s="14">
        <v>0</v>
      </c>
      <c r="AI932" s="14">
        <f t="shared" si="192"/>
        <v>0</v>
      </c>
      <c r="AJ932" s="17" t="s">
        <v>323</v>
      </c>
      <c r="AM932" s="14">
        <v>7</v>
      </c>
      <c r="AN932" s="14">
        <v>3</v>
      </c>
      <c r="AO932" s="14">
        <v>2</v>
      </c>
      <c r="AP932" s="14">
        <v>2</v>
      </c>
      <c r="AQ932" s="14">
        <v>3</v>
      </c>
      <c r="AR932" s="14">
        <v>2</v>
      </c>
      <c r="AS932" s="14"/>
      <c r="AT932" s="14" t="s">
        <v>438</v>
      </c>
      <c r="AU932" s="14">
        <f>AQ932-67</f>
        <v>-64</v>
      </c>
      <c r="AV932" s="14">
        <f>AQ932-82</f>
        <v>-79</v>
      </c>
      <c r="BD932" s="14"/>
      <c r="BH932" t="str">
        <f>CONCATENATE(Tabla1[[#This Row],[MADRE]],"X",Tabla1[[#This Row],[PADRE]])</f>
        <v>PwebbiXLauranne</v>
      </c>
    </row>
    <row r="933" spans="1:60" ht="15.75" hidden="1" x14ac:dyDescent="0.25">
      <c r="A933" s="11" t="str">
        <f t="shared" si="187"/>
        <v>D05_255_9</v>
      </c>
      <c r="B933" s="1" t="s">
        <v>460</v>
      </c>
      <c r="C933" s="2">
        <v>255</v>
      </c>
      <c r="D933" s="16">
        <v>9</v>
      </c>
      <c r="E933" s="14" t="s">
        <v>303</v>
      </c>
      <c r="F933" s="11" t="s">
        <v>110</v>
      </c>
      <c r="G933" s="11" t="s">
        <v>63</v>
      </c>
      <c r="H933" s="11">
        <v>2009</v>
      </c>
      <c r="I933" s="13" t="s">
        <v>104</v>
      </c>
      <c r="L933" s="11">
        <f>J933-26</f>
        <v>-26</v>
      </c>
      <c r="M933" s="11">
        <f>J933-50</f>
        <v>-50</v>
      </c>
      <c r="V933" s="11"/>
      <c r="W933" s="11">
        <v>1</v>
      </c>
      <c r="X933" s="11">
        <v>213</v>
      </c>
      <c r="Y933" s="11">
        <v>25</v>
      </c>
      <c r="Z933" s="11">
        <v>107</v>
      </c>
      <c r="AA933" s="15">
        <f t="shared" si="188"/>
        <v>4.3166666666666664</v>
      </c>
      <c r="AB933" s="11">
        <v>4</v>
      </c>
      <c r="AC933" s="11">
        <v>22</v>
      </c>
      <c r="AD933" s="15">
        <f t="shared" si="189"/>
        <v>0.91666666666666663</v>
      </c>
      <c r="AE933" s="16">
        <f t="shared" si="190"/>
        <v>21.235521235521233</v>
      </c>
      <c r="AF933" s="11">
        <v>1</v>
      </c>
      <c r="AG933" s="11">
        <f t="shared" si="191"/>
        <v>4</v>
      </c>
      <c r="AH933" s="11">
        <v>0</v>
      </c>
      <c r="AI933" s="11">
        <f t="shared" si="192"/>
        <v>0</v>
      </c>
      <c r="AJ933" s="18" t="s">
        <v>321</v>
      </c>
      <c r="AM933" s="11">
        <v>7</v>
      </c>
      <c r="AN933" s="11">
        <v>3</v>
      </c>
      <c r="AO933" s="11">
        <v>1</v>
      </c>
      <c r="AP933" s="11">
        <v>3</v>
      </c>
      <c r="AQ933" s="11">
        <v>3</v>
      </c>
      <c r="AR933" s="11">
        <v>2</v>
      </c>
      <c r="AS933" s="11">
        <v>0</v>
      </c>
      <c r="AT933" s="11"/>
      <c r="AU933" s="11">
        <f>AQ933-66</f>
        <v>-63</v>
      </c>
      <c r="AV933" s="11">
        <f>AQ933-82</f>
        <v>-79</v>
      </c>
      <c r="BD933" s="11"/>
      <c r="BH933" t="str">
        <f>CONCATENATE(Tabla1[[#This Row],[MADRE]],"X",Tabla1[[#This Row],[PADRE]])</f>
        <v>PwebbiXLauranne</v>
      </c>
    </row>
    <row r="934" spans="1:60" ht="15.75" hidden="1" x14ac:dyDescent="0.25">
      <c r="A934" s="11" t="str">
        <f t="shared" si="187"/>
        <v>D05_255_9</v>
      </c>
      <c r="B934" s="1" t="s">
        <v>460</v>
      </c>
      <c r="C934" s="2">
        <v>255</v>
      </c>
      <c r="D934" s="16">
        <v>9</v>
      </c>
      <c r="E934" s="14" t="s">
        <v>303</v>
      </c>
      <c r="F934" s="11" t="s">
        <v>110</v>
      </c>
      <c r="G934" s="11" t="s">
        <v>63</v>
      </c>
      <c r="H934" s="11">
        <v>2010</v>
      </c>
      <c r="I934" s="13" t="s">
        <v>104</v>
      </c>
      <c r="L934" s="11">
        <f>J934-40</f>
        <v>-40</v>
      </c>
      <c r="M934" s="11">
        <f>J934-60</f>
        <v>-60</v>
      </c>
      <c r="V934" s="11"/>
      <c r="W934" s="11">
        <v>2</v>
      </c>
      <c r="X934" s="11">
        <v>223</v>
      </c>
      <c r="Y934" s="11">
        <v>25</v>
      </c>
      <c r="Z934" s="11">
        <v>84</v>
      </c>
      <c r="AA934" s="15">
        <f t="shared" si="188"/>
        <v>3.36</v>
      </c>
      <c r="AB934" s="11">
        <v>4</v>
      </c>
      <c r="AC934" s="11">
        <v>20</v>
      </c>
      <c r="AD934" s="15">
        <f t="shared" si="189"/>
        <v>0.8</v>
      </c>
      <c r="AE934" s="16">
        <f t="shared" si="190"/>
        <v>23.80952380952381</v>
      </c>
      <c r="AF934" s="11">
        <v>0</v>
      </c>
      <c r="AG934" s="11">
        <f t="shared" si="191"/>
        <v>0</v>
      </c>
      <c r="AH934" s="11">
        <v>1</v>
      </c>
      <c r="AI934" s="11">
        <f t="shared" si="192"/>
        <v>4</v>
      </c>
      <c r="AJ934" s="18" t="s">
        <v>486</v>
      </c>
      <c r="AM934" s="11">
        <v>7</v>
      </c>
      <c r="AN934" s="11">
        <v>3</v>
      </c>
      <c r="AO934" s="11">
        <v>2</v>
      </c>
      <c r="AP934" s="11">
        <v>2</v>
      </c>
      <c r="AQ934" s="11">
        <v>3</v>
      </c>
      <c r="AR934" s="11">
        <v>2</v>
      </c>
      <c r="AS934" s="11">
        <v>0</v>
      </c>
      <c r="AT934" s="11"/>
      <c r="AU934" s="11">
        <f>AQ934-82</f>
        <v>-79</v>
      </c>
      <c r="AV934" s="11">
        <f>AQ934-98</f>
        <v>-95</v>
      </c>
      <c r="BD934" s="11"/>
      <c r="BH934" t="str">
        <f>CONCATENATE(Tabla1[[#This Row],[MADRE]],"X",Tabla1[[#This Row],[PADRE]])</f>
        <v>PwebbiXLauranne</v>
      </c>
    </row>
    <row r="935" spans="1:60" ht="15.75" hidden="1" x14ac:dyDescent="0.25">
      <c r="A935" s="11" t="str">
        <f t="shared" si="187"/>
        <v>D05_256_9</v>
      </c>
      <c r="B935" s="1" t="s">
        <v>460</v>
      </c>
      <c r="C935" s="8">
        <v>256</v>
      </c>
      <c r="D935" s="13">
        <v>9</v>
      </c>
      <c r="E935" s="14" t="s">
        <v>303</v>
      </c>
      <c r="F935" s="14" t="s">
        <v>110</v>
      </c>
      <c r="G935" s="14" t="s">
        <v>63</v>
      </c>
      <c r="H935" s="14">
        <v>2008</v>
      </c>
      <c r="I935" s="13" t="s">
        <v>104</v>
      </c>
      <c r="L935" s="14">
        <f>J935-22</f>
        <v>-22</v>
      </c>
      <c r="M935" s="14">
        <f>J935-49</f>
        <v>-49</v>
      </c>
      <c r="V935" s="14"/>
      <c r="W935" s="14">
        <v>3</v>
      </c>
      <c r="X935" s="14">
        <v>197</v>
      </c>
      <c r="Y935" s="14">
        <v>25</v>
      </c>
      <c r="Z935" s="14">
        <v>62</v>
      </c>
      <c r="AA935" s="81">
        <f t="shared" si="188"/>
        <v>2.48</v>
      </c>
      <c r="AB935" s="14">
        <v>4</v>
      </c>
      <c r="AC935" s="14">
        <v>17</v>
      </c>
      <c r="AD935" s="81">
        <f t="shared" si="189"/>
        <v>0.68</v>
      </c>
      <c r="AE935" s="13">
        <f t="shared" si="190"/>
        <v>27.419354838709676</v>
      </c>
      <c r="AF935" s="14">
        <v>0</v>
      </c>
      <c r="AG935" s="14">
        <f t="shared" si="191"/>
        <v>0</v>
      </c>
      <c r="AH935" s="14">
        <v>0</v>
      </c>
      <c r="AI935" s="14">
        <f t="shared" si="192"/>
        <v>0</v>
      </c>
      <c r="AJ935" s="17" t="s">
        <v>259</v>
      </c>
      <c r="AM935" s="14">
        <v>9</v>
      </c>
      <c r="AN935" s="14">
        <v>2</v>
      </c>
      <c r="AO935" s="14">
        <v>1</v>
      </c>
      <c r="AP935" s="14">
        <v>2</v>
      </c>
      <c r="AQ935" s="14">
        <v>1</v>
      </c>
      <c r="AR935" s="14">
        <v>1</v>
      </c>
      <c r="AS935" s="14"/>
      <c r="AT935" s="14" t="s">
        <v>482</v>
      </c>
      <c r="AU935" s="14">
        <f>AQ935-67</f>
        <v>-66</v>
      </c>
      <c r="AV935" s="14">
        <f>AQ935-82</f>
        <v>-81</v>
      </c>
      <c r="BD935" s="14"/>
      <c r="BH935" t="str">
        <f>CONCATENATE(Tabla1[[#This Row],[MADRE]],"X",Tabla1[[#This Row],[PADRE]])</f>
        <v>PwebbiXLauranne</v>
      </c>
    </row>
    <row r="936" spans="1:60" ht="15.75" hidden="1" x14ac:dyDescent="0.25">
      <c r="A936" s="11" t="str">
        <f t="shared" si="187"/>
        <v>D05_257_9</v>
      </c>
      <c r="B936" s="1" t="s">
        <v>460</v>
      </c>
      <c r="C936" s="8">
        <v>257</v>
      </c>
      <c r="D936" s="13">
        <v>9</v>
      </c>
      <c r="E936" s="14" t="s">
        <v>303</v>
      </c>
      <c r="F936" s="14" t="s">
        <v>110</v>
      </c>
      <c r="G936" s="14" t="s">
        <v>63</v>
      </c>
      <c r="H936" s="14">
        <v>2008</v>
      </c>
      <c r="I936" s="13" t="s">
        <v>104</v>
      </c>
      <c r="L936" s="14">
        <f>J936-22</f>
        <v>-22</v>
      </c>
      <c r="M936" s="14">
        <f>J936-49</f>
        <v>-49</v>
      </c>
      <c r="V936" s="14"/>
      <c r="W936" s="14">
        <v>3</v>
      </c>
      <c r="X936" s="14">
        <v>193</v>
      </c>
      <c r="Y936" s="14">
        <v>25</v>
      </c>
      <c r="Z936" s="14">
        <v>70</v>
      </c>
      <c r="AA936" s="81">
        <f t="shared" si="188"/>
        <v>2.8</v>
      </c>
      <c r="AB936" s="14">
        <v>4</v>
      </c>
      <c r="AC936" s="14">
        <v>20</v>
      </c>
      <c r="AD936" s="81">
        <f t="shared" si="189"/>
        <v>0.8</v>
      </c>
      <c r="AE936" s="13">
        <f t="shared" si="190"/>
        <v>28.571428571428573</v>
      </c>
      <c r="AF936" s="14">
        <v>0</v>
      </c>
      <c r="AG936" s="14">
        <f t="shared" si="191"/>
        <v>0</v>
      </c>
      <c r="AH936" s="14">
        <v>1</v>
      </c>
      <c r="AI936" s="14">
        <f t="shared" si="192"/>
        <v>4</v>
      </c>
      <c r="AJ936" s="17" t="s">
        <v>87</v>
      </c>
      <c r="AM936" s="14">
        <v>7</v>
      </c>
      <c r="AN936" s="14">
        <v>2</v>
      </c>
      <c r="AO936" s="14">
        <v>2</v>
      </c>
      <c r="AP936" s="14">
        <v>1</v>
      </c>
      <c r="AQ936" s="14">
        <v>1</v>
      </c>
      <c r="AR936" s="14">
        <v>1</v>
      </c>
      <c r="AS936" s="14"/>
      <c r="AT936" s="14" t="s">
        <v>482</v>
      </c>
      <c r="AU936" s="14">
        <f>AQ936-67</f>
        <v>-66</v>
      </c>
      <c r="AV936" s="14">
        <f>AQ936-82</f>
        <v>-81</v>
      </c>
      <c r="BD936" s="14"/>
      <c r="BH936" t="str">
        <f>CONCATENATE(Tabla1[[#This Row],[MADRE]],"X",Tabla1[[#This Row],[PADRE]])</f>
        <v>PwebbiXLauranne</v>
      </c>
    </row>
    <row r="937" spans="1:60" ht="15.75" hidden="1" x14ac:dyDescent="0.25">
      <c r="A937" s="11" t="str">
        <f t="shared" si="187"/>
        <v>D05_258_9</v>
      </c>
      <c r="B937" s="1" t="s">
        <v>460</v>
      </c>
      <c r="C937" s="8">
        <v>258</v>
      </c>
      <c r="D937" s="13">
        <v>9</v>
      </c>
      <c r="E937" s="14" t="s">
        <v>303</v>
      </c>
      <c r="F937" s="14" t="s">
        <v>110</v>
      </c>
      <c r="G937" s="14" t="s">
        <v>63</v>
      </c>
      <c r="H937" s="14">
        <v>2008</v>
      </c>
      <c r="I937" s="13" t="s">
        <v>104</v>
      </c>
      <c r="L937" s="14">
        <f>J937-22</f>
        <v>-22</v>
      </c>
      <c r="M937" s="14">
        <f>J937-49</f>
        <v>-49</v>
      </c>
      <c r="V937" s="14"/>
      <c r="W937" s="14">
        <v>1</v>
      </c>
      <c r="X937" s="14">
        <v>198</v>
      </c>
      <c r="Y937" s="14">
        <v>16</v>
      </c>
      <c r="Z937" s="14">
        <v>51</v>
      </c>
      <c r="AA937" s="81">
        <f t="shared" si="188"/>
        <v>3.1875</v>
      </c>
      <c r="AB937" s="14">
        <v>4</v>
      </c>
      <c r="AC937" s="14">
        <v>15</v>
      </c>
      <c r="AD937" s="81">
        <f t="shared" si="189"/>
        <v>0.9375</v>
      </c>
      <c r="AE937" s="13">
        <f t="shared" si="190"/>
        <v>29.411764705882351</v>
      </c>
      <c r="AF937" s="14">
        <v>0</v>
      </c>
      <c r="AG937" s="14">
        <f t="shared" si="191"/>
        <v>0</v>
      </c>
      <c r="AH937" s="14">
        <v>1</v>
      </c>
      <c r="AI937" s="14">
        <f t="shared" si="192"/>
        <v>6.25</v>
      </c>
      <c r="AJ937" s="17" t="s">
        <v>87</v>
      </c>
      <c r="AM937" s="14">
        <v>5</v>
      </c>
      <c r="AN937" s="14">
        <v>2</v>
      </c>
      <c r="AO937" s="14">
        <v>2</v>
      </c>
      <c r="AP937" s="14">
        <v>2</v>
      </c>
      <c r="AQ937" s="85">
        <v>2</v>
      </c>
      <c r="AR937" s="14">
        <v>2</v>
      </c>
      <c r="AS937" s="14"/>
      <c r="AT937" s="14" t="s">
        <v>482</v>
      </c>
      <c r="AU937" s="14">
        <f>AQ937-67</f>
        <v>-65</v>
      </c>
      <c r="AV937" s="14">
        <f>AQ937-82</f>
        <v>-80</v>
      </c>
      <c r="BD937" s="14"/>
      <c r="BH937" t="str">
        <f>CONCATENATE(Tabla1[[#This Row],[MADRE]],"X",Tabla1[[#This Row],[PADRE]])</f>
        <v>PwebbiXLauranne</v>
      </c>
    </row>
    <row r="938" spans="1:60" ht="15.75" hidden="1" x14ac:dyDescent="0.25">
      <c r="A938" s="11" t="str">
        <f t="shared" si="187"/>
        <v>D05_258_9</v>
      </c>
      <c r="B938" s="1" t="s">
        <v>460</v>
      </c>
      <c r="C938" s="2">
        <v>258</v>
      </c>
      <c r="D938" s="16">
        <v>9</v>
      </c>
      <c r="E938" s="14" t="s">
        <v>303</v>
      </c>
      <c r="F938" s="11" t="s">
        <v>110</v>
      </c>
      <c r="G938" s="11" t="s">
        <v>63</v>
      </c>
      <c r="H938" s="11">
        <v>2009</v>
      </c>
      <c r="I938" s="13" t="s">
        <v>104</v>
      </c>
      <c r="L938" s="11">
        <f>J938-26</f>
        <v>-26</v>
      </c>
      <c r="M938" s="11">
        <f>J938-50</f>
        <v>-50</v>
      </c>
      <c r="V938" s="11"/>
      <c r="W938" s="11">
        <v>1</v>
      </c>
      <c r="X938" s="11">
        <v>190</v>
      </c>
      <c r="Y938" s="11">
        <v>25</v>
      </c>
      <c r="Z938" s="11">
        <v>78</v>
      </c>
      <c r="AA938" s="15">
        <f t="shared" si="188"/>
        <v>3.12</v>
      </c>
      <c r="AB938" s="11">
        <v>4</v>
      </c>
      <c r="AC938" s="11">
        <v>22</v>
      </c>
      <c r="AD938" s="15">
        <f t="shared" si="189"/>
        <v>0.88</v>
      </c>
      <c r="AE938" s="16">
        <f t="shared" si="190"/>
        <v>28.205128205128204</v>
      </c>
      <c r="AF938" s="11">
        <v>0</v>
      </c>
      <c r="AG938" s="11">
        <f t="shared" si="191"/>
        <v>0</v>
      </c>
      <c r="AH938" s="11">
        <v>0</v>
      </c>
      <c r="AI938" s="11">
        <f t="shared" si="192"/>
        <v>0</v>
      </c>
      <c r="AJ938" s="18" t="s">
        <v>87</v>
      </c>
      <c r="AM938" s="11">
        <v>7</v>
      </c>
      <c r="AN938" s="11">
        <v>2</v>
      </c>
      <c r="AO938" s="11">
        <v>1</v>
      </c>
      <c r="AP938" s="11">
        <v>1</v>
      </c>
      <c r="AQ938" s="20">
        <v>1</v>
      </c>
      <c r="AR938" s="11">
        <v>2</v>
      </c>
      <c r="AS938" s="11">
        <v>0</v>
      </c>
      <c r="AT938" s="11"/>
      <c r="AU938" s="11">
        <f>AQ938-66</f>
        <v>-65</v>
      </c>
      <c r="AV938" s="11">
        <f>AQ938-82</f>
        <v>-81</v>
      </c>
      <c r="BD938" s="11"/>
      <c r="BH938" t="str">
        <f>CONCATENATE(Tabla1[[#This Row],[MADRE]],"X",Tabla1[[#This Row],[PADRE]])</f>
        <v>PwebbiXLauranne</v>
      </c>
    </row>
    <row r="939" spans="1:60" ht="15.75" hidden="1" x14ac:dyDescent="0.25">
      <c r="A939" s="11" t="str">
        <f t="shared" si="187"/>
        <v>D05_258_9</v>
      </c>
      <c r="B939" s="1" t="s">
        <v>460</v>
      </c>
      <c r="C939" s="2">
        <v>258</v>
      </c>
      <c r="D939" s="16">
        <v>9</v>
      </c>
      <c r="E939" s="14" t="s">
        <v>303</v>
      </c>
      <c r="F939" s="11" t="s">
        <v>110</v>
      </c>
      <c r="G939" s="11" t="s">
        <v>63</v>
      </c>
      <c r="H939" s="11">
        <v>2010</v>
      </c>
      <c r="I939" s="13" t="s">
        <v>104</v>
      </c>
      <c r="L939" s="11">
        <f>J939-40</f>
        <v>-40</v>
      </c>
      <c r="M939" s="11">
        <f>J939-60</f>
        <v>-60</v>
      </c>
      <c r="V939" s="11"/>
      <c r="W939" s="11">
        <v>2</v>
      </c>
      <c r="X939" s="11">
        <v>212</v>
      </c>
      <c r="Y939" s="11">
        <v>25</v>
      </c>
      <c r="Z939" s="11">
        <v>72</v>
      </c>
      <c r="AA939" s="15">
        <f t="shared" si="188"/>
        <v>2.88</v>
      </c>
      <c r="AB939" s="11">
        <v>4</v>
      </c>
      <c r="AC939" s="11">
        <v>20</v>
      </c>
      <c r="AD939" s="15">
        <f t="shared" si="189"/>
        <v>0.8</v>
      </c>
      <c r="AE939" s="16">
        <f t="shared" si="190"/>
        <v>27.777777777777779</v>
      </c>
      <c r="AF939" s="11">
        <v>0</v>
      </c>
      <c r="AG939" s="11">
        <f t="shared" si="191"/>
        <v>0</v>
      </c>
      <c r="AH939" s="11">
        <v>0</v>
      </c>
      <c r="AI939" s="11">
        <f t="shared" si="192"/>
        <v>0</v>
      </c>
      <c r="AJ939" s="18" t="s">
        <v>316</v>
      </c>
      <c r="AM939" s="11">
        <v>4</v>
      </c>
      <c r="AN939" s="11">
        <v>2</v>
      </c>
      <c r="AO939" s="11">
        <v>1</v>
      </c>
      <c r="AP939" s="11">
        <v>1</v>
      </c>
      <c r="AQ939" s="20">
        <v>1</v>
      </c>
      <c r="AR939" s="11">
        <v>2</v>
      </c>
      <c r="AS939" s="11">
        <v>1</v>
      </c>
      <c r="AT939" s="11"/>
      <c r="AU939" s="11">
        <f>AQ939-82</f>
        <v>-81</v>
      </c>
      <c r="AV939" s="11">
        <f>AQ939-98</f>
        <v>-97</v>
      </c>
      <c r="BD939" s="11"/>
      <c r="BH939" t="str">
        <f>CONCATENATE(Tabla1[[#This Row],[MADRE]],"X",Tabla1[[#This Row],[PADRE]])</f>
        <v>PwebbiXLauranne</v>
      </c>
    </row>
    <row r="940" spans="1:60" ht="15.75" hidden="1" x14ac:dyDescent="0.25">
      <c r="A940" s="11" t="str">
        <f t="shared" si="187"/>
        <v>D05_259_9</v>
      </c>
      <c r="B940" s="1" t="s">
        <v>460</v>
      </c>
      <c r="C940" s="8">
        <v>259</v>
      </c>
      <c r="D940" s="13">
        <v>9</v>
      </c>
      <c r="E940" s="14" t="s">
        <v>303</v>
      </c>
      <c r="F940" s="14" t="s">
        <v>110</v>
      </c>
      <c r="G940" s="14" t="s">
        <v>63</v>
      </c>
      <c r="H940" s="14">
        <v>2008</v>
      </c>
      <c r="I940" s="13" t="s">
        <v>104</v>
      </c>
      <c r="L940" s="14">
        <f>J940-22</f>
        <v>-22</v>
      </c>
      <c r="M940" s="14">
        <f>J940-49</f>
        <v>-49</v>
      </c>
      <c r="V940" s="14"/>
      <c r="W940" s="14">
        <v>1</v>
      </c>
      <c r="X940" s="14">
        <v>205</v>
      </c>
      <c r="Y940" s="14">
        <v>25</v>
      </c>
      <c r="Z940" s="14">
        <v>85</v>
      </c>
      <c r="AA940" s="81">
        <f t="shared" si="188"/>
        <v>3.4</v>
      </c>
      <c r="AB940" s="14">
        <v>4</v>
      </c>
      <c r="AC940" s="14">
        <v>21</v>
      </c>
      <c r="AD940" s="81">
        <f t="shared" si="189"/>
        <v>0.84</v>
      </c>
      <c r="AE940" s="13">
        <f t="shared" si="190"/>
        <v>24.705882352941178</v>
      </c>
      <c r="AF940" s="14">
        <v>0</v>
      </c>
      <c r="AG940" s="14">
        <f t="shared" si="191"/>
        <v>0</v>
      </c>
      <c r="AH940" s="14">
        <v>0</v>
      </c>
      <c r="AI940" s="14">
        <f t="shared" si="192"/>
        <v>0</v>
      </c>
      <c r="AJ940" s="17" t="s">
        <v>142</v>
      </c>
      <c r="AM940" s="14">
        <v>3</v>
      </c>
      <c r="AN940" s="14">
        <v>2</v>
      </c>
      <c r="AO940" s="14">
        <v>2</v>
      </c>
      <c r="AP940" s="14">
        <v>3</v>
      </c>
      <c r="AQ940" s="14">
        <v>2</v>
      </c>
      <c r="AR940" s="14">
        <v>2</v>
      </c>
      <c r="AS940" s="14"/>
      <c r="AT940" s="14" t="s">
        <v>482</v>
      </c>
      <c r="AU940" s="14">
        <f>AQ940-67</f>
        <v>-65</v>
      </c>
      <c r="AV940" s="14">
        <f>AQ940-82</f>
        <v>-80</v>
      </c>
      <c r="BD940" s="14"/>
      <c r="BH940" t="str">
        <f>CONCATENATE(Tabla1[[#This Row],[MADRE]],"X",Tabla1[[#This Row],[PADRE]])</f>
        <v>PwebbiXLauranne</v>
      </c>
    </row>
    <row r="941" spans="1:60" ht="15.75" hidden="1" x14ac:dyDescent="0.25">
      <c r="A941" s="11" t="str">
        <f t="shared" si="187"/>
        <v>D05_259_9</v>
      </c>
      <c r="B941" s="1" t="s">
        <v>460</v>
      </c>
      <c r="C941" s="2">
        <v>259</v>
      </c>
      <c r="D941" s="16">
        <v>9</v>
      </c>
      <c r="E941" s="14" t="s">
        <v>303</v>
      </c>
      <c r="F941" s="11" t="s">
        <v>110</v>
      </c>
      <c r="G941" s="11" t="s">
        <v>63</v>
      </c>
      <c r="H941" s="11">
        <v>2009</v>
      </c>
      <c r="I941" s="13" t="s">
        <v>104</v>
      </c>
      <c r="L941" s="11">
        <f>J941-26</f>
        <v>-26</v>
      </c>
      <c r="M941" s="11">
        <f>J941-50</f>
        <v>-50</v>
      </c>
      <c r="V941" s="11"/>
      <c r="W941" s="11">
        <v>1</v>
      </c>
      <c r="X941" s="11">
        <v>204</v>
      </c>
      <c r="Y941" s="11">
        <v>25</v>
      </c>
      <c r="Z941" s="11">
        <v>71</v>
      </c>
      <c r="AA941" s="15">
        <f t="shared" si="188"/>
        <v>2.84</v>
      </c>
      <c r="AB941" s="11">
        <v>4</v>
      </c>
      <c r="AC941" s="11">
        <v>23</v>
      </c>
      <c r="AD941" s="15">
        <f t="shared" si="189"/>
        <v>0.92</v>
      </c>
      <c r="AE941" s="16">
        <f t="shared" si="190"/>
        <v>32.394366197183103</v>
      </c>
      <c r="AF941" s="11">
        <v>0</v>
      </c>
      <c r="AG941" s="11">
        <f t="shared" si="191"/>
        <v>0</v>
      </c>
      <c r="AH941" s="11">
        <v>0</v>
      </c>
      <c r="AI941" s="11">
        <f t="shared" si="192"/>
        <v>0</v>
      </c>
      <c r="AJ941" s="18" t="s">
        <v>87</v>
      </c>
      <c r="AM941" s="11">
        <v>4</v>
      </c>
      <c r="AN941" s="11">
        <v>2</v>
      </c>
      <c r="AO941" s="11">
        <v>1</v>
      </c>
      <c r="AP941" s="11">
        <v>2</v>
      </c>
      <c r="AQ941" s="11">
        <v>1</v>
      </c>
      <c r="AR941" s="11">
        <v>2</v>
      </c>
      <c r="AS941" s="11">
        <v>0</v>
      </c>
      <c r="AT941" s="11"/>
      <c r="AU941" s="11">
        <f>AQ941-66</f>
        <v>-65</v>
      </c>
      <c r="AV941" s="11">
        <f>AQ941-82</f>
        <v>-81</v>
      </c>
      <c r="BD941" s="11"/>
      <c r="BH941" t="str">
        <f>CONCATENATE(Tabla1[[#This Row],[MADRE]],"X",Tabla1[[#This Row],[PADRE]])</f>
        <v>PwebbiXLauranne</v>
      </c>
    </row>
    <row r="942" spans="1:60" ht="15.75" hidden="1" x14ac:dyDescent="0.25">
      <c r="A942" s="11" t="str">
        <f t="shared" si="187"/>
        <v>D05_259_9</v>
      </c>
      <c r="B942" s="1" t="s">
        <v>460</v>
      </c>
      <c r="C942" s="2">
        <v>259</v>
      </c>
      <c r="D942" s="16">
        <v>9</v>
      </c>
      <c r="E942" s="14" t="s">
        <v>303</v>
      </c>
      <c r="F942" s="11" t="s">
        <v>110</v>
      </c>
      <c r="G942" s="11" t="s">
        <v>63</v>
      </c>
      <c r="H942" s="11">
        <v>2010</v>
      </c>
      <c r="I942" s="13" t="s">
        <v>104</v>
      </c>
      <c r="L942" s="11">
        <f>J942-40</f>
        <v>-40</v>
      </c>
      <c r="M942" s="11">
        <f>J942-60</f>
        <v>-60</v>
      </c>
      <c r="V942" s="11"/>
      <c r="W942" s="11">
        <v>1</v>
      </c>
      <c r="X942" s="11">
        <v>222</v>
      </c>
      <c r="Y942" s="11">
        <v>25</v>
      </c>
      <c r="Z942" s="11">
        <v>77</v>
      </c>
      <c r="AA942" s="15">
        <f t="shared" si="188"/>
        <v>3.08</v>
      </c>
      <c r="AB942" s="11">
        <v>4</v>
      </c>
      <c r="AC942" s="11">
        <v>20</v>
      </c>
      <c r="AD942" s="15">
        <f t="shared" si="189"/>
        <v>0.8</v>
      </c>
      <c r="AE942" s="16">
        <f t="shared" si="190"/>
        <v>25.974025974025974</v>
      </c>
      <c r="AF942" s="11">
        <v>0</v>
      </c>
      <c r="AG942" s="11">
        <f t="shared" si="191"/>
        <v>0</v>
      </c>
      <c r="AH942" s="11">
        <v>1</v>
      </c>
      <c r="AI942" s="11">
        <f t="shared" si="192"/>
        <v>4</v>
      </c>
      <c r="AJ942" s="18" t="s">
        <v>87</v>
      </c>
      <c r="AM942" s="11">
        <v>7</v>
      </c>
      <c r="AN942" s="11">
        <v>2</v>
      </c>
      <c r="AO942" s="11">
        <v>1</v>
      </c>
      <c r="AP942" s="11">
        <v>3</v>
      </c>
      <c r="AQ942" s="11">
        <v>1</v>
      </c>
      <c r="AR942" s="11">
        <v>1</v>
      </c>
      <c r="AS942" s="11">
        <v>1</v>
      </c>
      <c r="AT942" s="11"/>
      <c r="AU942" s="11">
        <f>AQ942-82</f>
        <v>-81</v>
      </c>
      <c r="AV942" s="11">
        <f>AQ942-98</f>
        <v>-97</v>
      </c>
      <c r="BD942" s="11"/>
      <c r="BH942" t="str">
        <f>CONCATENATE(Tabla1[[#This Row],[MADRE]],"X",Tabla1[[#This Row],[PADRE]])</f>
        <v>PwebbiXLauranne</v>
      </c>
    </row>
    <row r="943" spans="1:60" ht="15.75" hidden="1" x14ac:dyDescent="0.25">
      <c r="A943" s="11" t="str">
        <f t="shared" si="187"/>
        <v>D05_260_9</v>
      </c>
      <c r="B943" s="1" t="s">
        <v>460</v>
      </c>
      <c r="C943" s="8">
        <v>260</v>
      </c>
      <c r="D943" s="13">
        <v>9</v>
      </c>
      <c r="E943" s="14" t="s">
        <v>303</v>
      </c>
      <c r="F943" s="14" t="s">
        <v>110</v>
      </c>
      <c r="G943" s="14" t="s">
        <v>63</v>
      </c>
      <c r="H943" s="14">
        <v>2008</v>
      </c>
      <c r="I943" s="13" t="s">
        <v>104</v>
      </c>
      <c r="L943" s="14">
        <f>J943-22</f>
        <v>-22</v>
      </c>
      <c r="M943" s="14">
        <f>J943-49</f>
        <v>-49</v>
      </c>
      <c r="V943" s="14"/>
      <c r="W943" s="14">
        <v>2</v>
      </c>
      <c r="X943" s="14">
        <v>198</v>
      </c>
      <c r="Y943" s="14">
        <v>25</v>
      </c>
      <c r="Z943" s="14">
        <v>66</v>
      </c>
      <c r="AA943" s="81">
        <f t="shared" si="188"/>
        <v>2.64</v>
      </c>
      <c r="AB943" s="14">
        <v>4</v>
      </c>
      <c r="AC943" s="14">
        <v>19</v>
      </c>
      <c r="AD943" s="81">
        <f t="shared" si="189"/>
        <v>0.76</v>
      </c>
      <c r="AE943" s="13">
        <f t="shared" si="190"/>
        <v>28.787878787878785</v>
      </c>
      <c r="AF943" s="14">
        <v>0</v>
      </c>
      <c r="AG943" s="14">
        <f t="shared" si="191"/>
        <v>0</v>
      </c>
      <c r="AH943" s="14">
        <v>0</v>
      </c>
      <c r="AI943" s="14">
        <f t="shared" si="192"/>
        <v>0</v>
      </c>
      <c r="AJ943" s="17" t="s">
        <v>206</v>
      </c>
      <c r="AM943" s="14">
        <v>7</v>
      </c>
      <c r="AN943" s="14">
        <v>2</v>
      </c>
      <c r="AO943" s="14">
        <v>1</v>
      </c>
      <c r="AP943" s="14">
        <v>2</v>
      </c>
      <c r="AQ943" s="14">
        <v>1</v>
      </c>
      <c r="AR943" s="14">
        <v>1</v>
      </c>
      <c r="AS943" s="14"/>
      <c r="AT943" s="14" t="s">
        <v>482</v>
      </c>
      <c r="AU943" s="14">
        <f>AQ943-67</f>
        <v>-66</v>
      </c>
      <c r="AV943" s="14">
        <f>AQ943-82</f>
        <v>-81</v>
      </c>
      <c r="BD943" s="14"/>
      <c r="BH943" t="str">
        <f>CONCATENATE(Tabla1[[#This Row],[MADRE]],"X",Tabla1[[#This Row],[PADRE]])</f>
        <v>PwebbiXLauranne</v>
      </c>
    </row>
    <row r="944" spans="1:60" ht="15.75" hidden="1" x14ac:dyDescent="0.25">
      <c r="A944" s="11" t="str">
        <f t="shared" si="187"/>
        <v>D05_261_9</v>
      </c>
      <c r="B944" s="1" t="s">
        <v>460</v>
      </c>
      <c r="C944" s="8">
        <v>261</v>
      </c>
      <c r="D944" s="13">
        <v>9</v>
      </c>
      <c r="E944" s="14" t="s">
        <v>303</v>
      </c>
      <c r="F944" s="14" t="s">
        <v>110</v>
      </c>
      <c r="G944" s="14" t="s">
        <v>63</v>
      </c>
      <c r="H944" s="14">
        <v>2008</v>
      </c>
      <c r="I944" s="13" t="s">
        <v>104</v>
      </c>
      <c r="L944" s="14">
        <f>J944-22</f>
        <v>-22</v>
      </c>
      <c r="M944" s="14">
        <f>J944-49</f>
        <v>-49</v>
      </c>
      <c r="V944" s="14"/>
      <c r="W944" s="14">
        <v>3</v>
      </c>
      <c r="X944" s="14">
        <v>203</v>
      </c>
      <c r="Y944" s="14">
        <v>25</v>
      </c>
      <c r="Z944" s="14">
        <v>76</v>
      </c>
      <c r="AA944" s="81">
        <f t="shared" si="188"/>
        <v>3.04</v>
      </c>
      <c r="AB944" s="14">
        <v>4</v>
      </c>
      <c r="AC944" s="14">
        <v>18</v>
      </c>
      <c r="AD944" s="81">
        <f t="shared" si="189"/>
        <v>0.72</v>
      </c>
      <c r="AE944" s="13">
        <f t="shared" si="190"/>
        <v>23.684210526315788</v>
      </c>
      <c r="AF944" s="14">
        <v>0</v>
      </c>
      <c r="AG944" s="14">
        <f t="shared" si="191"/>
        <v>0</v>
      </c>
      <c r="AH944" s="14">
        <v>0</v>
      </c>
      <c r="AI944" s="14">
        <f t="shared" si="192"/>
        <v>0</v>
      </c>
      <c r="AJ944" s="17" t="s">
        <v>323</v>
      </c>
      <c r="AM944" s="14">
        <v>4</v>
      </c>
      <c r="AN944" s="14">
        <v>2</v>
      </c>
      <c r="AO944" s="14">
        <v>2</v>
      </c>
      <c r="AP944" s="14">
        <v>2</v>
      </c>
      <c r="AQ944" s="85">
        <v>2</v>
      </c>
      <c r="AR944" s="14">
        <v>2</v>
      </c>
      <c r="AS944" s="14"/>
      <c r="AT944" s="14" t="s">
        <v>482</v>
      </c>
      <c r="AU944" s="14">
        <f>AQ944-67</f>
        <v>-65</v>
      </c>
      <c r="AV944" s="14">
        <f>AQ944-82</f>
        <v>-80</v>
      </c>
      <c r="BD944" s="14"/>
      <c r="BH944" t="str">
        <f>CONCATENATE(Tabla1[[#This Row],[MADRE]],"X",Tabla1[[#This Row],[PADRE]])</f>
        <v>PwebbiXLauranne</v>
      </c>
    </row>
    <row r="945" spans="1:60" ht="15.75" hidden="1" x14ac:dyDescent="0.25">
      <c r="A945" s="11" t="str">
        <f t="shared" si="187"/>
        <v>D05_261_9</v>
      </c>
      <c r="B945" s="1" t="s">
        <v>460</v>
      </c>
      <c r="C945" s="2">
        <v>261</v>
      </c>
      <c r="D945" s="16">
        <v>9</v>
      </c>
      <c r="E945" s="14" t="s">
        <v>303</v>
      </c>
      <c r="F945" s="11" t="s">
        <v>110</v>
      </c>
      <c r="G945" s="11" t="s">
        <v>63</v>
      </c>
      <c r="H945" s="11">
        <v>2009</v>
      </c>
      <c r="I945" s="13" t="s">
        <v>104</v>
      </c>
      <c r="L945" s="11">
        <f>J945-26</f>
        <v>-26</v>
      </c>
      <c r="M945" s="11">
        <f>J945-50</f>
        <v>-50</v>
      </c>
      <c r="V945" s="11"/>
      <c r="W945" s="11">
        <v>2</v>
      </c>
      <c r="X945" s="11">
        <v>195</v>
      </c>
      <c r="Y945" s="11">
        <v>25</v>
      </c>
      <c r="Z945" s="11">
        <v>70</v>
      </c>
      <c r="AA945" s="15">
        <f t="shared" si="188"/>
        <v>2.8</v>
      </c>
      <c r="AB945" s="11">
        <v>4</v>
      </c>
      <c r="AC945" s="11">
        <v>18</v>
      </c>
      <c r="AD945" s="15">
        <f t="shared" si="189"/>
        <v>0.72</v>
      </c>
      <c r="AE945" s="16">
        <f t="shared" si="190"/>
        <v>25.714285714285715</v>
      </c>
      <c r="AF945" s="11">
        <v>0</v>
      </c>
      <c r="AG945" s="11">
        <f t="shared" si="191"/>
        <v>0</v>
      </c>
      <c r="AH945" s="11">
        <v>0</v>
      </c>
      <c r="AI945" s="11">
        <f t="shared" si="192"/>
        <v>0</v>
      </c>
      <c r="AJ945" s="18" t="s">
        <v>87</v>
      </c>
      <c r="AM945" s="11">
        <v>8</v>
      </c>
      <c r="AN945" s="11">
        <v>2</v>
      </c>
      <c r="AO945" s="11">
        <v>1</v>
      </c>
      <c r="AP945" s="11">
        <v>2</v>
      </c>
      <c r="AQ945" s="20">
        <v>1</v>
      </c>
      <c r="AR945" s="11">
        <v>2</v>
      </c>
      <c r="AS945" s="11">
        <v>0</v>
      </c>
      <c r="AT945" s="11"/>
      <c r="AU945" s="11">
        <f>AQ945-66</f>
        <v>-65</v>
      </c>
      <c r="AV945" s="11">
        <f>AQ945-82</f>
        <v>-81</v>
      </c>
      <c r="BD945" s="11"/>
      <c r="BH945" t="str">
        <f>CONCATENATE(Tabla1[[#This Row],[MADRE]],"X",Tabla1[[#This Row],[PADRE]])</f>
        <v>PwebbiXLauranne</v>
      </c>
    </row>
    <row r="946" spans="1:60" ht="15.75" hidden="1" x14ac:dyDescent="0.25">
      <c r="A946" s="11" t="str">
        <f t="shared" si="187"/>
        <v>D05_261_9</v>
      </c>
      <c r="B946" s="1" t="s">
        <v>460</v>
      </c>
      <c r="C946" s="2">
        <v>261</v>
      </c>
      <c r="D946" s="16">
        <v>9</v>
      </c>
      <c r="E946" s="14" t="s">
        <v>303</v>
      </c>
      <c r="F946" s="11" t="s">
        <v>110</v>
      </c>
      <c r="G946" s="11" t="s">
        <v>63</v>
      </c>
      <c r="H946" s="11">
        <v>2010</v>
      </c>
      <c r="I946" s="13" t="s">
        <v>104</v>
      </c>
      <c r="L946" s="11">
        <f>J946-40</f>
        <v>-40</v>
      </c>
      <c r="M946" s="11">
        <f>J946-60</f>
        <v>-60</v>
      </c>
      <c r="V946" s="11"/>
      <c r="W946" s="11">
        <v>1</v>
      </c>
      <c r="X946" s="11">
        <v>213</v>
      </c>
      <c r="Y946" s="11">
        <v>25</v>
      </c>
      <c r="Z946" s="11">
        <v>68</v>
      </c>
      <c r="AA946" s="15">
        <f t="shared" si="188"/>
        <v>2.72</v>
      </c>
      <c r="AB946" s="11">
        <v>4</v>
      </c>
      <c r="AC946" s="11">
        <v>17</v>
      </c>
      <c r="AD946" s="15">
        <f t="shared" si="189"/>
        <v>0.68</v>
      </c>
      <c r="AE946" s="16">
        <f t="shared" si="190"/>
        <v>24.999999999999996</v>
      </c>
      <c r="AF946" s="11">
        <v>0</v>
      </c>
      <c r="AG946" s="11">
        <f t="shared" si="191"/>
        <v>0</v>
      </c>
      <c r="AH946" s="11">
        <v>0</v>
      </c>
      <c r="AI946" s="11">
        <f t="shared" si="192"/>
        <v>0</v>
      </c>
      <c r="AJ946" s="18" t="s">
        <v>259</v>
      </c>
      <c r="AM946" s="11">
        <v>10</v>
      </c>
      <c r="AN946" s="11">
        <v>2</v>
      </c>
      <c r="AO946" s="11">
        <v>2</v>
      </c>
      <c r="AP946" s="11">
        <v>2</v>
      </c>
      <c r="AQ946" s="20">
        <v>1</v>
      </c>
      <c r="AR946" s="11">
        <v>1</v>
      </c>
      <c r="AS946" s="11">
        <v>0</v>
      </c>
      <c r="AT946" s="11"/>
      <c r="AU946" s="11">
        <f>AQ946-82</f>
        <v>-81</v>
      </c>
      <c r="AV946" s="11">
        <f>AQ946-98</f>
        <v>-97</v>
      </c>
      <c r="BD946" s="11"/>
      <c r="BH946" t="str">
        <f>CONCATENATE(Tabla1[[#This Row],[MADRE]],"X",Tabla1[[#This Row],[PADRE]])</f>
        <v>PwebbiXLauranne</v>
      </c>
    </row>
    <row r="947" spans="1:60" ht="15.75" hidden="1" x14ac:dyDescent="0.25">
      <c r="A947" s="11" t="str">
        <f t="shared" si="187"/>
        <v>D05_262_9</v>
      </c>
      <c r="B947" s="1" t="s">
        <v>460</v>
      </c>
      <c r="C947" s="8">
        <v>262</v>
      </c>
      <c r="D947" s="13">
        <v>9</v>
      </c>
      <c r="E947" s="14" t="s">
        <v>303</v>
      </c>
      <c r="F947" s="14" t="s">
        <v>110</v>
      </c>
      <c r="G947" s="14" t="s">
        <v>63</v>
      </c>
      <c r="H947" s="14">
        <v>2008</v>
      </c>
      <c r="I947" s="13" t="s">
        <v>104</v>
      </c>
      <c r="L947" s="14">
        <f>J947-22</f>
        <v>-22</v>
      </c>
      <c r="M947" s="14">
        <f>J947-49</f>
        <v>-49</v>
      </c>
      <c r="V947" s="14"/>
      <c r="W947" s="14">
        <v>1</v>
      </c>
      <c r="X947" s="14">
        <v>200</v>
      </c>
      <c r="Y947" s="14">
        <v>25</v>
      </c>
      <c r="Z947" s="14">
        <v>71</v>
      </c>
      <c r="AA947" s="81">
        <f t="shared" si="188"/>
        <v>2.871666666666667</v>
      </c>
      <c r="AB947" s="14">
        <v>4</v>
      </c>
      <c r="AC947" s="14">
        <v>19</v>
      </c>
      <c r="AD947" s="81">
        <f t="shared" si="189"/>
        <v>0.79166666666666663</v>
      </c>
      <c r="AE947" s="13">
        <f t="shared" si="190"/>
        <v>27.568195008705739</v>
      </c>
      <c r="AF947" s="14">
        <v>1</v>
      </c>
      <c r="AG947" s="14">
        <f t="shared" si="191"/>
        <v>4</v>
      </c>
      <c r="AH947" s="14">
        <v>0</v>
      </c>
      <c r="AI947" s="14">
        <f t="shared" si="192"/>
        <v>0</v>
      </c>
      <c r="AJ947" s="17" t="s">
        <v>323</v>
      </c>
      <c r="AM947" s="14">
        <v>4</v>
      </c>
      <c r="AN947" s="14">
        <v>2</v>
      </c>
      <c r="AO947" s="14">
        <v>1</v>
      </c>
      <c r="AP947" s="14">
        <v>2</v>
      </c>
      <c r="AQ947" s="14">
        <v>1</v>
      </c>
      <c r="AR947" s="14">
        <v>1</v>
      </c>
      <c r="AS947" s="14"/>
      <c r="AT947" s="14" t="s">
        <v>482</v>
      </c>
      <c r="AU947" s="14">
        <f>AQ947-67</f>
        <v>-66</v>
      </c>
      <c r="AV947" s="14">
        <f>AQ947-82</f>
        <v>-81</v>
      </c>
      <c r="BD947" s="14"/>
      <c r="BH947" t="str">
        <f>CONCATENATE(Tabla1[[#This Row],[MADRE]],"X",Tabla1[[#This Row],[PADRE]])</f>
        <v>PwebbiXLauranne</v>
      </c>
    </row>
    <row r="948" spans="1:60" ht="15.75" hidden="1" x14ac:dyDescent="0.25">
      <c r="A948" s="11" t="str">
        <f t="shared" si="187"/>
        <v>D05_263_9</v>
      </c>
      <c r="B948" s="1" t="s">
        <v>460</v>
      </c>
      <c r="C948" s="8">
        <v>263</v>
      </c>
      <c r="D948" s="13">
        <v>9</v>
      </c>
      <c r="E948" s="14" t="s">
        <v>303</v>
      </c>
      <c r="F948" s="14" t="s">
        <v>110</v>
      </c>
      <c r="G948" s="14" t="s">
        <v>63</v>
      </c>
      <c r="H948" s="14">
        <v>2008</v>
      </c>
      <c r="I948" s="13" t="s">
        <v>104</v>
      </c>
      <c r="L948" s="14">
        <f>J948-22</f>
        <v>-22</v>
      </c>
      <c r="M948" s="14">
        <f>J948-49</f>
        <v>-49</v>
      </c>
      <c r="V948" s="14"/>
      <c r="W948" s="14">
        <v>2</v>
      </c>
      <c r="X948" s="14">
        <v>202</v>
      </c>
      <c r="Y948" s="14">
        <v>25</v>
      </c>
      <c r="Z948" s="14">
        <v>75</v>
      </c>
      <c r="AA948" s="81">
        <f t="shared" si="188"/>
        <v>3</v>
      </c>
      <c r="AB948" s="14">
        <v>4</v>
      </c>
      <c r="AC948" s="14">
        <v>21</v>
      </c>
      <c r="AD948" s="81">
        <f t="shared" si="189"/>
        <v>0.84</v>
      </c>
      <c r="AE948" s="13">
        <f t="shared" si="190"/>
        <v>28</v>
      </c>
      <c r="AF948" s="14">
        <v>0</v>
      </c>
      <c r="AG948" s="14">
        <f t="shared" si="191"/>
        <v>0</v>
      </c>
      <c r="AH948" s="14">
        <v>0</v>
      </c>
      <c r="AI948" s="14">
        <f t="shared" si="192"/>
        <v>0</v>
      </c>
      <c r="AJ948" s="17" t="s">
        <v>142</v>
      </c>
      <c r="AM948" s="14">
        <v>11</v>
      </c>
      <c r="AN948" s="14">
        <v>2</v>
      </c>
      <c r="AO948" s="14">
        <v>2</v>
      </c>
      <c r="AP948" s="14">
        <v>2</v>
      </c>
      <c r="AQ948" s="85">
        <v>2</v>
      </c>
      <c r="AR948" s="14">
        <v>2</v>
      </c>
      <c r="AS948" s="14"/>
      <c r="AT948" s="14" t="s">
        <v>482</v>
      </c>
      <c r="AU948" s="14">
        <f>AQ948-67</f>
        <v>-65</v>
      </c>
      <c r="AV948" s="14">
        <f>AQ948-82</f>
        <v>-80</v>
      </c>
      <c r="BD948" s="14"/>
      <c r="BH948" t="str">
        <f>CONCATENATE(Tabla1[[#This Row],[MADRE]],"X",Tabla1[[#This Row],[PADRE]])</f>
        <v>PwebbiXLauranne</v>
      </c>
    </row>
    <row r="949" spans="1:60" ht="15.75" hidden="1" x14ac:dyDescent="0.25">
      <c r="A949" s="11" t="str">
        <f t="shared" si="187"/>
        <v>D05_263_9</v>
      </c>
      <c r="B949" s="1" t="s">
        <v>460</v>
      </c>
      <c r="C949" s="2">
        <v>263</v>
      </c>
      <c r="D949" s="16">
        <v>9</v>
      </c>
      <c r="E949" s="14" t="s">
        <v>303</v>
      </c>
      <c r="F949" s="11" t="s">
        <v>110</v>
      </c>
      <c r="G949" s="11" t="s">
        <v>63</v>
      </c>
      <c r="H949" s="11">
        <v>2009</v>
      </c>
      <c r="I949" s="13" t="s">
        <v>104</v>
      </c>
      <c r="L949" s="11">
        <f>J949-26</f>
        <v>-26</v>
      </c>
      <c r="M949" s="11">
        <f>J949-50</f>
        <v>-50</v>
      </c>
      <c r="V949" s="11"/>
      <c r="W949" s="11">
        <v>3</v>
      </c>
      <c r="X949" s="11">
        <v>197</v>
      </c>
      <c r="Y949" s="11">
        <v>25</v>
      </c>
      <c r="Z949" s="11">
        <v>62</v>
      </c>
      <c r="AA949" s="15">
        <f t="shared" si="188"/>
        <v>2.48</v>
      </c>
      <c r="AB949" s="11">
        <v>4</v>
      </c>
      <c r="AC949" s="11">
        <v>16</v>
      </c>
      <c r="AD949" s="15">
        <f t="shared" si="189"/>
        <v>0.64</v>
      </c>
      <c r="AE949" s="16">
        <f t="shared" si="190"/>
        <v>25.806451612903228</v>
      </c>
      <c r="AF949" s="11">
        <v>0</v>
      </c>
      <c r="AG949" s="11">
        <f t="shared" si="191"/>
        <v>0</v>
      </c>
      <c r="AH949" s="11">
        <v>1</v>
      </c>
      <c r="AI949" s="11">
        <f t="shared" si="192"/>
        <v>4</v>
      </c>
      <c r="AJ949" s="18" t="s">
        <v>87</v>
      </c>
      <c r="AM949" s="11">
        <v>11</v>
      </c>
      <c r="AN949" s="11">
        <v>2</v>
      </c>
      <c r="AO949" s="11">
        <v>1</v>
      </c>
      <c r="AP949" s="11">
        <v>1</v>
      </c>
      <c r="AQ949" s="20">
        <v>1</v>
      </c>
      <c r="AR949" s="11">
        <v>2</v>
      </c>
      <c r="AS949" s="11">
        <v>0</v>
      </c>
      <c r="AT949" s="11"/>
      <c r="AU949" s="11">
        <f>AQ949-66</f>
        <v>-65</v>
      </c>
      <c r="AV949" s="11">
        <f>AQ949-82</f>
        <v>-81</v>
      </c>
      <c r="BD949" s="11"/>
      <c r="BH949" t="str">
        <f>CONCATENATE(Tabla1[[#This Row],[MADRE]],"X",Tabla1[[#This Row],[PADRE]])</f>
        <v>PwebbiXLauranne</v>
      </c>
    </row>
    <row r="950" spans="1:60" ht="15.75" hidden="1" x14ac:dyDescent="0.25">
      <c r="A950" s="11" t="str">
        <f t="shared" si="187"/>
        <v>D05_263_9</v>
      </c>
      <c r="B950" s="1" t="s">
        <v>460</v>
      </c>
      <c r="C950" s="2">
        <v>263</v>
      </c>
      <c r="D950" s="16">
        <v>9</v>
      </c>
      <c r="E950" s="14" t="s">
        <v>303</v>
      </c>
      <c r="F950" s="11" t="s">
        <v>110</v>
      </c>
      <c r="G950" s="11" t="s">
        <v>63</v>
      </c>
      <c r="H950" s="11">
        <v>2010</v>
      </c>
      <c r="I950" s="13" t="s">
        <v>104</v>
      </c>
      <c r="L950" s="11">
        <f>J950-40</f>
        <v>-40</v>
      </c>
      <c r="M950" s="11">
        <f>J950-60</f>
        <v>-60</v>
      </c>
      <c r="V950" s="11"/>
      <c r="W950" s="11">
        <v>2</v>
      </c>
      <c r="X950" s="11">
        <v>214</v>
      </c>
      <c r="Y950" s="11">
        <v>25</v>
      </c>
      <c r="Z950" s="11">
        <v>64</v>
      </c>
      <c r="AA950" s="15">
        <f t="shared" si="188"/>
        <v>2.585</v>
      </c>
      <c r="AB950" s="11">
        <v>4</v>
      </c>
      <c r="AC950" s="11">
        <v>15</v>
      </c>
      <c r="AD950" s="15">
        <f t="shared" si="189"/>
        <v>0.625</v>
      </c>
      <c r="AE950" s="16">
        <f t="shared" si="190"/>
        <v>24.177949709864603</v>
      </c>
      <c r="AF950" s="11">
        <v>1</v>
      </c>
      <c r="AG950" s="11">
        <f t="shared" si="191"/>
        <v>4</v>
      </c>
      <c r="AH950" s="11">
        <v>0</v>
      </c>
      <c r="AI950" s="11">
        <f t="shared" si="192"/>
        <v>0</v>
      </c>
      <c r="AJ950" s="18" t="s">
        <v>87</v>
      </c>
      <c r="AM950" s="11">
        <v>11</v>
      </c>
      <c r="AN950" s="11">
        <v>1</v>
      </c>
      <c r="AO950" s="11">
        <v>1</v>
      </c>
      <c r="AP950" s="11">
        <v>1</v>
      </c>
      <c r="AQ950" s="20">
        <v>1</v>
      </c>
      <c r="AR950" s="11">
        <v>1</v>
      </c>
      <c r="AS950" s="11">
        <v>1</v>
      </c>
      <c r="AT950" s="11"/>
      <c r="AU950" s="11">
        <f>AQ950-82</f>
        <v>-81</v>
      </c>
      <c r="AV950" s="11">
        <f>AQ950-98</f>
        <v>-97</v>
      </c>
      <c r="BD950" s="11"/>
      <c r="BH950" t="str">
        <f>CONCATENATE(Tabla1[[#This Row],[MADRE]],"X",Tabla1[[#This Row],[PADRE]])</f>
        <v>PwebbiXLauranne</v>
      </c>
    </row>
    <row r="951" spans="1:60" ht="15.75" hidden="1" x14ac:dyDescent="0.25">
      <c r="A951" s="11" t="str">
        <f t="shared" si="187"/>
        <v>D05_264_9</v>
      </c>
      <c r="B951" s="1" t="s">
        <v>460</v>
      </c>
      <c r="C951" s="8">
        <v>264</v>
      </c>
      <c r="D951" s="13">
        <v>9</v>
      </c>
      <c r="E951" s="14" t="s">
        <v>303</v>
      </c>
      <c r="F951" s="14" t="s">
        <v>110</v>
      </c>
      <c r="G951" s="14" t="s">
        <v>63</v>
      </c>
      <c r="H951" s="14">
        <v>2008</v>
      </c>
      <c r="I951" s="13" t="s">
        <v>104</v>
      </c>
      <c r="L951" s="14">
        <f>J951-22</f>
        <v>-22</v>
      </c>
      <c r="M951" s="14">
        <f>J951-49</f>
        <v>-49</v>
      </c>
      <c r="V951" s="14"/>
      <c r="W951" s="14">
        <v>2</v>
      </c>
      <c r="X951" s="14">
        <v>203</v>
      </c>
      <c r="Y951" s="14">
        <v>25</v>
      </c>
      <c r="Z951" s="14">
        <v>98</v>
      </c>
      <c r="AA951" s="81">
        <f t="shared" si="188"/>
        <v>3.92</v>
      </c>
      <c r="AB951" s="14">
        <v>4</v>
      </c>
      <c r="AC951" s="14">
        <v>24</v>
      </c>
      <c r="AD951" s="81">
        <f t="shared" si="189"/>
        <v>0.96</v>
      </c>
      <c r="AE951" s="13">
        <f t="shared" si="190"/>
        <v>24.489795918367346</v>
      </c>
      <c r="AF951" s="14">
        <v>0</v>
      </c>
      <c r="AG951" s="14">
        <f t="shared" si="191"/>
        <v>0</v>
      </c>
      <c r="AH951" s="14">
        <v>0</v>
      </c>
      <c r="AI951" s="14">
        <f t="shared" si="192"/>
        <v>0</v>
      </c>
      <c r="AJ951" s="17" t="s">
        <v>323</v>
      </c>
      <c r="AM951" s="14">
        <v>5</v>
      </c>
      <c r="AN951" s="14">
        <v>2</v>
      </c>
      <c r="AO951" s="14">
        <v>2</v>
      </c>
      <c r="AP951" s="14">
        <v>3</v>
      </c>
      <c r="AQ951" s="14">
        <v>2</v>
      </c>
      <c r="AR951" s="14">
        <v>2</v>
      </c>
      <c r="AS951" s="14"/>
      <c r="AT951" s="14" t="s">
        <v>482</v>
      </c>
      <c r="AU951" s="14">
        <f>AQ951-67</f>
        <v>-65</v>
      </c>
      <c r="AV951" s="14">
        <f>AQ951-82</f>
        <v>-80</v>
      </c>
      <c r="BD951" s="14"/>
      <c r="BH951" t="str">
        <f>CONCATENATE(Tabla1[[#This Row],[MADRE]],"X",Tabla1[[#This Row],[PADRE]])</f>
        <v>PwebbiXLauranne</v>
      </c>
    </row>
    <row r="952" spans="1:60" ht="15.75" hidden="1" x14ac:dyDescent="0.25">
      <c r="A952" s="11" t="str">
        <f t="shared" si="187"/>
        <v>D05_264_9</v>
      </c>
      <c r="B952" s="1" t="s">
        <v>460</v>
      </c>
      <c r="C952" s="2">
        <v>264</v>
      </c>
      <c r="D952" s="16">
        <v>9</v>
      </c>
      <c r="E952" s="14" t="s">
        <v>303</v>
      </c>
      <c r="F952" s="11" t="s">
        <v>110</v>
      </c>
      <c r="G952" s="11" t="s">
        <v>63</v>
      </c>
      <c r="H952" s="11">
        <v>2009</v>
      </c>
      <c r="I952" s="13" t="s">
        <v>104</v>
      </c>
      <c r="L952" s="11">
        <f>J952-26</f>
        <v>-26</v>
      </c>
      <c r="M952" s="11">
        <f>J952-50</f>
        <v>-50</v>
      </c>
      <c r="V952" s="11"/>
      <c r="W952" s="11">
        <v>3</v>
      </c>
      <c r="X952" s="11">
        <v>197</v>
      </c>
      <c r="Y952" s="11">
        <v>25</v>
      </c>
      <c r="Z952" s="11">
        <v>81</v>
      </c>
      <c r="AA952" s="15">
        <f t="shared" si="188"/>
        <v>3.24</v>
      </c>
      <c r="AB952" s="11">
        <v>4</v>
      </c>
      <c r="AC952" s="11">
        <v>21</v>
      </c>
      <c r="AD952" s="15">
        <f t="shared" si="189"/>
        <v>0.84</v>
      </c>
      <c r="AE952" s="16">
        <f t="shared" si="190"/>
        <v>25.925925925925924</v>
      </c>
      <c r="AF952" s="11">
        <v>0</v>
      </c>
      <c r="AG952" s="11">
        <f t="shared" si="191"/>
        <v>0</v>
      </c>
      <c r="AH952" s="11">
        <v>0</v>
      </c>
      <c r="AI952" s="11">
        <f t="shared" si="192"/>
        <v>0</v>
      </c>
      <c r="AJ952" s="18" t="s">
        <v>270</v>
      </c>
      <c r="AM952" s="11">
        <v>7</v>
      </c>
      <c r="AN952" s="11">
        <v>1</v>
      </c>
      <c r="AO952" s="11">
        <v>1</v>
      </c>
      <c r="AP952" s="11">
        <v>3</v>
      </c>
      <c r="AQ952" s="11">
        <v>1</v>
      </c>
      <c r="AR952" s="11">
        <v>2</v>
      </c>
      <c r="AS952" s="11">
        <v>0</v>
      </c>
      <c r="AT952" s="11"/>
      <c r="AU952" s="11">
        <f>AQ952-66</f>
        <v>-65</v>
      </c>
      <c r="AV952" s="11">
        <f>AQ952-82</f>
        <v>-81</v>
      </c>
      <c r="BD952" s="11"/>
      <c r="BH952" t="str">
        <f>CONCATENATE(Tabla1[[#This Row],[MADRE]],"X",Tabla1[[#This Row],[PADRE]])</f>
        <v>PwebbiXLauranne</v>
      </c>
    </row>
    <row r="953" spans="1:60" ht="15.75" hidden="1" x14ac:dyDescent="0.25">
      <c r="A953" s="11" t="str">
        <f t="shared" si="187"/>
        <v>D05_264_9</v>
      </c>
      <c r="B953" s="1" t="s">
        <v>460</v>
      </c>
      <c r="C953" s="2">
        <v>264</v>
      </c>
      <c r="D953" s="16">
        <v>9</v>
      </c>
      <c r="E953" s="14" t="s">
        <v>303</v>
      </c>
      <c r="F953" s="11" t="s">
        <v>110</v>
      </c>
      <c r="G953" s="11" t="s">
        <v>63</v>
      </c>
      <c r="H953" s="11">
        <v>2010</v>
      </c>
      <c r="I953" s="13" t="s">
        <v>104</v>
      </c>
      <c r="L953" s="11">
        <f>J953-40</f>
        <v>-40</v>
      </c>
      <c r="M953" s="11">
        <f>J953-60</f>
        <v>-60</v>
      </c>
      <c r="V953" s="11"/>
      <c r="W953" s="11">
        <v>3</v>
      </c>
      <c r="X953" s="11">
        <v>213</v>
      </c>
      <c r="Y953" s="11">
        <v>25</v>
      </c>
      <c r="Z953" s="11">
        <v>88</v>
      </c>
      <c r="AA953" s="15">
        <f t="shared" si="188"/>
        <v>3.52</v>
      </c>
      <c r="AB953" s="11">
        <v>4</v>
      </c>
      <c r="AC953" s="11">
        <v>23</v>
      </c>
      <c r="AD953" s="15">
        <f t="shared" si="189"/>
        <v>0.92</v>
      </c>
      <c r="AE953" s="16">
        <f t="shared" si="190"/>
        <v>26.136363636363637</v>
      </c>
      <c r="AF953" s="11">
        <v>0</v>
      </c>
      <c r="AG953" s="11">
        <f t="shared" si="191"/>
        <v>0</v>
      </c>
      <c r="AH953" s="11">
        <v>1</v>
      </c>
      <c r="AI953" s="11">
        <f t="shared" si="192"/>
        <v>4</v>
      </c>
      <c r="AJ953" s="18" t="s">
        <v>455</v>
      </c>
      <c r="AM953" s="11">
        <v>11</v>
      </c>
      <c r="AN953" s="11">
        <v>2</v>
      </c>
      <c r="AO953" s="11">
        <v>1</v>
      </c>
      <c r="AP953" s="11">
        <v>3</v>
      </c>
      <c r="AQ953" s="11">
        <v>1</v>
      </c>
      <c r="AR953" s="11">
        <v>1</v>
      </c>
      <c r="AS953" s="11">
        <v>1</v>
      </c>
      <c r="AT953" s="11"/>
      <c r="AU953" s="11">
        <f>AQ953-82</f>
        <v>-81</v>
      </c>
      <c r="AV953" s="11">
        <f>AQ953-98</f>
        <v>-97</v>
      </c>
      <c r="BD953" s="11"/>
      <c r="BH953" t="str">
        <f>CONCATENATE(Tabla1[[#This Row],[MADRE]],"X",Tabla1[[#This Row],[PADRE]])</f>
        <v>PwebbiXLauranne</v>
      </c>
    </row>
    <row r="954" spans="1:60" ht="15.75" hidden="1" x14ac:dyDescent="0.25">
      <c r="A954" s="11" t="str">
        <f t="shared" si="187"/>
        <v>D05_264_9</v>
      </c>
      <c r="B954" s="1" t="s">
        <v>460</v>
      </c>
      <c r="C954" s="2">
        <v>264</v>
      </c>
      <c r="D954" s="16">
        <v>9</v>
      </c>
      <c r="E954" s="14" t="s">
        <v>303</v>
      </c>
      <c r="F954" s="11" t="s">
        <v>110</v>
      </c>
      <c r="G954" s="11" t="s">
        <v>63</v>
      </c>
      <c r="H954" s="11">
        <v>2011</v>
      </c>
      <c r="I954" s="13" t="s">
        <v>104</v>
      </c>
      <c r="L954" s="11"/>
      <c r="M954" s="11"/>
      <c r="V954" s="11"/>
      <c r="W954" s="11">
        <v>3</v>
      </c>
      <c r="X954" s="11">
        <v>204</v>
      </c>
      <c r="Y954" s="11">
        <v>25</v>
      </c>
      <c r="Z954" s="11">
        <v>70</v>
      </c>
      <c r="AA954" s="15">
        <f t="shared" si="188"/>
        <v>2.8</v>
      </c>
      <c r="AB954" s="11">
        <v>4</v>
      </c>
      <c r="AC954" s="11">
        <v>20</v>
      </c>
      <c r="AD954" s="15">
        <f t="shared" si="189"/>
        <v>0.8</v>
      </c>
      <c r="AE954" s="16">
        <f t="shared" si="190"/>
        <v>28.571428571428573</v>
      </c>
      <c r="AF954" s="11">
        <v>0</v>
      </c>
      <c r="AG954" s="11">
        <f t="shared" si="191"/>
        <v>0</v>
      </c>
      <c r="AH954" s="11">
        <v>0</v>
      </c>
      <c r="AI954" s="11">
        <f t="shared" si="192"/>
        <v>0</v>
      </c>
      <c r="AJ954" s="18" t="s">
        <v>323</v>
      </c>
      <c r="AM954" s="11">
        <v>7</v>
      </c>
      <c r="AN954" s="11">
        <v>3</v>
      </c>
      <c r="AO954" s="11">
        <v>1</v>
      </c>
      <c r="AP954" s="11">
        <v>3</v>
      </c>
      <c r="AQ954" s="11">
        <v>1</v>
      </c>
      <c r="AR954" s="11">
        <v>1</v>
      </c>
      <c r="AS954" s="11">
        <v>2</v>
      </c>
      <c r="AT954" s="11"/>
      <c r="AU954" s="11"/>
      <c r="AV954" s="11"/>
      <c r="BD954" s="11"/>
      <c r="BH954" t="str">
        <f>CONCATENATE(Tabla1[[#This Row],[MADRE]],"X",Tabla1[[#This Row],[PADRE]])</f>
        <v>PwebbiXLauranne</v>
      </c>
    </row>
    <row r="955" spans="1:60" ht="15.75" hidden="1" x14ac:dyDescent="0.25">
      <c r="A955" s="11" t="str">
        <f t="shared" si="187"/>
        <v>D05_265_9</v>
      </c>
      <c r="B955" s="1" t="s">
        <v>460</v>
      </c>
      <c r="C955" s="8">
        <v>265</v>
      </c>
      <c r="D955" s="13">
        <v>9</v>
      </c>
      <c r="E955" s="14" t="s">
        <v>303</v>
      </c>
      <c r="F955" s="14" t="s">
        <v>110</v>
      </c>
      <c r="G955" s="14" t="s">
        <v>63</v>
      </c>
      <c r="H955" s="14">
        <v>2008</v>
      </c>
      <c r="I955" s="13" t="s">
        <v>64</v>
      </c>
      <c r="L955" s="14">
        <f>J955-22</f>
        <v>-22</v>
      </c>
      <c r="M955" s="14">
        <f>J955-49</f>
        <v>-49</v>
      </c>
      <c r="V955" s="14"/>
      <c r="W955" s="14">
        <v>2</v>
      </c>
      <c r="X955" s="14">
        <v>201</v>
      </c>
      <c r="Y955" s="14">
        <v>25</v>
      </c>
      <c r="Z955" s="14">
        <v>136</v>
      </c>
      <c r="AA955" s="81">
        <f t="shared" si="188"/>
        <v>5.5339130434782611</v>
      </c>
      <c r="AB955" s="14">
        <v>4</v>
      </c>
      <c r="AC955" s="14">
        <v>27</v>
      </c>
      <c r="AD955" s="87">
        <f t="shared" si="189"/>
        <v>1.173913043478261</v>
      </c>
      <c r="AE955" s="13">
        <f t="shared" si="190"/>
        <v>21.213073538654935</v>
      </c>
      <c r="AF955" s="14">
        <v>2</v>
      </c>
      <c r="AG955" s="14">
        <f t="shared" si="191"/>
        <v>8</v>
      </c>
      <c r="AH955" s="14">
        <v>0</v>
      </c>
      <c r="AI955" s="14">
        <f t="shared" si="192"/>
        <v>0</v>
      </c>
      <c r="AJ955" s="17" t="s">
        <v>87</v>
      </c>
      <c r="AM955" s="14">
        <v>7</v>
      </c>
      <c r="AN955" s="14">
        <v>2</v>
      </c>
      <c r="AO955" s="14">
        <v>2</v>
      </c>
      <c r="AP955" s="14">
        <v>2</v>
      </c>
      <c r="AQ955" s="85">
        <v>2</v>
      </c>
      <c r="AR955" s="14">
        <v>2</v>
      </c>
      <c r="AS955" s="14"/>
      <c r="AT955" s="14" t="s">
        <v>482</v>
      </c>
      <c r="AU955" s="14">
        <f>AQ955-67</f>
        <v>-65</v>
      </c>
      <c r="AV955" s="14">
        <f>AQ955-82</f>
        <v>-80</v>
      </c>
      <c r="BD955" s="14"/>
      <c r="BH955" t="str">
        <f>CONCATENATE(Tabla1[[#This Row],[MADRE]],"X",Tabla1[[#This Row],[PADRE]])</f>
        <v>PwebbiXLauranne</v>
      </c>
    </row>
    <row r="956" spans="1:60" ht="15.75" hidden="1" x14ac:dyDescent="0.25">
      <c r="A956" s="11" t="str">
        <f t="shared" si="187"/>
        <v>D05_265_9</v>
      </c>
      <c r="B956" s="1" t="s">
        <v>460</v>
      </c>
      <c r="C956" s="2">
        <v>265</v>
      </c>
      <c r="D956" s="16">
        <v>9</v>
      </c>
      <c r="E956" s="14" t="s">
        <v>303</v>
      </c>
      <c r="F956" s="11" t="s">
        <v>110</v>
      </c>
      <c r="G956" s="11" t="s">
        <v>63</v>
      </c>
      <c r="H956" s="11">
        <v>2009</v>
      </c>
      <c r="I956" s="13" t="s">
        <v>64</v>
      </c>
      <c r="L956" s="11">
        <f>J956-26</f>
        <v>-26</v>
      </c>
      <c r="M956" s="11">
        <f>J956-50</f>
        <v>-50</v>
      </c>
      <c r="V956" s="11"/>
      <c r="W956" s="11">
        <v>2</v>
      </c>
      <c r="X956" s="11">
        <v>197</v>
      </c>
      <c r="Y956" s="11">
        <v>23</v>
      </c>
      <c r="Z956" s="11">
        <v>99</v>
      </c>
      <c r="AA956" s="15">
        <f t="shared" si="188"/>
        <v>4.3954451345755698</v>
      </c>
      <c r="AB956" s="11">
        <v>4</v>
      </c>
      <c r="AC956" s="11">
        <v>22</v>
      </c>
      <c r="AD956" s="15">
        <f t="shared" si="189"/>
        <v>1.0476190476190477</v>
      </c>
      <c r="AE956" s="16">
        <f t="shared" si="190"/>
        <v>23.834196891191709</v>
      </c>
      <c r="AF956" s="11">
        <v>2</v>
      </c>
      <c r="AG956" s="16">
        <f t="shared" si="191"/>
        <v>8.695652173913043</v>
      </c>
      <c r="AH956" s="11">
        <v>0</v>
      </c>
      <c r="AI956" s="11">
        <f t="shared" si="192"/>
        <v>0</v>
      </c>
      <c r="AJ956" s="18" t="s">
        <v>487</v>
      </c>
      <c r="AM956" s="11">
        <v>7</v>
      </c>
      <c r="AN956" s="11">
        <v>2</v>
      </c>
      <c r="AO956" s="11">
        <v>1</v>
      </c>
      <c r="AP956" s="11">
        <v>2</v>
      </c>
      <c r="AQ956" s="20">
        <v>2</v>
      </c>
      <c r="AR956" s="11">
        <v>2</v>
      </c>
      <c r="AS956" s="11">
        <v>1</v>
      </c>
      <c r="AT956" s="11"/>
      <c r="AU956" s="11">
        <f>AQ956-66</f>
        <v>-64</v>
      </c>
      <c r="AV956" s="11">
        <f>AQ956-82</f>
        <v>-80</v>
      </c>
      <c r="BD956" s="11"/>
      <c r="BH956" t="str">
        <f>CONCATENATE(Tabla1[[#This Row],[MADRE]],"X",Tabla1[[#This Row],[PADRE]])</f>
        <v>PwebbiXLauranne</v>
      </c>
    </row>
    <row r="957" spans="1:60" ht="15.75" hidden="1" x14ac:dyDescent="0.25">
      <c r="A957" s="11" t="str">
        <f t="shared" si="187"/>
        <v>D05_265_9</v>
      </c>
      <c r="B957" s="1" t="s">
        <v>460</v>
      </c>
      <c r="C957" s="2">
        <v>265</v>
      </c>
      <c r="D957" s="16">
        <v>9</v>
      </c>
      <c r="E957" s="14" t="s">
        <v>303</v>
      </c>
      <c r="F957" s="11" t="s">
        <v>110</v>
      </c>
      <c r="G957" s="11" t="s">
        <v>63</v>
      </c>
      <c r="H957" s="11">
        <v>2010</v>
      </c>
      <c r="I957" s="13" t="s">
        <v>64</v>
      </c>
      <c r="L957" s="11">
        <f>J957-40</f>
        <v>-40</v>
      </c>
      <c r="M957" s="11">
        <f>J957-60</f>
        <v>-60</v>
      </c>
      <c r="V957" s="11"/>
      <c r="W957" s="11">
        <v>2</v>
      </c>
      <c r="X957" s="11">
        <v>213</v>
      </c>
      <c r="Y957" s="11">
        <v>25</v>
      </c>
      <c r="Z957" s="11">
        <v>113</v>
      </c>
      <c r="AA957" s="15">
        <f t="shared" si="188"/>
        <v>4.5199999999999996</v>
      </c>
      <c r="AB957" s="11">
        <v>4</v>
      </c>
      <c r="AC957" s="11">
        <v>22</v>
      </c>
      <c r="AD957" s="15">
        <f t="shared" si="189"/>
        <v>0.88</v>
      </c>
      <c r="AE957" s="16">
        <f t="shared" si="190"/>
        <v>19.469026548672566</v>
      </c>
      <c r="AF957" s="11">
        <v>0</v>
      </c>
      <c r="AG957" s="11">
        <f t="shared" si="191"/>
        <v>0</v>
      </c>
      <c r="AH957" s="11">
        <v>0</v>
      </c>
      <c r="AI957" s="11">
        <f t="shared" si="192"/>
        <v>0</v>
      </c>
      <c r="AJ957" s="18" t="s">
        <v>298</v>
      </c>
      <c r="AM957" s="11">
        <v>7</v>
      </c>
      <c r="AN957" s="11">
        <v>1</v>
      </c>
      <c r="AO957" s="11">
        <v>1</v>
      </c>
      <c r="AP957" s="11">
        <v>3</v>
      </c>
      <c r="AQ957" s="20">
        <v>2</v>
      </c>
      <c r="AR957" s="11">
        <v>2</v>
      </c>
      <c r="AS957" s="11">
        <v>1</v>
      </c>
      <c r="AT957" s="11"/>
      <c r="AU957" s="11">
        <f>AQ957-82</f>
        <v>-80</v>
      </c>
      <c r="AV957" s="11">
        <f>AQ957-98</f>
        <v>-96</v>
      </c>
      <c r="BD957" s="11" t="s">
        <v>108</v>
      </c>
      <c r="BH957" t="str">
        <f>CONCATENATE(Tabla1[[#This Row],[MADRE]],"X",Tabla1[[#This Row],[PADRE]])</f>
        <v>PwebbiXLauranne</v>
      </c>
    </row>
    <row r="958" spans="1:60" ht="15.75" hidden="1" x14ac:dyDescent="0.25">
      <c r="A958" s="11" t="str">
        <f t="shared" si="187"/>
        <v>D05_267_9</v>
      </c>
      <c r="B958" s="1" t="s">
        <v>460</v>
      </c>
      <c r="C958" s="8">
        <v>267</v>
      </c>
      <c r="D958" s="13">
        <v>9</v>
      </c>
      <c r="E958" s="14" t="s">
        <v>303</v>
      </c>
      <c r="F958" s="14" t="s">
        <v>110</v>
      </c>
      <c r="G958" s="14" t="s">
        <v>63</v>
      </c>
      <c r="H958" s="14">
        <v>2008</v>
      </c>
      <c r="I958" s="13" t="s">
        <v>64</v>
      </c>
      <c r="L958" s="14">
        <f>J958-22</f>
        <v>-22</v>
      </c>
      <c r="M958" s="14">
        <f>J958-49</f>
        <v>-49</v>
      </c>
      <c r="V958" s="14"/>
      <c r="W958" s="14">
        <v>3</v>
      </c>
      <c r="X958" s="14">
        <v>203</v>
      </c>
      <c r="Y958" s="14">
        <v>25</v>
      </c>
      <c r="Z958" s="14">
        <v>99</v>
      </c>
      <c r="AA958" s="81">
        <f t="shared" si="188"/>
        <v>4.0854545454545459</v>
      </c>
      <c r="AB958" s="14">
        <v>4</v>
      </c>
      <c r="AC958" s="14">
        <v>23</v>
      </c>
      <c r="AD958" s="87">
        <f t="shared" si="189"/>
        <v>1.0454545454545454</v>
      </c>
      <c r="AE958" s="13">
        <f t="shared" si="190"/>
        <v>25.589675122385401</v>
      </c>
      <c r="AF958" s="14">
        <v>3</v>
      </c>
      <c r="AG958" s="14">
        <f t="shared" si="191"/>
        <v>12</v>
      </c>
      <c r="AH958" s="14">
        <v>0</v>
      </c>
      <c r="AI958" s="14">
        <f t="shared" si="192"/>
        <v>0</v>
      </c>
      <c r="AJ958" s="17" t="s">
        <v>272</v>
      </c>
      <c r="AM958" s="14">
        <v>7</v>
      </c>
      <c r="AN958" s="14">
        <v>2</v>
      </c>
      <c r="AO958" s="14">
        <v>2</v>
      </c>
      <c r="AP958" s="14">
        <v>3</v>
      </c>
      <c r="AQ958" s="14">
        <v>3</v>
      </c>
      <c r="AR958" s="14">
        <v>3</v>
      </c>
      <c r="AS958" s="14"/>
      <c r="AT958" s="14" t="s">
        <v>482</v>
      </c>
      <c r="AU958" s="14">
        <f>AQ958-67</f>
        <v>-64</v>
      </c>
      <c r="AV958" s="14">
        <f>AQ958-82</f>
        <v>-79</v>
      </c>
      <c r="BD958" s="14"/>
      <c r="BH958" t="str">
        <f>CONCATENATE(Tabla1[[#This Row],[MADRE]],"X",Tabla1[[#This Row],[PADRE]])</f>
        <v>PwebbiXLauranne</v>
      </c>
    </row>
    <row r="959" spans="1:60" ht="15.75" hidden="1" x14ac:dyDescent="0.25">
      <c r="A959" s="11" t="str">
        <f t="shared" si="187"/>
        <v>D05_267_9</v>
      </c>
      <c r="B959" s="1" t="s">
        <v>460</v>
      </c>
      <c r="C959" s="2">
        <v>267</v>
      </c>
      <c r="D959" s="16">
        <v>9</v>
      </c>
      <c r="E959" s="14" t="s">
        <v>303</v>
      </c>
      <c r="F959" s="11" t="s">
        <v>110</v>
      </c>
      <c r="G959" s="11" t="s">
        <v>63</v>
      </c>
      <c r="H959" s="11">
        <v>2009</v>
      </c>
      <c r="I959" s="13" t="s">
        <v>64</v>
      </c>
      <c r="L959" s="11">
        <f>J959-26</f>
        <v>-26</v>
      </c>
      <c r="M959" s="11">
        <f>J959-50</f>
        <v>-50</v>
      </c>
      <c r="V959" s="11"/>
      <c r="W959" s="11">
        <v>4</v>
      </c>
      <c r="X959" s="11">
        <v>195</v>
      </c>
      <c r="Y959" s="11">
        <v>25</v>
      </c>
      <c r="Z959" s="11">
        <v>89</v>
      </c>
      <c r="AA959" s="15">
        <f t="shared" si="188"/>
        <v>3.56</v>
      </c>
      <c r="AB959" s="11">
        <v>4</v>
      </c>
      <c r="AC959" s="11">
        <v>21</v>
      </c>
      <c r="AD959" s="15">
        <f t="shared" si="189"/>
        <v>0.84</v>
      </c>
      <c r="AE959" s="16">
        <f t="shared" si="190"/>
        <v>23.595505617977526</v>
      </c>
      <c r="AF959" s="11">
        <v>0</v>
      </c>
      <c r="AG959" s="11">
        <f t="shared" si="191"/>
        <v>0</v>
      </c>
      <c r="AH959" s="11">
        <v>0</v>
      </c>
      <c r="AI959" s="11">
        <f t="shared" si="192"/>
        <v>0</v>
      </c>
      <c r="AJ959" s="18" t="s">
        <v>81</v>
      </c>
      <c r="AM959" s="11">
        <v>7</v>
      </c>
      <c r="AN959" s="11">
        <v>2</v>
      </c>
      <c r="AO959" s="11">
        <v>2</v>
      </c>
      <c r="AP959" s="11">
        <v>3</v>
      </c>
      <c r="AQ959" s="11">
        <v>3</v>
      </c>
      <c r="AR959" s="11">
        <v>4</v>
      </c>
      <c r="AS959" s="11">
        <v>0</v>
      </c>
      <c r="AT959" s="11"/>
      <c r="AU959" s="11">
        <f>AQ959-66</f>
        <v>-63</v>
      </c>
      <c r="AV959" s="11">
        <f>AQ959-82</f>
        <v>-79</v>
      </c>
      <c r="BD959" s="11"/>
      <c r="BH959" t="str">
        <f>CONCATENATE(Tabla1[[#This Row],[MADRE]],"X",Tabla1[[#This Row],[PADRE]])</f>
        <v>PwebbiXLauranne</v>
      </c>
    </row>
    <row r="960" spans="1:60" ht="15.75" hidden="1" x14ac:dyDescent="0.25">
      <c r="A960" s="11" t="str">
        <f t="shared" si="187"/>
        <v>D05_267_9</v>
      </c>
      <c r="B960" s="1" t="s">
        <v>460</v>
      </c>
      <c r="C960" s="2">
        <v>267</v>
      </c>
      <c r="D960" s="16">
        <v>9</v>
      </c>
      <c r="E960" s="14" t="s">
        <v>303</v>
      </c>
      <c r="F960" s="11" t="s">
        <v>110</v>
      </c>
      <c r="G960" s="11" t="s">
        <v>63</v>
      </c>
      <c r="H960" s="11">
        <v>2010</v>
      </c>
      <c r="I960" s="13" t="s">
        <v>64</v>
      </c>
      <c r="L960" s="11">
        <f>J960-40</f>
        <v>-40</v>
      </c>
      <c r="M960" s="11">
        <f>J960-60</f>
        <v>-60</v>
      </c>
      <c r="V960" s="11"/>
      <c r="W960" s="11">
        <v>3</v>
      </c>
      <c r="X960" s="11">
        <v>212</v>
      </c>
      <c r="Y960" s="11">
        <v>25</v>
      </c>
      <c r="Z960" s="11">
        <v>93</v>
      </c>
      <c r="AA960" s="15">
        <f t="shared" si="188"/>
        <v>3.72</v>
      </c>
      <c r="AB960" s="11">
        <v>4</v>
      </c>
      <c r="AC960" s="11">
        <v>22</v>
      </c>
      <c r="AD960" s="15">
        <f t="shared" si="189"/>
        <v>0.88</v>
      </c>
      <c r="AE960" s="16">
        <f t="shared" si="190"/>
        <v>23.655913978494624</v>
      </c>
      <c r="AF960" s="11">
        <v>0</v>
      </c>
      <c r="AG960" s="11">
        <f t="shared" si="191"/>
        <v>0</v>
      </c>
      <c r="AH960" s="11">
        <v>0</v>
      </c>
      <c r="AI960" s="11">
        <f t="shared" si="192"/>
        <v>0</v>
      </c>
      <c r="AJ960" s="18" t="s">
        <v>279</v>
      </c>
      <c r="AM960" s="11">
        <v>7</v>
      </c>
      <c r="AN960" s="11">
        <v>2</v>
      </c>
      <c r="AO960" s="11">
        <v>2</v>
      </c>
      <c r="AP960" s="11">
        <v>3</v>
      </c>
      <c r="AQ960" s="11">
        <v>3</v>
      </c>
      <c r="AR960" s="11">
        <v>4</v>
      </c>
      <c r="AS960" s="11">
        <v>1</v>
      </c>
      <c r="AT960" s="11"/>
      <c r="AU960" s="11">
        <f>AQ960-82</f>
        <v>-79</v>
      </c>
      <c r="AV960" s="11">
        <f>AQ960-98</f>
        <v>-95</v>
      </c>
      <c r="BD960" s="11"/>
      <c r="BH960" t="str">
        <f>CONCATENATE(Tabla1[[#This Row],[MADRE]],"X",Tabla1[[#This Row],[PADRE]])</f>
        <v>PwebbiXLauranne</v>
      </c>
    </row>
    <row r="961" spans="1:60" ht="15.75" hidden="1" x14ac:dyDescent="0.25">
      <c r="A961" s="11" t="str">
        <f t="shared" ref="A961:A1024" si="193">CONCATENATE(B961, "_",C961,"_",D961)</f>
        <v>D05_267_9</v>
      </c>
      <c r="B961" s="1" t="s">
        <v>460</v>
      </c>
      <c r="C961" s="2">
        <v>267</v>
      </c>
      <c r="D961" s="16">
        <v>9</v>
      </c>
      <c r="E961" s="14" t="s">
        <v>303</v>
      </c>
      <c r="F961" s="11" t="s">
        <v>110</v>
      </c>
      <c r="G961" s="11" t="s">
        <v>63</v>
      </c>
      <c r="H961" s="11">
        <v>2011</v>
      </c>
      <c r="I961" s="13" t="s">
        <v>64</v>
      </c>
      <c r="L961" s="11"/>
      <c r="M961" s="11"/>
      <c r="V961" s="11"/>
      <c r="W961" s="11">
        <v>2</v>
      </c>
      <c r="X961" s="11">
        <v>205</v>
      </c>
      <c r="Y961" s="11">
        <v>25</v>
      </c>
      <c r="Z961" s="11">
        <v>95</v>
      </c>
      <c r="AA961" s="15">
        <f t="shared" si="188"/>
        <v>3.8</v>
      </c>
      <c r="AB961" s="11">
        <v>4</v>
      </c>
      <c r="AC961" s="11">
        <v>23</v>
      </c>
      <c r="AD961" s="15">
        <f t="shared" si="189"/>
        <v>0.92</v>
      </c>
      <c r="AE961" s="16">
        <f t="shared" si="190"/>
        <v>24.210526315789476</v>
      </c>
      <c r="AF961" s="11">
        <v>0</v>
      </c>
      <c r="AG961" s="11">
        <f t="shared" si="191"/>
        <v>0</v>
      </c>
      <c r="AH961" s="11">
        <v>0</v>
      </c>
      <c r="AI961" s="11">
        <f t="shared" si="192"/>
        <v>0</v>
      </c>
      <c r="AJ961" s="18" t="s">
        <v>311</v>
      </c>
      <c r="AM961" s="11">
        <v>7</v>
      </c>
      <c r="AN961" s="11">
        <v>3</v>
      </c>
      <c r="AO961" s="11">
        <v>2</v>
      </c>
      <c r="AP961" s="11">
        <v>3</v>
      </c>
      <c r="AQ961" s="11">
        <v>3</v>
      </c>
      <c r="AR961" s="11">
        <v>3</v>
      </c>
      <c r="AS961" s="11">
        <v>1</v>
      </c>
      <c r="AT961" s="11"/>
      <c r="AU961" s="11"/>
      <c r="AV961" s="11"/>
      <c r="BD961" s="11" t="s">
        <v>175</v>
      </c>
      <c r="BH961" t="str">
        <f>CONCATENATE(Tabla1[[#This Row],[MADRE]],"X",Tabla1[[#This Row],[PADRE]])</f>
        <v>PwebbiXLauranne</v>
      </c>
    </row>
    <row r="962" spans="1:60" ht="15.75" hidden="1" x14ac:dyDescent="0.25">
      <c r="A962" s="11" t="str">
        <f t="shared" si="193"/>
        <v>D05_268_9</v>
      </c>
      <c r="B962" s="1" t="s">
        <v>460</v>
      </c>
      <c r="C962" s="8">
        <v>268</v>
      </c>
      <c r="D962" s="13">
        <v>9</v>
      </c>
      <c r="E962" s="14" t="s">
        <v>303</v>
      </c>
      <c r="F962" s="14" t="s">
        <v>110</v>
      </c>
      <c r="G962" s="14" t="s">
        <v>63</v>
      </c>
      <c r="H962" s="14">
        <v>2008</v>
      </c>
      <c r="I962" s="13" t="s">
        <v>104</v>
      </c>
      <c r="L962" s="14">
        <f>J962-22</f>
        <v>-22</v>
      </c>
      <c r="M962" s="14">
        <f>J962-49</f>
        <v>-49</v>
      </c>
      <c r="V962" s="14"/>
      <c r="W962" s="14">
        <v>2</v>
      </c>
      <c r="X962" s="14">
        <v>202</v>
      </c>
      <c r="Y962" s="14">
        <v>25</v>
      </c>
      <c r="Z962" s="14">
        <v>102</v>
      </c>
      <c r="AA962" s="81">
        <f t="shared" si="188"/>
        <v>4.08</v>
      </c>
      <c r="AB962" s="14">
        <v>4</v>
      </c>
      <c r="AC962" s="14">
        <v>17</v>
      </c>
      <c r="AD962" s="81">
        <f t="shared" si="189"/>
        <v>0.68</v>
      </c>
      <c r="AE962" s="13">
        <f t="shared" si="190"/>
        <v>16.666666666666668</v>
      </c>
      <c r="AF962" s="14">
        <v>0</v>
      </c>
      <c r="AG962" s="14">
        <f t="shared" si="191"/>
        <v>0</v>
      </c>
      <c r="AH962" s="14">
        <v>0</v>
      </c>
      <c r="AI962" s="14">
        <f t="shared" si="192"/>
        <v>0</v>
      </c>
      <c r="AJ962" s="17" t="s">
        <v>329</v>
      </c>
      <c r="AM962" s="14">
        <v>7</v>
      </c>
      <c r="AN962" s="14">
        <v>2</v>
      </c>
      <c r="AO962" s="14">
        <v>2</v>
      </c>
      <c r="AP962" s="14">
        <v>2</v>
      </c>
      <c r="AQ962" s="14">
        <v>3</v>
      </c>
      <c r="AR962" s="14">
        <v>2</v>
      </c>
      <c r="AS962" s="14"/>
      <c r="AT962" s="14" t="s">
        <v>482</v>
      </c>
      <c r="AU962" s="14">
        <f>AQ962-67</f>
        <v>-64</v>
      </c>
      <c r="AV962" s="14">
        <f>AQ962-82</f>
        <v>-79</v>
      </c>
      <c r="BD962" s="14"/>
      <c r="BH962" t="str">
        <f>CONCATENATE(Tabla1[[#This Row],[MADRE]],"X",Tabla1[[#This Row],[PADRE]])</f>
        <v>PwebbiXLauranne</v>
      </c>
    </row>
    <row r="963" spans="1:60" ht="15.75" hidden="1" x14ac:dyDescent="0.25">
      <c r="A963" s="11" t="str">
        <f t="shared" si="193"/>
        <v>D05_269_9</v>
      </c>
      <c r="B963" s="1" t="s">
        <v>460</v>
      </c>
      <c r="C963" s="8">
        <v>269</v>
      </c>
      <c r="D963" s="13">
        <v>9</v>
      </c>
      <c r="E963" s="14" t="s">
        <v>303</v>
      </c>
      <c r="F963" s="14" t="s">
        <v>110</v>
      </c>
      <c r="G963" s="14" t="s">
        <v>63</v>
      </c>
      <c r="H963" s="14">
        <v>2008</v>
      </c>
      <c r="I963" s="13" t="s">
        <v>104</v>
      </c>
      <c r="L963" s="14">
        <f>J963-22</f>
        <v>-22</v>
      </c>
      <c r="M963" s="14">
        <f>J963-49</f>
        <v>-49</v>
      </c>
      <c r="V963" s="14"/>
      <c r="W963" s="14">
        <v>2</v>
      </c>
      <c r="X963" s="14">
        <v>201</v>
      </c>
      <c r="Y963" s="14">
        <v>25</v>
      </c>
      <c r="Z963" s="14">
        <v>69</v>
      </c>
      <c r="AA963" s="81">
        <f t="shared" si="188"/>
        <v>2.7883333333333331</v>
      </c>
      <c r="AB963" s="14">
        <v>4</v>
      </c>
      <c r="AC963" s="14">
        <v>17</v>
      </c>
      <c r="AD963" s="81">
        <f t="shared" si="189"/>
        <v>0.70833333333333337</v>
      </c>
      <c r="AE963" s="13">
        <f t="shared" si="190"/>
        <v>25.403466826060974</v>
      </c>
      <c r="AF963" s="14">
        <v>1</v>
      </c>
      <c r="AG963" s="14">
        <f t="shared" si="191"/>
        <v>4</v>
      </c>
      <c r="AH963" s="14">
        <v>0</v>
      </c>
      <c r="AI963" s="14">
        <f t="shared" si="192"/>
        <v>0</v>
      </c>
      <c r="AJ963" s="17" t="s">
        <v>259</v>
      </c>
      <c r="AM963" s="14">
        <v>7</v>
      </c>
      <c r="AN963" s="14">
        <v>2</v>
      </c>
      <c r="AO963" s="14">
        <v>1</v>
      </c>
      <c r="AP963" s="14">
        <v>3</v>
      </c>
      <c r="AQ963" s="14">
        <v>3</v>
      </c>
      <c r="AR963" s="14">
        <v>3</v>
      </c>
      <c r="AS963" s="14"/>
      <c r="AT963" s="14" t="s">
        <v>482</v>
      </c>
      <c r="AU963" s="14">
        <f>AQ963-67</f>
        <v>-64</v>
      </c>
      <c r="AV963" s="14">
        <f>AQ963-82</f>
        <v>-79</v>
      </c>
      <c r="BD963" s="14"/>
      <c r="BH963" t="str">
        <f>CONCATENATE(Tabla1[[#This Row],[MADRE]],"X",Tabla1[[#This Row],[PADRE]])</f>
        <v>PwebbiXLauranne</v>
      </c>
    </row>
    <row r="964" spans="1:60" ht="15.75" hidden="1" x14ac:dyDescent="0.25">
      <c r="A964" s="11" t="str">
        <f t="shared" si="193"/>
        <v>D05_269_9</v>
      </c>
      <c r="B964" s="1" t="s">
        <v>460</v>
      </c>
      <c r="C964" s="2">
        <v>269</v>
      </c>
      <c r="D964" s="16">
        <v>9</v>
      </c>
      <c r="E964" s="14" t="s">
        <v>303</v>
      </c>
      <c r="F964" s="11" t="s">
        <v>110</v>
      </c>
      <c r="G964" s="11" t="s">
        <v>63</v>
      </c>
      <c r="H964" s="11">
        <v>2009</v>
      </c>
      <c r="I964" s="13" t="s">
        <v>104</v>
      </c>
      <c r="L964" s="11">
        <f>J964-26</f>
        <v>-26</v>
      </c>
      <c r="M964" s="11">
        <f>J964-50</f>
        <v>-50</v>
      </c>
      <c r="V964" s="11"/>
      <c r="W964" s="11">
        <v>1</v>
      </c>
      <c r="X964" s="11">
        <v>210</v>
      </c>
      <c r="Y964" s="11">
        <v>25</v>
      </c>
      <c r="Z964" s="11">
        <v>75</v>
      </c>
      <c r="AA964" s="15">
        <f t="shared" si="188"/>
        <v>3</v>
      </c>
      <c r="AB964" s="11">
        <v>4</v>
      </c>
      <c r="AC964" s="11">
        <v>24</v>
      </c>
      <c r="AD964" s="15">
        <f t="shared" si="189"/>
        <v>0.96</v>
      </c>
      <c r="AE964" s="16">
        <f t="shared" si="190"/>
        <v>32</v>
      </c>
      <c r="AF964" s="11">
        <v>0</v>
      </c>
      <c r="AG964" s="11">
        <f t="shared" si="191"/>
        <v>0</v>
      </c>
      <c r="AH964" s="11">
        <v>0</v>
      </c>
      <c r="AI964" s="11">
        <f t="shared" si="192"/>
        <v>0</v>
      </c>
      <c r="AJ964" s="18" t="s">
        <v>87</v>
      </c>
      <c r="AM964" s="11">
        <v>6</v>
      </c>
      <c r="AN964" s="11">
        <v>3</v>
      </c>
      <c r="AO964" s="11">
        <v>1</v>
      </c>
      <c r="AP964" s="11">
        <v>2</v>
      </c>
      <c r="AQ964" s="11">
        <v>3</v>
      </c>
      <c r="AR964" s="11">
        <v>4</v>
      </c>
      <c r="AS964" s="11">
        <v>1</v>
      </c>
      <c r="AT964" s="11"/>
      <c r="AU964" s="11">
        <f>AQ964-66</f>
        <v>-63</v>
      </c>
      <c r="AV964" s="11">
        <f>AQ964-82</f>
        <v>-79</v>
      </c>
      <c r="BD964" s="11"/>
      <c r="BH964" t="str">
        <f>CONCATENATE(Tabla1[[#This Row],[MADRE]],"X",Tabla1[[#This Row],[PADRE]])</f>
        <v>PwebbiXLauranne</v>
      </c>
    </row>
    <row r="965" spans="1:60" ht="15.75" hidden="1" x14ac:dyDescent="0.25">
      <c r="A965" s="11" t="str">
        <f t="shared" si="193"/>
        <v>D05_269_9</v>
      </c>
      <c r="B965" s="1" t="s">
        <v>460</v>
      </c>
      <c r="C965" s="2">
        <v>269</v>
      </c>
      <c r="D965" s="16">
        <v>9</v>
      </c>
      <c r="E965" s="14" t="s">
        <v>303</v>
      </c>
      <c r="F965" s="11" t="s">
        <v>110</v>
      </c>
      <c r="G965" s="11" t="s">
        <v>63</v>
      </c>
      <c r="H965" s="11">
        <v>2010</v>
      </c>
      <c r="I965" s="13" t="s">
        <v>104</v>
      </c>
      <c r="L965" s="11">
        <f>J965-40</f>
        <v>-40</v>
      </c>
      <c r="M965" s="11">
        <f>J965-60</f>
        <v>-60</v>
      </c>
      <c r="V965" s="11"/>
      <c r="W965" s="11">
        <v>2</v>
      </c>
      <c r="X965" s="11">
        <v>216</v>
      </c>
      <c r="Y965" s="11">
        <v>25</v>
      </c>
      <c r="Z965" s="11">
        <v>65</v>
      </c>
      <c r="AA965" s="15">
        <f t="shared" si="188"/>
        <v>2.6</v>
      </c>
      <c r="AB965" s="11">
        <v>5</v>
      </c>
      <c r="AC965" s="11">
        <v>17</v>
      </c>
      <c r="AD965" s="15">
        <f t="shared" si="189"/>
        <v>0.68</v>
      </c>
      <c r="AE965" s="16">
        <f t="shared" si="190"/>
        <v>26.153846153846153</v>
      </c>
      <c r="AF965" s="11">
        <v>0</v>
      </c>
      <c r="AG965" s="11">
        <f t="shared" si="191"/>
        <v>0</v>
      </c>
      <c r="AH965" s="11">
        <v>1</v>
      </c>
      <c r="AI965" s="11">
        <f t="shared" si="192"/>
        <v>4</v>
      </c>
      <c r="AJ965" s="18" t="s">
        <v>206</v>
      </c>
      <c r="AM965" s="11">
        <v>4</v>
      </c>
      <c r="AN965" s="11">
        <v>2</v>
      </c>
      <c r="AO965" s="11">
        <v>1</v>
      </c>
      <c r="AP965" s="11">
        <v>3</v>
      </c>
      <c r="AQ965" s="11">
        <v>3</v>
      </c>
      <c r="AR965" s="11">
        <v>3</v>
      </c>
      <c r="AS965" s="11">
        <v>0</v>
      </c>
      <c r="AT965" s="11"/>
      <c r="AU965" s="11">
        <f>AQ965-82</f>
        <v>-79</v>
      </c>
      <c r="AV965" s="11">
        <f>AQ965-98</f>
        <v>-95</v>
      </c>
      <c r="BD965" s="11"/>
      <c r="BH965" t="str">
        <f>CONCATENATE(Tabla1[[#This Row],[MADRE]],"X",Tabla1[[#This Row],[PADRE]])</f>
        <v>PwebbiXLauranne</v>
      </c>
    </row>
    <row r="966" spans="1:60" ht="15.75" hidden="1" x14ac:dyDescent="0.25">
      <c r="A966" s="11" t="str">
        <f t="shared" si="193"/>
        <v>D05_270_9</v>
      </c>
      <c r="B966" s="1" t="s">
        <v>460</v>
      </c>
      <c r="C966" s="8">
        <v>270</v>
      </c>
      <c r="D966" s="13">
        <v>9</v>
      </c>
      <c r="E966" s="14" t="s">
        <v>303</v>
      </c>
      <c r="F966" s="14" t="s">
        <v>110</v>
      </c>
      <c r="G966" s="14" t="s">
        <v>63</v>
      </c>
      <c r="H966" s="14">
        <v>2008</v>
      </c>
      <c r="I966" s="13" t="s">
        <v>104</v>
      </c>
      <c r="L966" s="14">
        <f>J966-22</f>
        <v>-22</v>
      </c>
      <c r="M966" s="14">
        <f>J966-49</f>
        <v>-49</v>
      </c>
      <c r="V966" s="14"/>
      <c r="W966" s="14">
        <v>2</v>
      </c>
      <c r="X966" s="14">
        <v>204</v>
      </c>
      <c r="Y966" s="14">
        <v>25</v>
      </c>
      <c r="Z966" s="14">
        <v>101</v>
      </c>
      <c r="AA966" s="81">
        <f t="shared" si="188"/>
        <v>4.04</v>
      </c>
      <c r="AB966" s="14">
        <v>4</v>
      </c>
      <c r="AC966" s="14">
        <v>19</v>
      </c>
      <c r="AD966" s="81">
        <f t="shared" si="189"/>
        <v>0.76</v>
      </c>
      <c r="AE966" s="13">
        <f t="shared" si="190"/>
        <v>18.811881188118811</v>
      </c>
      <c r="AF966" s="14">
        <v>0</v>
      </c>
      <c r="AG966" s="14">
        <f t="shared" si="191"/>
        <v>0</v>
      </c>
      <c r="AH966" s="14">
        <v>0</v>
      </c>
      <c r="AI966" s="14">
        <f t="shared" si="192"/>
        <v>0</v>
      </c>
      <c r="AJ966" s="17" t="s">
        <v>329</v>
      </c>
      <c r="AM966" s="14">
        <v>7</v>
      </c>
      <c r="AN966" s="14">
        <v>2</v>
      </c>
      <c r="AO966" s="14">
        <v>2</v>
      </c>
      <c r="AP966" s="14">
        <v>2</v>
      </c>
      <c r="AQ966" s="85">
        <v>2</v>
      </c>
      <c r="AR966" s="14">
        <v>2</v>
      </c>
      <c r="AS966" s="14"/>
      <c r="AT966" s="14" t="s">
        <v>482</v>
      </c>
      <c r="AU966" s="14">
        <f>AQ966-67</f>
        <v>-65</v>
      </c>
      <c r="AV966" s="14">
        <f>AQ966-82</f>
        <v>-80</v>
      </c>
      <c r="BD966" s="14"/>
      <c r="BH966" t="str">
        <f>CONCATENATE(Tabla1[[#This Row],[MADRE]],"X",Tabla1[[#This Row],[PADRE]])</f>
        <v>PwebbiXLauranne</v>
      </c>
    </row>
    <row r="967" spans="1:60" ht="15.75" hidden="1" x14ac:dyDescent="0.25">
      <c r="A967" s="11" t="str">
        <f t="shared" si="193"/>
        <v>D05_270_9</v>
      </c>
      <c r="B967" s="1" t="s">
        <v>460</v>
      </c>
      <c r="C967" s="2">
        <v>270</v>
      </c>
      <c r="D967" s="16">
        <v>9</v>
      </c>
      <c r="E967" s="14" t="s">
        <v>303</v>
      </c>
      <c r="F967" s="11" t="s">
        <v>110</v>
      </c>
      <c r="G967" s="11" t="s">
        <v>63</v>
      </c>
      <c r="H967" s="11">
        <v>2009</v>
      </c>
      <c r="I967" s="13" t="s">
        <v>104</v>
      </c>
      <c r="L967" s="11">
        <f>J967-26</f>
        <v>-26</v>
      </c>
      <c r="M967" s="11">
        <f>J967-50</f>
        <v>-50</v>
      </c>
      <c r="V967" s="11"/>
      <c r="W967" s="11">
        <v>3</v>
      </c>
      <c r="X967" s="11">
        <v>204</v>
      </c>
      <c r="Y967" s="11">
        <v>25</v>
      </c>
      <c r="Z967" s="11">
        <v>73</v>
      </c>
      <c r="AA967" s="15">
        <f t="shared" si="188"/>
        <v>2.95</v>
      </c>
      <c r="AB967" s="11">
        <v>4</v>
      </c>
      <c r="AC967" s="11">
        <v>18</v>
      </c>
      <c r="AD967" s="15">
        <f t="shared" si="189"/>
        <v>0.75</v>
      </c>
      <c r="AE967" s="16">
        <f t="shared" si="190"/>
        <v>25.423728813559322</v>
      </c>
      <c r="AF967" s="11">
        <v>1</v>
      </c>
      <c r="AG967" s="11">
        <f t="shared" si="191"/>
        <v>4</v>
      </c>
      <c r="AH967" s="11">
        <v>0</v>
      </c>
      <c r="AI967" s="11">
        <f t="shared" si="192"/>
        <v>0</v>
      </c>
      <c r="AJ967" s="18" t="s">
        <v>87</v>
      </c>
      <c r="AM967" s="11">
        <v>7</v>
      </c>
      <c r="AN967" s="11">
        <v>3</v>
      </c>
      <c r="AO967" s="11">
        <v>1</v>
      </c>
      <c r="AP967" s="11">
        <v>2</v>
      </c>
      <c r="AQ967" s="20">
        <v>2</v>
      </c>
      <c r="AR967" s="11">
        <v>2</v>
      </c>
      <c r="AS967" s="11">
        <v>1</v>
      </c>
      <c r="AT967" s="11"/>
      <c r="AU967" s="11">
        <f>AQ967-66</f>
        <v>-64</v>
      </c>
      <c r="AV967" s="11">
        <f>AQ967-82</f>
        <v>-80</v>
      </c>
      <c r="BD967" s="11"/>
      <c r="BH967" t="str">
        <f>CONCATENATE(Tabla1[[#This Row],[MADRE]],"X",Tabla1[[#This Row],[PADRE]])</f>
        <v>PwebbiXLauranne</v>
      </c>
    </row>
    <row r="968" spans="1:60" ht="15.75" hidden="1" x14ac:dyDescent="0.25">
      <c r="A968" s="11" t="str">
        <f t="shared" si="193"/>
        <v>D05_270_9</v>
      </c>
      <c r="B968" s="1" t="s">
        <v>460</v>
      </c>
      <c r="C968" s="2">
        <v>270</v>
      </c>
      <c r="D968" s="16">
        <v>9</v>
      </c>
      <c r="E968" s="14" t="s">
        <v>303</v>
      </c>
      <c r="F968" s="11" t="s">
        <v>110</v>
      </c>
      <c r="G968" s="11" t="s">
        <v>63</v>
      </c>
      <c r="H968" s="11">
        <v>2010</v>
      </c>
      <c r="I968" s="13" t="s">
        <v>104</v>
      </c>
      <c r="L968" s="11">
        <f>J968-40</f>
        <v>-40</v>
      </c>
      <c r="M968" s="11">
        <f>J968-60</f>
        <v>-60</v>
      </c>
      <c r="V968" s="11"/>
      <c r="W968" s="11">
        <v>2</v>
      </c>
      <c r="X968" s="11">
        <v>221</v>
      </c>
      <c r="Y968" s="11">
        <v>25</v>
      </c>
      <c r="Z968" s="11">
        <v>96</v>
      </c>
      <c r="AA968" s="15">
        <f t="shared" si="188"/>
        <v>3.84</v>
      </c>
      <c r="AB968" s="11">
        <v>4</v>
      </c>
      <c r="AC968" s="11">
        <v>21</v>
      </c>
      <c r="AD968" s="15">
        <f t="shared" si="189"/>
        <v>0.84</v>
      </c>
      <c r="AE968" s="16">
        <f t="shared" si="190"/>
        <v>21.875</v>
      </c>
      <c r="AF968" s="11">
        <v>0</v>
      </c>
      <c r="AG968" s="11">
        <f t="shared" si="191"/>
        <v>0</v>
      </c>
      <c r="AH968" s="11">
        <v>0</v>
      </c>
      <c r="AI968" s="11">
        <f t="shared" si="192"/>
        <v>0</v>
      </c>
      <c r="AJ968" s="18" t="s">
        <v>81</v>
      </c>
      <c r="AM968" s="11">
        <v>7</v>
      </c>
      <c r="AN968" s="11">
        <v>3</v>
      </c>
      <c r="AO968" s="11">
        <v>1</v>
      </c>
      <c r="AP968" s="11">
        <v>1</v>
      </c>
      <c r="AQ968" s="20">
        <v>2</v>
      </c>
      <c r="AR968" s="11">
        <v>2</v>
      </c>
      <c r="AS968" s="11">
        <v>1</v>
      </c>
      <c r="AT968" s="11"/>
      <c r="AU968" s="11">
        <f>AQ968-82</f>
        <v>-80</v>
      </c>
      <c r="AV968" s="11">
        <f>AQ968-98</f>
        <v>-96</v>
      </c>
      <c r="BD968" s="11"/>
      <c r="BH968" t="str">
        <f>CONCATENATE(Tabla1[[#This Row],[MADRE]],"X",Tabla1[[#This Row],[PADRE]])</f>
        <v>PwebbiXLauranne</v>
      </c>
    </row>
    <row r="969" spans="1:60" ht="15.75" hidden="1" x14ac:dyDescent="0.25">
      <c r="A969" s="11" t="str">
        <f t="shared" si="193"/>
        <v>D05_271_9</v>
      </c>
      <c r="B969" s="1" t="s">
        <v>460</v>
      </c>
      <c r="C969" s="8">
        <v>271</v>
      </c>
      <c r="D969" s="13">
        <v>9</v>
      </c>
      <c r="E969" s="14" t="s">
        <v>303</v>
      </c>
      <c r="F969" s="14" t="s">
        <v>110</v>
      </c>
      <c r="G969" s="14" t="s">
        <v>63</v>
      </c>
      <c r="H969" s="14">
        <v>2008</v>
      </c>
      <c r="I969" s="13" t="s">
        <v>306</v>
      </c>
      <c r="L969" s="14">
        <f>J969-22</f>
        <v>-22</v>
      </c>
      <c r="M969" s="14">
        <f>J969-49</f>
        <v>-49</v>
      </c>
      <c r="V969" s="14"/>
      <c r="W969" s="14">
        <v>2</v>
      </c>
      <c r="X969" s="14">
        <v>204</v>
      </c>
      <c r="Y969" s="14">
        <v>25</v>
      </c>
      <c r="Z969" s="14">
        <v>84</v>
      </c>
      <c r="AA969" s="81">
        <f t="shared" si="188"/>
        <v>3.36</v>
      </c>
      <c r="AB969" s="14">
        <v>4</v>
      </c>
      <c r="AC969" s="14">
        <v>28</v>
      </c>
      <c r="AD969" s="87">
        <f t="shared" si="189"/>
        <v>1.1200000000000001</v>
      </c>
      <c r="AE969" s="13">
        <f t="shared" si="190"/>
        <v>33.333333333333336</v>
      </c>
      <c r="AF969" s="14">
        <v>0</v>
      </c>
      <c r="AG969" s="14">
        <f t="shared" si="191"/>
        <v>0</v>
      </c>
      <c r="AH969" s="14">
        <v>0</v>
      </c>
      <c r="AI969" s="14">
        <f t="shared" si="192"/>
        <v>0</v>
      </c>
      <c r="AJ969" s="17" t="s">
        <v>272</v>
      </c>
      <c r="AM969" s="14">
        <v>7</v>
      </c>
      <c r="AN969" s="14">
        <v>3</v>
      </c>
      <c r="AO969" s="14">
        <v>2</v>
      </c>
      <c r="AP969" s="14">
        <v>2</v>
      </c>
      <c r="AQ969" s="14">
        <v>3</v>
      </c>
      <c r="AR969" s="14">
        <v>4</v>
      </c>
      <c r="AS969" s="14"/>
      <c r="AT969" s="85" t="s">
        <v>485</v>
      </c>
      <c r="AU969" s="14">
        <f>AQ969-67</f>
        <v>-64</v>
      </c>
      <c r="AV969" s="14">
        <f>AQ969-82</f>
        <v>-79</v>
      </c>
      <c r="BD969" s="14"/>
      <c r="BH969" t="str">
        <f>CONCATENATE(Tabla1[[#This Row],[MADRE]],"X",Tabla1[[#This Row],[PADRE]])</f>
        <v>PwebbiXLauranne</v>
      </c>
    </row>
    <row r="970" spans="1:60" ht="15.75" hidden="1" x14ac:dyDescent="0.25">
      <c r="A970" s="11" t="str">
        <f t="shared" si="193"/>
        <v>D05_271_9</v>
      </c>
      <c r="B970" s="1" t="s">
        <v>460</v>
      </c>
      <c r="C970" s="2">
        <v>271</v>
      </c>
      <c r="D970" s="16">
        <v>9</v>
      </c>
      <c r="E970" s="14" t="s">
        <v>303</v>
      </c>
      <c r="F970" s="11" t="s">
        <v>110</v>
      </c>
      <c r="G970" s="11" t="s">
        <v>63</v>
      </c>
      <c r="H970" s="11">
        <v>2009</v>
      </c>
      <c r="I970" s="13" t="s">
        <v>306</v>
      </c>
      <c r="L970" s="11">
        <f>J970-26</f>
        <v>-26</v>
      </c>
      <c r="M970" s="11">
        <f>J970-50</f>
        <v>-50</v>
      </c>
      <c r="V970" s="11"/>
      <c r="W970" s="11">
        <v>3</v>
      </c>
      <c r="X970" s="11">
        <v>197</v>
      </c>
      <c r="Y970" s="11">
        <v>20</v>
      </c>
      <c r="Z970" s="11">
        <v>73</v>
      </c>
      <c r="AA970" s="15">
        <f t="shared" si="188"/>
        <v>3.65</v>
      </c>
      <c r="AB970" s="11">
        <v>4</v>
      </c>
      <c r="AC970" s="11">
        <v>22</v>
      </c>
      <c r="AD970" s="15">
        <f t="shared" si="189"/>
        <v>1.1000000000000001</v>
      </c>
      <c r="AE970" s="16">
        <f t="shared" si="190"/>
        <v>30.136986301369866</v>
      </c>
      <c r="AF970" s="11">
        <v>0</v>
      </c>
      <c r="AG970" s="11">
        <f t="shared" si="191"/>
        <v>0</v>
      </c>
      <c r="AH970" s="11">
        <v>0</v>
      </c>
      <c r="AI970" s="11">
        <f t="shared" si="192"/>
        <v>0</v>
      </c>
      <c r="AJ970" s="18" t="s">
        <v>305</v>
      </c>
      <c r="AM970" s="11">
        <v>3</v>
      </c>
      <c r="AN970" s="11">
        <v>2</v>
      </c>
      <c r="AO970" s="11">
        <v>1</v>
      </c>
      <c r="AP970" s="11">
        <v>2</v>
      </c>
      <c r="AQ970" s="11">
        <v>3</v>
      </c>
      <c r="AR970" s="11">
        <v>3</v>
      </c>
      <c r="AS970" s="11">
        <v>0</v>
      </c>
      <c r="AT970" s="85" t="s">
        <v>485</v>
      </c>
      <c r="AU970" s="11">
        <f>AQ970-66</f>
        <v>-63</v>
      </c>
      <c r="AV970" s="11">
        <f>AQ970-82</f>
        <v>-79</v>
      </c>
      <c r="BD970" s="11"/>
      <c r="BH970" t="str">
        <f>CONCATENATE(Tabla1[[#This Row],[MADRE]],"X",Tabla1[[#This Row],[PADRE]])</f>
        <v>PwebbiXLauranne</v>
      </c>
    </row>
    <row r="971" spans="1:60" ht="15.75" hidden="1" x14ac:dyDescent="0.25">
      <c r="A971" s="11" t="str">
        <f t="shared" si="193"/>
        <v>D05_271_9</v>
      </c>
      <c r="B971" s="1" t="s">
        <v>460</v>
      </c>
      <c r="C971" s="2">
        <v>271</v>
      </c>
      <c r="D971" s="16">
        <v>9</v>
      </c>
      <c r="E971" s="14" t="s">
        <v>303</v>
      </c>
      <c r="F971" s="11" t="s">
        <v>110</v>
      </c>
      <c r="G971" s="11" t="s">
        <v>63</v>
      </c>
      <c r="H971" s="11">
        <v>2010</v>
      </c>
      <c r="I971" s="13" t="s">
        <v>306</v>
      </c>
      <c r="L971" s="11">
        <f>J971-40</f>
        <v>-40</v>
      </c>
      <c r="M971" s="11">
        <f>J971-60</f>
        <v>-60</v>
      </c>
      <c r="V971" s="11"/>
      <c r="W971" s="11">
        <v>2</v>
      </c>
      <c r="X971" s="11">
        <v>213</v>
      </c>
      <c r="Y971" s="11">
        <v>25</v>
      </c>
      <c r="Z971" s="11">
        <v>95</v>
      </c>
      <c r="AA971" s="15">
        <f t="shared" si="188"/>
        <v>3.8</v>
      </c>
      <c r="AB971" s="11">
        <v>4</v>
      </c>
      <c r="AC971" s="11">
        <v>29</v>
      </c>
      <c r="AD971" s="15">
        <f t="shared" si="189"/>
        <v>1.1599999999999999</v>
      </c>
      <c r="AE971" s="16">
        <f t="shared" si="190"/>
        <v>30.526315789473681</v>
      </c>
      <c r="AF971" s="11">
        <v>0</v>
      </c>
      <c r="AG971" s="11">
        <f t="shared" si="191"/>
        <v>0</v>
      </c>
      <c r="AH971" s="11">
        <v>0</v>
      </c>
      <c r="AI971" s="11">
        <f t="shared" si="192"/>
        <v>0</v>
      </c>
      <c r="AJ971" s="18" t="s">
        <v>457</v>
      </c>
      <c r="AM971" s="11">
        <v>11</v>
      </c>
      <c r="AN971" s="11">
        <v>2</v>
      </c>
      <c r="AO971" s="11">
        <v>2</v>
      </c>
      <c r="AP971" s="11">
        <v>2</v>
      </c>
      <c r="AQ971" s="11">
        <v>3</v>
      </c>
      <c r="AR971" s="11">
        <v>3</v>
      </c>
      <c r="AS971" s="11">
        <v>2</v>
      </c>
      <c r="AT971" s="85" t="s">
        <v>485</v>
      </c>
      <c r="AU971" s="11">
        <f>AQ971-82</f>
        <v>-79</v>
      </c>
      <c r="AV971" s="11">
        <f>AQ971-98</f>
        <v>-95</v>
      </c>
      <c r="BD971" s="11" t="s">
        <v>108</v>
      </c>
      <c r="BH971" t="str">
        <f>CONCATENATE(Tabla1[[#This Row],[MADRE]],"X",Tabla1[[#This Row],[PADRE]])</f>
        <v>PwebbiXLauranne</v>
      </c>
    </row>
    <row r="972" spans="1:60" ht="15.75" hidden="1" x14ac:dyDescent="0.25">
      <c r="A972" s="11" t="str">
        <f t="shared" si="193"/>
        <v>D05_271_9</v>
      </c>
      <c r="B972" s="1" t="s">
        <v>460</v>
      </c>
      <c r="C972" s="2">
        <v>271</v>
      </c>
      <c r="D972" s="16">
        <v>9</v>
      </c>
      <c r="E972" s="14" t="s">
        <v>303</v>
      </c>
      <c r="F972" s="11" t="s">
        <v>110</v>
      </c>
      <c r="G972" s="11" t="s">
        <v>63</v>
      </c>
      <c r="H972" s="11">
        <v>2011</v>
      </c>
      <c r="I972" s="13" t="s">
        <v>306</v>
      </c>
      <c r="L972" s="11"/>
      <c r="M972" s="11"/>
      <c r="V972" s="11"/>
      <c r="W972" s="11">
        <v>2</v>
      </c>
      <c r="X972" s="11">
        <v>211</v>
      </c>
      <c r="Y972" s="11">
        <v>25</v>
      </c>
      <c r="Z972" s="11">
        <v>69</v>
      </c>
      <c r="AA972" s="15">
        <f t="shared" si="188"/>
        <v>2.76</v>
      </c>
      <c r="AB972" s="11">
        <v>4</v>
      </c>
      <c r="AC972" s="11">
        <v>24</v>
      </c>
      <c r="AD972" s="15">
        <f t="shared" si="189"/>
        <v>0.96</v>
      </c>
      <c r="AE972" s="16">
        <f t="shared" si="190"/>
        <v>34.782608695652179</v>
      </c>
      <c r="AF972" s="11">
        <v>0</v>
      </c>
      <c r="AG972" s="11">
        <f t="shared" si="191"/>
        <v>0</v>
      </c>
      <c r="AH972" s="11">
        <v>0</v>
      </c>
      <c r="AI972" s="11">
        <f t="shared" si="192"/>
        <v>0</v>
      </c>
      <c r="AJ972" s="18" t="s">
        <v>321</v>
      </c>
      <c r="AM972" s="11">
        <v>7</v>
      </c>
      <c r="AN972" s="11">
        <v>3</v>
      </c>
      <c r="AO972" s="11">
        <v>2</v>
      </c>
      <c r="AP972" s="11">
        <v>2</v>
      </c>
      <c r="AQ972" s="11">
        <v>3</v>
      </c>
      <c r="AR972" s="11">
        <v>3</v>
      </c>
      <c r="AS972" s="11">
        <v>1</v>
      </c>
      <c r="AT972" s="85" t="s">
        <v>485</v>
      </c>
      <c r="AU972" s="11"/>
      <c r="AV972" s="11"/>
      <c r="BD972" s="11"/>
      <c r="BH972" t="str">
        <f>CONCATENATE(Tabla1[[#This Row],[MADRE]],"X",Tabla1[[#This Row],[PADRE]])</f>
        <v>PwebbiXLauranne</v>
      </c>
    </row>
    <row r="973" spans="1:60" ht="15.75" hidden="1" x14ac:dyDescent="0.25">
      <c r="A973" s="11" t="str">
        <f t="shared" si="193"/>
        <v>D05_272_9</v>
      </c>
      <c r="B973" s="1" t="s">
        <v>460</v>
      </c>
      <c r="C973" s="8">
        <v>272</v>
      </c>
      <c r="D973" s="13">
        <v>9</v>
      </c>
      <c r="E973" s="14" t="s">
        <v>303</v>
      </c>
      <c r="F973" s="14" t="s">
        <v>110</v>
      </c>
      <c r="G973" s="14" t="s">
        <v>63</v>
      </c>
      <c r="H973" s="14">
        <v>2008</v>
      </c>
      <c r="I973" s="13" t="s">
        <v>306</v>
      </c>
      <c r="L973" s="14">
        <f>J973-22</f>
        <v>-22</v>
      </c>
      <c r="M973" s="14">
        <f>J973-49</f>
        <v>-49</v>
      </c>
      <c r="V973" s="14"/>
      <c r="W973" s="14">
        <v>2</v>
      </c>
      <c r="X973" s="14">
        <v>206</v>
      </c>
      <c r="Y973" s="14">
        <v>25</v>
      </c>
      <c r="Z973" s="14">
        <v>113</v>
      </c>
      <c r="AA973" s="81">
        <f t="shared" si="188"/>
        <v>4.5199999999999996</v>
      </c>
      <c r="AB973" s="14">
        <v>4</v>
      </c>
      <c r="AC973" s="14">
        <v>23</v>
      </c>
      <c r="AD973" s="81">
        <f t="shared" si="189"/>
        <v>0.92</v>
      </c>
      <c r="AE973" s="13">
        <f t="shared" si="190"/>
        <v>20.353982300884958</v>
      </c>
      <c r="AF973" s="14">
        <v>0</v>
      </c>
      <c r="AG973" s="14">
        <f t="shared" si="191"/>
        <v>0</v>
      </c>
      <c r="AH973" s="14">
        <v>0</v>
      </c>
      <c r="AI973" s="14">
        <f t="shared" si="192"/>
        <v>0</v>
      </c>
      <c r="AJ973" s="17" t="s">
        <v>87</v>
      </c>
      <c r="AM973" s="14">
        <v>6</v>
      </c>
      <c r="AN973" s="14">
        <v>2</v>
      </c>
      <c r="AO973" s="14">
        <v>2</v>
      </c>
      <c r="AP973" s="14">
        <v>2</v>
      </c>
      <c r="AQ973" s="14">
        <v>3</v>
      </c>
      <c r="AR973" s="14">
        <v>4</v>
      </c>
      <c r="AS973" s="14"/>
      <c r="AT973" s="85" t="s">
        <v>485</v>
      </c>
      <c r="AU973" s="14">
        <f>AQ973-67</f>
        <v>-64</v>
      </c>
      <c r="AV973" s="14">
        <f>AQ973-82</f>
        <v>-79</v>
      </c>
      <c r="BD973" s="14"/>
      <c r="BH973" t="str">
        <f>CONCATENATE(Tabla1[[#This Row],[MADRE]],"X",Tabla1[[#This Row],[PADRE]])</f>
        <v>PwebbiXLauranne</v>
      </c>
    </row>
    <row r="974" spans="1:60" ht="15.75" hidden="1" x14ac:dyDescent="0.25">
      <c r="A974" s="11" t="str">
        <f t="shared" si="193"/>
        <v>D06_4_4</v>
      </c>
      <c r="B974" s="1" t="s">
        <v>488</v>
      </c>
      <c r="C974" s="12">
        <v>4</v>
      </c>
      <c r="D974" s="13">
        <v>4</v>
      </c>
      <c r="E974" s="14" t="s">
        <v>224</v>
      </c>
      <c r="F974" s="14" t="s">
        <v>428</v>
      </c>
      <c r="G974" s="14" t="s">
        <v>63</v>
      </c>
      <c r="H974" s="14">
        <v>2009</v>
      </c>
      <c r="I974" t="s">
        <v>489</v>
      </c>
      <c r="Y974" s="14">
        <v>25</v>
      </c>
      <c r="Z974" s="14">
        <v>67</v>
      </c>
      <c r="AA974" s="81">
        <f t="shared" si="188"/>
        <v>2.72</v>
      </c>
      <c r="AB974" s="14">
        <v>4</v>
      </c>
      <c r="AC974" s="14">
        <v>24</v>
      </c>
      <c r="AD974" s="81">
        <f t="shared" si="189"/>
        <v>1</v>
      </c>
      <c r="AE974" s="13">
        <f t="shared" si="190"/>
        <v>36.764705882352942</v>
      </c>
      <c r="AF974" s="14">
        <v>1</v>
      </c>
      <c r="AG974" s="13">
        <f t="shared" si="191"/>
        <v>4</v>
      </c>
      <c r="AH974" s="13">
        <v>1</v>
      </c>
      <c r="AI974" s="13">
        <f t="shared" si="192"/>
        <v>4</v>
      </c>
      <c r="AJ974" s="17">
        <v>0</v>
      </c>
      <c r="AM974" s="14">
        <v>7</v>
      </c>
      <c r="AN974" s="14">
        <v>3</v>
      </c>
      <c r="AO974" s="14">
        <v>1</v>
      </c>
      <c r="AP974" s="14">
        <v>2</v>
      </c>
      <c r="AQ974" s="14">
        <v>3</v>
      </c>
      <c r="AR974" s="95">
        <v>4</v>
      </c>
      <c r="AS974" s="14"/>
      <c r="AT974" s="96"/>
      <c r="AY974" s="14"/>
      <c r="BH974" t="str">
        <f>CONCATENATE(Tabla1[[#This Row],[MADRE]],"X",Tabla1[[#This Row],[PADRE]])</f>
        <v>A2198XD98i707</v>
      </c>
    </row>
    <row r="975" spans="1:60" ht="15.75" hidden="1" x14ac:dyDescent="0.25">
      <c r="A975" s="11" t="str">
        <f t="shared" si="193"/>
        <v>D06_4_4</v>
      </c>
      <c r="B975" s="1" t="s">
        <v>488</v>
      </c>
      <c r="C975" s="1">
        <v>4</v>
      </c>
      <c r="D975" s="16">
        <v>4</v>
      </c>
      <c r="E975" s="11" t="s">
        <v>224</v>
      </c>
      <c r="F975" s="14" t="s">
        <v>428</v>
      </c>
      <c r="G975" s="11" t="s">
        <v>63</v>
      </c>
      <c r="H975" s="11">
        <v>2010</v>
      </c>
      <c r="I975" t="s">
        <v>489</v>
      </c>
      <c r="Y975" s="11">
        <v>25</v>
      </c>
      <c r="Z975" s="11">
        <v>73</v>
      </c>
      <c r="AA975" s="15">
        <f t="shared" si="188"/>
        <v>2.92</v>
      </c>
      <c r="AB975" s="11">
        <v>4</v>
      </c>
      <c r="AC975" s="11">
        <v>24</v>
      </c>
      <c r="AD975" s="15">
        <f t="shared" si="189"/>
        <v>0.96</v>
      </c>
      <c r="AE975" s="16">
        <f t="shared" si="190"/>
        <v>32.876712328767127</v>
      </c>
      <c r="AF975" s="11">
        <v>0</v>
      </c>
      <c r="AG975" s="16">
        <f t="shared" si="191"/>
        <v>0</v>
      </c>
      <c r="AH975" s="16">
        <v>0</v>
      </c>
      <c r="AI975" s="16">
        <f t="shared" si="192"/>
        <v>0</v>
      </c>
      <c r="AJ975" s="18" t="s">
        <v>435</v>
      </c>
      <c r="AM975" s="11">
        <v>7</v>
      </c>
      <c r="AN975" s="11">
        <v>3</v>
      </c>
      <c r="AO975" s="11">
        <v>1</v>
      </c>
      <c r="AP975" s="11">
        <v>2</v>
      </c>
      <c r="AQ975" s="11">
        <v>3</v>
      </c>
      <c r="AR975" s="97">
        <v>4</v>
      </c>
      <c r="AS975" s="11">
        <v>3</v>
      </c>
      <c r="AT975" s="98"/>
      <c r="AY975" s="11"/>
      <c r="BH975" t="str">
        <f>CONCATENATE(Tabla1[[#This Row],[MADRE]],"X",Tabla1[[#This Row],[PADRE]])</f>
        <v>A2198XD98i707</v>
      </c>
    </row>
    <row r="976" spans="1:60" ht="15.75" hidden="1" x14ac:dyDescent="0.25">
      <c r="A976" s="11" t="str">
        <f t="shared" si="193"/>
        <v>D06_4_4</v>
      </c>
      <c r="B976" s="1" t="s">
        <v>488</v>
      </c>
      <c r="C976" s="1">
        <v>4</v>
      </c>
      <c r="D976" s="16">
        <v>4</v>
      </c>
      <c r="E976" s="11" t="s">
        <v>224</v>
      </c>
      <c r="F976" s="14" t="s">
        <v>428</v>
      </c>
      <c r="G976" s="11" t="s">
        <v>63</v>
      </c>
      <c r="H976" s="11">
        <v>2011</v>
      </c>
      <c r="I976" t="s">
        <v>489</v>
      </c>
      <c r="Y976" s="11">
        <v>25</v>
      </c>
      <c r="Z976" s="11">
        <v>72</v>
      </c>
      <c r="AA976" s="15">
        <f t="shared" si="188"/>
        <v>2.9233333333333333</v>
      </c>
      <c r="AB976" s="11">
        <v>4</v>
      </c>
      <c r="AC976" s="11">
        <v>26</v>
      </c>
      <c r="AD976" s="15">
        <f t="shared" si="189"/>
        <v>1.0833333333333333</v>
      </c>
      <c r="AE976" s="16">
        <f t="shared" si="190"/>
        <v>37.058152793614596</v>
      </c>
      <c r="AF976" s="11">
        <v>1</v>
      </c>
      <c r="AG976" s="16">
        <f t="shared" si="191"/>
        <v>4</v>
      </c>
      <c r="AH976" s="16">
        <v>0</v>
      </c>
      <c r="AI976" s="16">
        <f t="shared" si="192"/>
        <v>0</v>
      </c>
      <c r="AJ976" s="18" t="s">
        <v>87</v>
      </c>
      <c r="AM976" s="11">
        <v>7</v>
      </c>
      <c r="AN976" s="11">
        <v>3</v>
      </c>
      <c r="AO976" s="11">
        <v>1</v>
      </c>
      <c r="AP976" s="11">
        <v>2</v>
      </c>
      <c r="AQ976" s="11">
        <v>3</v>
      </c>
      <c r="AR976" s="11">
        <v>4</v>
      </c>
      <c r="AS976" s="11">
        <v>3</v>
      </c>
      <c r="AT976" s="99" t="s">
        <v>490</v>
      </c>
      <c r="AY976" s="11"/>
      <c r="BH976" t="str">
        <f>CONCATENATE(Tabla1[[#This Row],[MADRE]],"X",Tabla1[[#This Row],[PADRE]])</f>
        <v>A2198XD98i707</v>
      </c>
    </row>
    <row r="977" spans="1:60" ht="15.75" hidden="1" x14ac:dyDescent="0.25">
      <c r="A977" s="11" t="str">
        <f t="shared" si="193"/>
        <v>D06_35_4</v>
      </c>
      <c r="B977" s="1" t="s">
        <v>488</v>
      </c>
      <c r="C977" s="12">
        <v>35</v>
      </c>
      <c r="D977" s="13">
        <v>4</v>
      </c>
      <c r="E977" s="14" t="s">
        <v>224</v>
      </c>
      <c r="F977" s="14" t="s">
        <v>428</v>
      </c>
      <c r="G977" s="14" t="s">
        <v>63</v>
      </c>
      <c r="H977" s="14">
        <v>2009</v>
      </c>
      <c r="I977" t="s">
        <v>489</v>
      </c>
      <c r="Y977" s="14">
        <v>25</v>
      </c>
      <c r="Z977" s="14">
        <v>74</v>
      </c>
      <c r="AA977" s="81">
        <f t="shared" si="188"/>
        <v>3.0745454545454542</v>
      </c>
      <c r="AB977" s="14">
        <v>4</v>
      </c>
      <c r="AC977" s="14">
        <v>21</v>
      </c>
      <c r="AD977" s="100">
        <f t="shared" si="189"/>
        <v>0.95454545454545459</v>
      </c>
      <c r="AE977" s="13">
        <f t="shared" si="190"/>
        <v>31.046717918391487</v>
      </c>
      <c r="AF977" s="14">
        <v>3</v>
      </c>
      <c r="AG977" s="13">
        <f t="shared" si="191"/>
        <v>12</v>
      </c>
      <c r="AH977" s="13">
        <v>0</v>
      </c>
      <c r="AI977" s="13">
        <f t="shared" si="192"/>
        <v>0</v>
      </c>
      <c r="AJ977" s="17">
        <v>0</v>
      </c>
      <c r="AM977" s="14">
        <v>7</v>
      </c>
      <c r="AN977" s="14">
        <v>3</v>
      </c>
      <c r="AO977" s="14">
        <v>2</v>
      </c>
      <c r="AP977" s="14">
        <v>3</v>
      </c>
      <c r="AQ977" s="14">
        <v>3</v>
      </c>
      <c r="AR977" s="14">
        <v>3</v>
      </c>
      <c r="AS977" s="14"/>
      <c r="AT977" s="14"/>
      <c r="AY977" s="14"/>
      <c r="BH977" t="str">
        <f>CONCATENATE(Tabla1[[#This Row],[MADRE]],"X",Tabla1[[#This Row],[PADRE]])</f>
        <v>A2198XD98i707</v>
      </c>
    </row>
    <row r="978" spans="1:60" ht="15.75" hidden="1" x14ac:dyDescent="0.25">
      <c r="A978" s="11" t="str">
        <f t="shared" si="193"/>
        <v>D06_35_4</v>
      </c>
      <c r="B978" s="1" t="s">
        <v>488</v>
      </c>
      <c r="C978" s="1">
        <v>35</v>
      </c>
      <c r="D978" s="16">
        <v>4</v>
      </c>
      <c r="E978" s="11" t="s">
        <v>224</v>
      </c>
      <c r="F978" s="14" t="s">
        <v>428</v>
      </c>
      <c r="G978" s="11" t="s">
        <v>63</v>
      </c>
      <c r="H978" s="11">
        <v>2010</v>
      </c>
      <c r="I978" t="s">
        <v>489</v>
      </c>
      <c r="Y978" s="11">
        <v>25</v>
      </c>
      <c r="Z978" s="11">
        <v>62</v>
      </c>
      <c r="AA978" s="15">
        <f t="shared" si="188"/>
        <v>2.48</v>
      </c>
      <c r="AB978" s="11">
        <v>4</v>
      </c>
      <c r="AC978" s="11">
        <v>19</v>
      </c>
      <c r="AD978" s="101">
        <f t="shared" si="189"/>
        <v>0.76</v>
      </c>
      <c r="AE978" s="16">
        <f t="shared" si="190"/>
        <v>30.64516129032258</v>
      </c>
      <c r="AF978" s="11">
        <v>0</v>
      </c>
      <c r="AG978" s="16">
        <f t="shared" si="191"/>
        <v>0</v>
      </c>
      <c r="AH978" s="16">
        <v>1</v>
      </c>
      <c r="AI978" s="16">
        <f t="shared" si="192"/>
        <v>4</v>
      </c>
      <c r="AJ978" s="18" t="s">
        <v>87</v>
      </c>
      <c r="AM978" s="11">
        <v>4</v>
      </c>
      <c r="AN978" s="11">
        <v>3</v>
      </c>
      <c r="AO978" s="11">
        <v>1</v>
      </c>
      <c r="AP978" s="11">
        <v>3</v>
      </c>
      <c r="AQ978" s="11">
        <v>3</v>
      </c>
      <c r="AR978" s="11">
        <v>3</v>
      </c>
      <c r="AS978" s="11">
        <v>1</v>
      </c>
      <c r="AT978" s="102"/>
      <c r="AY978" s="11"/>
      <c r="BH978" t="str">
        <f>CONCATENATE(Tabla1[[#This Row],[MADRE]],"X",Tabla1[[#This Row],[PADRE]])</f>
        <v>A2198XD98i707</v>
      </c>
    </row>
    <row r="979" spans="1:60" ht="15.75" hidden="1" x14ac:dyDescent="0.25">
      <c r="A979" s="11" t="str">
        <f t="shared" si="193"/>
        <v>D06_37_4</v>
      </c>
      <c r="B979" s="1" t="s">
        <v>488</v>
      </c>
      <c r="C979" s="12">
        <v>37</v>
      </c>
      <c r="D979" s="13">
        <v>4</v>
      </c>
      <c r="E979" s="14" t="s">
        <v>224</v>
      </c>
      <c r="F979" s="14" t="s">
        <v>428</v>
      </c>
      <c r="G979" s="14" t="s">
        <v>63</v>
      </c>
      <c r="H979" s="14">
        <v>2009</v>
      </c>
      <c r="I979" t="s">
        <v>489</v>
      </c>
      <c r="Y979" s="14">
        <v>25</v>
      </c>
      <c r="Z979" s="14">
        <v>58</v>
      </c>
      <c r="AA979" s="81">
        <f t="shared" ref="AA979:AA1042" si="194">(Z979+(AD979*AF979))/Y979</f>
        <v>2.3199999999999998</v>
      </c>
      <c r="AB979" s="14">
        <v>4</v>
      </c>
      <c r="AC979" s="14">
        <v>20</v>
      </c>
      <c r="AD979" s="81">
        <f t="shared" ref="AD979:AD1042" si="195">AC979/(Y979-AF979)</f>
        <v>0.8</v>
      </c>
      <c r="AE979" s="13">
        <f t="shared" ref="AE979:AE1042" si="196">AD979*100/AA979</f>
        <v>34.482758620689658</v>
      </c>
      <c r="AF979" s="14">
        <v>0</v>
      </c>
      <c r="AG979" s="103">
        <f t="shared" ref="AG979:AG1042" si="197">AF979*100/Y979</f>
        <v>0</v>
      </c>
      <c r="AH979" s="14">
        <v>0</v>
      </c>
      <c r="AI979" s="103">
        <f t="shared" ref="AI979:AI1042" si="198">AH979*100/Y979</f>
        <v>0</v>
      </c>
      <c r="AJ979" s="17" t="s">
        <v>491</v>
      </c>
      <c r="AM979" s="14">
        <v>4</v>
      </c>
      <c r="AN979" s="14">
        <v>3</v>
      </c>
      <c r="AO979" s="14">
        <v>1</v>
      </c>
      <c r="AP979" s="14">
        <v>3</v>
      </c>
      <c r="AQ979" s="14">
        <v>3</v>
      </c>
      <c r="AR979" s="14">
        <v>3</v>
      </c>
      <c r="AS979" s="14"/>
      <c r="AT979" s="14"/>
      <c r="AY979" s="14"/>
      <c r="BH979" t="str">
        <f>CONCATENATE(Tabla1[[#This Row],[MADRE]],"X",Tabla1[[#This Row],[PADRE]])</f>
        <v>A2198XD98i707</v>
      </c>
    </row>
    <row r="980" spans="1:60" ht="15.75" hidden="1" x14ac:dyDescent="0.25">
      <c r="A980" s="11" t="str">
        <f t="shared" si="193"/>
        <v>D06_46_4</v>
      </c>
      <c r="B980" s="1" t="s">
        <v>488</v>
      </c>
      <c r="C980" s="12">
        <v>46</v>
      </c>
      <c r="D980" s="13">
        <v>4</v>
      </c>
      <c r="E980" s="14" t="s">
        <v>224</v>
      </c>
      <c r="F980" s="14" t="s">
        <v>428</v>
      </c>
      <c r="G980" s="14" t="s">
        <v>63</v>
      </c>
      <c r="H980" s="14">
        <v>2009</v>
      </c>
      <c r="I980" t="s">
        <v>489</v>
      </c>
      <c r="Y980" s="14">
        <v>25</v>
      </c>
      <c r="Z980" s="14">
        <v>127</v>
      </c>
      <c r="AA980" s="81">
        <f t="shared" si="194"/>
        <v>5.08</v>
      </c>
      <c r="AB980" s="14">
        <v>4</v>
      </c>
      <c r="AC980" s="14">
        <v>24</v>
      </c>
      <c r="AD980" s="100">
        <f t="shared" si="195"/>
        <v>0.96</v>
      </c>
      <c r="AE980" s="13">
        <f t="shared" si="196"/>
        <v>18.897637795275589</v>
      </c>
      <c r="AF980" s="14">
        <v>0</v>
      </c>
      <c r="AG980" s="13">
        <f t="shared" si="197"/>
        <v>0</v>
      </c>
      <c r="AH980" s="13">
        <v>2</v>
      </c>
      <c r="AI980" s="13">
        <f t="shared" si="198"/>
        <v>8</v>
      </c>
      <c r="AJ980" s="17" t="s">
        <v>305</v>
      </c>
      <c r="AM980" s="14">
        <v>8</v>
      </c>
      <c r="AN980" s="14">
        <v>2</v>
      </c>
      <c r="AO980" s="14">
        <v>1</v>
      </c>
      <c r="AP980" s="14">
        <v>3</v>
      </c>
      <c r="AQ980" s="14">
        <v>3</v>
      </c>
      <c r="AR980" s="14">
        <v>3</v>
      </c>
      <c r="AS980" s="14"/>
      <c r="AT980" s="14"/>
      <c r="AY980" s="14"/>
      <c r="BH980" t="str">
        <f>CONCATENATE(Tabla1[[#This Row],[MADRE]],"X",Tabla1[[#This Row],[PADRE]])</f>
        <v>A2198XD98i707</v>
      </c>
    </row>
    <row r="981" spans="1:60" ht="15.75" hidden="1" x14ac:dyDescent="0.25">
      <c r="A981" s="11" t="str">
        <f t="shared" si="193"/>
        <v>D06_46_4</v>
      </c>
      <c r="B981" s="1" t="s">
        <v>488</v>
      </c>
      <c r="C981" s="1">
        <v>46</v>
      </c>
      <c r="D981" s="16">
        <v>4</v>
      </c>
      <c r="E981" s="11" t="s">
        <v>224</v>
      </c>
      <c r="F981" s="14" t="s">
        <v>428</v>
      </c>
      <c r="G981" s="11" t="s">
        <v>63</v>
      </c>
      <c r="H981" s="11">
        <v>2010</v>
      </c>
      <c r="I981" t="s">
        <v>489</v>
      </c>
      <c r="Y981" s="11">
        <v>25</v>
      </c>
      <c r="Z981" s="11">
        <v>111</v>
      </c>
      <c r="AA981" s="15">
        <f t="shared" si="194"/>
        <v>4.4400000000000004</v>
      </c>
      <c r="AB981" s="11">
        <v>5</v>
      </c>
      <c r="AC981" s="11">
        <v>16</v>
      </c>
      <c r="AD981" s="101">
        <f t="shared" si="195"/>
        <v>0.64</v>
      </c>
      <c r="AE981" s="16">
        <f t="shared" si="196"/>
        <v>14.414414414414413</v>
      </c>
      <c r="AF981" s="11">
        <v>0</v>
      </c>
      <c r="AG981" s="16">
        <f t="shared" si="197"/>
        <v>0</v>
      </c>
      <c r="AH981" s="16">
        <v>0</v>
      </c>
      <c r="AI981" s="16">
        <f t="shared" si="198"/>
        <v>0</v>
      </c>
      <c r="AJ981" s="18" t="s">
        <v>323</v>
      </c>
      <c r="AM981" s="11">
        <v>5</v>
      </c>
      <c r="AN981" s="11">
        <v>2</v>
      </c>
      <c r="AO981" s="11">
        <v>2</v>
      </c>
      <c r="AP981" s="11">
        <v>3</v>
      </c>
      <c r="AQ981" s="11">
        <v>3</v>
      </c>
      <c r="AR981" s="11">
        <v>2</v>
      </c>
      <c r="AS981" s="11">
        <v>2</v>
      </c>
      <c r="AT981" s="102"/>
      <c r="AY981" s="11"/>
      <c r="BH981" t="str">
        <f>CONCATENATE(Tabla1[[#This Row],[MADRE]],"X",Tabla1[[#This Row],[PADRE]])</f>
        <v>A2198XD98i707</v>
      </c>
    </row>
    <row r="982" spans="1:60" ht="15.75" hidden="1" x14ac:dyDescent="0.25">
      <c r="A982" s="11" t="str">
        <f t="shared" si="193"/>
        <v>D06_53_4</v>
      </c>
      <c r="B982" s="1" t="s">
        <v>488</v>
      </c>
      <c r="C982" s="12">
        <v>53</v>
      </c>
      <c r="D982" s="13">
        <v>4</v>
      </c>
      <c r="E982" s="14" t="s">
        <v>224</v>
      </c>
      <c r="F982" s="14" t="s">
        <v>428</v>
      </c>
      <c r="G982" s="14" t="s">
        <v>63</v>
      </c>
      <c r="H982" s="14">
        <v>2009</v>
      </c>
      <c r="I982" t="s">
        <v>489</v>
      </c>
      <c r="Y982" s="14">
        <v>25</v>
      </c>
      <c r="Z982" s="14">
        <v>71</v>
      </c>
      <c r="AA982" s="81">
        <f t="shared" si="194"/>
        <v>2.88</v>
      </c>
      <c r="AB982" s="14">
        <v>4</v>
      </c>
      <c r="AC982" s="14">
        <v>24</v>
      </c>
      <c r="AD982" s="81">
        <f t="shared" si="195"/>
        <v>1</v>
      </c>
      <c r="AE982" s="13">
        <f t="shared" si="196"/>
        <v>34.722222222222221</v>
      </c>
      <c r="AF982" s="14">
        <v>1</v>
      </c>
      <c r="AG982" s="13">
        <f t="shared" si="197"/>
        <v>4</v>
      </c>
      <c r="AH982" s="13">
        <v>1</v>
      </c>
      <c r="AI982" s="13">
        <f t="shared" si="198"/>
        <v>4</v>
      </c>
      <c r="AJ982" s="17" t="s">
        <v>87</v>
      </c>
      <c r="AM982" s="14">
        <v>4</v>
      </c>
      <c r="AN982" s="14">
        <v>2</v>
      </c>
      <c r="AO982" s="14">
        <v>1</v>
      </c>
      <c r="AP982" s="14">
        <v>2</v>
      </c>
      <c r="AQ982" s="14">
        <v>3</v>
      </c>
      <c r="AR982" s="14">
        <v>3</v>
      </c>
      <c r="AS982" s="14"/>
      <c r="AT982" s="14"/>
      <c r="AY982" s="14"/>
      <c r="BH982" t="str">
        <f>CONCATENATE(Tabla1[[#This Row],[MADRE]],"X",Tabla1[[#This Row],[PADRE]])</f>
        <v>A2198XD98i707</v>
      </c>
    </row>
    <row r="983" spans="1:60" ht="15.75" hidden="1" x14ac:dyDescent="0.25">
      <c r="A983" s="11" t="str">
        <f t="shared" si="193"/>
        <v>D06_61_4</v>
      </c>
      <c r="B983" s="1" t="s">
        <v>488</v>
      </c>
      <c r="C983" s="12">
        <v>61</v>
      </c>
      <c r="D983" s="13">
        <v>4</v>
      </c>
      <c r="E983" s="14" t="s">
        <v>224</v>
      </c>
      <c r="F983" s="14" t="s">
        <v>428</v>
      </c>
      <c r="G983" s="14" t="s">
        <v>63</v>
      </c>
      <c r="H983" s="14">
        <v>2009</v>
      </c>
      <c r="I983" t="s">
        <v>489</v>
      </c>
      <c r="Y983" s="14">
        <v>25</v>
      </c>
      <c r="Z983" s="14">
        <v>53</v>
      </c>
      <c r="AA983" s="81">
        <f t="shared" si="194"/>
        <v>2.12</v>
      </c>
      <c r="AB983" s="14">
        <v>4</v>
      </c>
      <c r="AC983" s="14">
        <v>15</v>
      </c>
      <c r="AD983" s="104">
        <f t="shared" si="195"/>
        <v>0.6</v>
      </c>
      <c r="AE983" s="13">
        <f t="shared" si="196"/>
        <v>28.30188679245283</v>
      </c>
      <c r="AF983" s="14">
        <v>0</v>
      </c>
      <c r="AG983" s="103">
        <f t="shared" si="197"/>
        <v>0</v>
      </c>
      <c r="AH983" s="14">
        <v>0</v>
      </c>
      <c r="AI983" s="103">
        <f t="shared" si="198"/>
        <v>0</v>
      </c>
      <c r="AJ983" s="17" t="s">
        <v>87</v>
      </c>
      <c r="AM983" s="14">
        <v>3</v>
      </c>
      <c r="AN983" s="14">
        <v>2</v>
      </c>
      <c r="AO983" s="14">
        <v>1</v>
      </c>
      <c r="AP983" s="14">
        <v>4</v>
      </c>
      <c r="AQ983" s="14">
        <v>3</v>
      </c>
      <c r="AR983" s="14">
        <v>3</v>
      </c>
      <c r="AS983" s="14"/>
      <c r="AT983" s="14"/>
      <c r="AY983" s="14"/>
      <c r="BH983" t="str">
        <f>CONCATENATE(Tabla1[[#This Row],[MADRE]],"X",Tabla1[[#This Row],[PADRE]])</f>
        <v>A2198XD98i707</v>
      </c>
    </row>
    <row r="984" spans="1:60" ht="15.75" hidden="1" x14ac:dyDescent="0.25">
      <c r="A984" s="11" t="str">
        <f t="shared" si="193"/>
        <v>D06_77_5</v>
      </c>
      <c r="B984" s="1" t="s">
        <v>488</v>
      </c>
      <c r="C984" s="12">
        <v>77</v>
      </c>
      <c r="D984" s="13">
        <v>5</v>
      </c>
      <c r="E984" s="14" t="s">
        <v>224</v>
      </c>
      <c r="F984" s="14" t="s">
        <v>62</v>
      </c>
      <c r="G984" s="14" t="s">
        <v>63</v>
      </c>
      <c r="H984" s="14">
        <v>2009</v>
      </c>
      <c r="I984" t="s">
        <v>489</v>
      </c>
      <c r="Y984" s="14">
        <v>24</v>
      </c>
      <c r="Z984" s="14">
        <v>59</v>
      </c>
      <c r="AA984" s="81">
        <f t="shared" si="194"/>
        <v>2.4583333333333335</v>
      </c>
      <c r="AB984" s="14">
        <v>4</v>
      </c>
      <c r="AC984" s="14">
        <v>24</v>
      </c>
      <c r="AD984" s="81">
        <f t="shared" si="195"/>
        <v>1</v>
      </c>
      <c r="AE984" s="13">
        <f t="shared" si="196"/>
        <v>40.677966101694913</v>
      </c>
      <c r="AF984" s="14">
        <v>0</v>
      </c>
      <c r="AG984" s="103">
        <f t="shared" si="197"/>
        <v>0</v>
      </c>
      <c r="AH984" s="13">
        <v>0</v>
      </c>
      <c r="AI984" s="103">
        <f t="shared" si="198"/>
        <v>0</v>
      </c>
      <c r="AJ984" s="17" t="s">
        <v>101</v>
      </c>
      <c r="AM984" s="14">
        <v>10</v>
      </c>
      <c r="AN984" s="14">
        <v>2</v>
      </c>
      <c r="AO984" s="14">
        <v>1</v>
      </c>
      <c r="AP984" s="14">
        <v>3</v>
      </c>
      <c r="AQ984" s="14">
        <v>3</v>
      </c>
      <c r="AR984" s="14">
        <v>3</v>
      </c>
      <c r="AS984" s="14"/>
      <c r="AT984" s="14"/>
      <c r="AY984" s="14"/>
      <c r="BH984" t="str">
        <f>CONCATENATE(Tabla1[[#This Row],[MADRE]],"X",Tabla1[[#This Row],[PADRE]])</f>
        <v>A2198XR1000</v>
      </c>
    </row>
    <row r="985" spans="1:60" ht="15.75" hidden="1" x14ac:dyDescent="0.25">
      <c r="A985" s="11" t="str">
        <f t="shared" si="193"/>
        <v>D06_80_5</v>
      </c>
      <c r="B985" s="1" t="s">
        <v>488</v>
      </c>
      <c r="C985" s="1">
        <v>80</v>
      </c>
      <c r="D985" s="16">
        <v>5</v>
      </c>
      <c r="E985" s="11" t="s">
        <v>224</v>
      </c>
      <c r="F985" s="11" t="s">
        <v>62</v>
      </c>
      <c r="G985" s="11" t="s">
        <v>63</v>
      </c>
      <c r="H985" s="11">
        <v>2010</v>
      </c>
      <c r="I985" t="s">
        <v>489</v>
      </c>
      <c r="Y985" s="11">
        <v>18</v>
      </c>
      <c r="Z985" s="11">
        <v>31</v>
      </c>
      <c r="AA985" s="15">
        <f t="shared" si="194"/>
        <v>1.7222222222222223</v>
      </c>
      <c r="AB985" s="11">
        <v>3</v>
      </c>
      <c r="AC985" s="11">
        <v>9</v>
      </c>
      <c r="AD985" s="15">
        <f t="shared" si="195"/>
        <v>0.5</v>
      </c>
      <c r="AE985" s="16">
        <f t="shared" si="196"/>
        <v>29.032258064516128</v>
      </c>
      <c r="AF985" s="11">
        <v>0</v>
      </c>
      <c r="AG985" s="16">
        <f t="shared" si="197"/>
        <v>0</v>
      </c>
      <c r="AH985" s="16">
        <v>0</v>
      </c>
      <c r="AI985" s="16">
        <f t="shared" si="198"/>
        <v>0</v>
      </c>
      <c r="AJ985" s="18" t="s">
        <v>481</v>
      </c>
      <c r="AM985" s="11">
        <v>7</v>
      </c>
      <c r="AN985" s="11">
        <v>2</v>
      </c>
      <c r="AO985" s="11">
        <v>3</v>
      </c>
      <c r="AP985" s="11">
        <v>3</v>
      </c>
      <c r="AQ985" s="11">
        <v>3</v>
      </c>
      <c r="AR985" s="11">
        <v>2</v>
      </c>
      <c r="AS985" s="11">
        <v>2</v>
      </c>
      <c r="AT985" s="102"/>
      <c r="AY985" s="11"/>
      <c r="BH985" t="str">
        <f>CONCATENATE(Tabla1[[#This Row],[MADRE]],"X",Tabla1[[#This Row],[PADRE]])</f>
        <v>A2198XR1000</v>
      </c>
    </row>
    <row r="986" spans="1:60" ht="15.75" hidden="1" x14ac:dyDescent="0.25">
      <c r="A986" s="11" t="str">
        <f t="shared" si="193"/>
        <v>D06_88_5</v>
      </c>
      <c r="B986" s="1" t="s">
        <v>488</v>
      </c>
      <c r="C986" s="12">
        <v>88</v>
      </c>
      <c r="D986" s="13">
        <v>5</v>
      </c>
      <c r="E986" s="14" t="s">
        <v>224</v>
      </c>
      <c r="F986" s="14" t="s">
        <v>62</v>
      </c>
      <c r="G986" s="14" t="s">
        <v>63</v>
      </c>
      <c r="H986" s="14">
        <v>2009</v>
      </c>
      <c r="I986" t="s">
        <v>489</v>
      </c>
      <c r="Y986" s="14">
        <v>25</v>
      </c>
      <c r="Z986" s="14">
        <v>51</v>
      </c>
      <c r="AA986" s="81">
        <f t="shared" si="194"/>
        <v>2.04</v>
      </c>
      <c r="AB986" s="14">
        <v>4</v>
      </c>
      <c r="AC986" s="14">
        <v>17</v>
      </c>
      <c r="AD986" s="104">
        <f t="shared" si="195"/>
        <v>0.68</v>
      </c>
      <c r="AE986" s="13">
        <f t="shared" si="196"/>
        <v>33.333333333333336</v>
      </c>
      <c r="AF986" s="14">
        <v>0</v>
      </c>
      <c r="AG986" s="103">
        <f t="shared" si="197"/>
        <v>0</v>
      </c>
      <c r="AH986" s="14">
        <v>0</v>
      </c>
      <c r="AI986" s="103">
        <f t="shared" si="198"/>
        <v>0</v>
      </c>
      <c r="AJ986" s="17" t="s">
        <v>215</v>
      </c>
      <c r="AM986" s="14">
        <v>8</v>
      </c>
      <c r="AN986" s="14">
        <v>2</v>
      </c>
      <c r="AO986" s="14">
        <v>1</v>
      </c>
      <c r="AP986" s="14">
        <v>3</v>
      </c>
      <c r="AQ986" s="14">
        <v>3</v>
      </c>
      <c r="AR986" s="14">
        <v>3</v>
      </c>
      <c r="AS986" s="14"/>
      <c r="AT986" s="14"/>
      <c r="AY986" s="14"/>
      <c r="BH986" t="str">
        <f>CONCATENATE(Tabla1[[#This Row],[MADRE]],"X",Tabla1[[#This Row],[PADRE]])</f>
        <v>A2198XR1000</v>
      </c>
    </row>
    <row r="987" spans="1:60" ht="15.75" hidden="1" x14ac:dyDescent="0.25">
      <c r="A987" s="11" t="str">
        <f t="shared" si="193"/>
        <v>D06_90_5</v>
      </c>
      <c r="B987" s="1" t="s">
        <v>488</v>
      </c>
      <c r="C987" s="12">
        <v>90</v>
      </c>
      <c r="D987" s="13">
        <v>5</v>
      </c>
      <c r="E987" s="14" t="s">
        <v>224</v>
      </c>
      <c r="F987" s="14" t="s">
        <v>62</v>
      </c>
      <c r="G987" s="14" t="s">
        <v>63</v>
      </c>
      <c r="H987" s="14">
        <v>2009</v>
      </c>
      <c r="I987" t="s">
        <v>489</v>
      </c>
      <c r="Y987" s="14">
        <v>15</v>
      </c>
      <c r="Z987" s="14">
        <v>28</v>
      </c>
      <c r="AA987" s="81">
        <f t="shared" si="194"/>
        <v>1.8666666666666667</v>
      </c>
      <c r="AB987" s="14">
        <v>4</v>
      </c>
      <c r="AC987" s="14">
        <v>10</v>
      </c>
      <c r="AD987" s="104">
        <f t="shared" si="195"/>
        <v>0.66666666666666663</v>
      </c>
      <c r="AE987" s="13">
        <f t="shared" si="196"/>
        <v>35.714285714285708</v>
      </c>
      <c r="AF987" s="14">
        <v>0</v>
      </c>
      <c r="AG987" s="103">
        <f t="shared" si="197"/>
        <v>0</v>
      </c>
      <c r="AH987" s="14">
        <v>0</v>
      </c>
      <c r="AI987" s="103">
        <f t="shared" si="198"/>
        <v>0</v>
      </c>
      <c r="AJ987" s="17" t="s">
        <v>87</v>
      </c>
      <c r="AM987" s="14">
        <v>4</v>
      </c>
      <c r="AN987" s="14">
        <v>2</v>
      </c>
      <c r="AO987" s="14">
        <v>1</v>
      </c>
      <c r="AP987" s="14">
        <v>2</v>
      </c>
      <c r="AQ987" s="14">
        <v>3</v>
      </c>
      <c r="AR987" s="14">
        <v>3</v>
      </c>
      <c r="AS987" s="14"/>
      <c r="AT987" s="14"/>
      <c r="AY987" s="14"/>
      <c r="BH987" t="str">
        <f>CONCATENATE(Tabla1[[#This Row],[MADRE]],"X",Tabla1[[#This Row],[PADRE]])</f>
        <v>A2198XR1000</v>
      </c>
    </row>
    <row r="988" spans="1:60" ht="15.75" hidden="1" x14ac:dyDescent="0.25">
      <c r="A988" s="11" t="str">
        <f t="shared" si="193"/>
        <v>D06_92_5</v>
      </c>
      <c r="B988" s="1" t="s">
        <v>488</v>
      </c>
      <c r="C988" s="12">
        <v>92</v>
      </c>
      <c r="D988" s="13">
        <v>5</v>
      </c>
      <c r="E988" s="14" t="s">
        <v>224</v>
      </c>
      <c r="F988" s="14" t="s">
        <v>62</v>
      </c>
      <c r="G988" s="14" t="s">
        <v>63</v>
      </c>
      <c r="H988" s="14">
        <v>2009</v>
      </c>
      <c r="I988" t="s">
        <v>489</v>
      </c>
      <c r="Y988" s="14">
        <v>25</v>
      </c>
      <c r="Z988" s="14">
        <v>61</v>
      </c>
      <c r="AA988" s="81">
        <f t="shared" si="194"/>
        <v>2.44</v>
      </c>
      <c r="AB988" s="14">
        <v>4</v>
      </c>
      <c r="AC988" s="14">
        <v>21</v>
      </c>
      <c r="AD988" s="81">
        <f t="shared" si="195"/>
        <v>0.84</v>
      </c>
      <c r="AE988" s="13">
        <f t="shared" si="196"/>
        <v>34.42622950819672</v>
      </c>
      <c r="AF988" s="14">
        <v>0</v>
      </c>
      <c r="AG988" s="103">
        <f t="shared" si="197"/>
        <v>0</v>
      </c>
      <c r="AH988" s="14">
        <v>0</v>
      </c>
      <c r="AI988" s="103">
        <f t="shared" si="198"/>
        <v>0</v>
      </c>
      <c r="AJ988" s="17" t="s">
        <v>87</v>
      </c>
      <c r="AM988" s="14">
        <v>5</v>
      </c>
      <c r="AN988" s="14">
        <v>2</v>
      </c>
      <c r="AO988" s="14">
        <v>1</v>
      </c>
      <c r="AP988" s="14">
        <v>2</v>
      </c>
      <c r="AQ988" s="14">
        <v>3</v>
      </c>
      <c r="AR988" s="14">
        <v>3</v>
      </c>
      <c r="AS988" s="14"/>
      <c r="AT988" s="14"/>
      <c r="AY988" s="14"/>
      <c r="BH988" t="str">
        <f>CONCATENATE(Tabla1[[#This Row],[MADRE]],"X",Tabla1[[#This Row],[PADRE]])</f>
        <v>A2198XR1000</v>
      </c>
    </row>
    <row r="989" spans="1:60" ht="15.75" hidden="1" x14ac:dyDescent="0.25">
      <c r="A989" s="11" t="str">
        <f t="shared" si="193"/>
        <v>D06_100_8</v>
      </c>
      <c r="B989" s="1" t="s">
        <v>488</v>
      </c>
      <c r="C989" s="12">
        <v>100</v>
      </c>
      <c r="D989" s="13">
        <v>8</v>
      </c>
      <c r="E989" s="14" t="s">
        <v>62</v>
      </c>
      <c r="F989" s="14" t="s">
        <v>224</v>
      </c>
      <c r="G989" s="14" t="s">
        <v>63</v>
      </c>
      <c r="H989" s="14">
        <v>2009</v>
      </c>
      <c r="I989" t="s">
        <v>489</v>
      </c>
      <c r="Y989" s="14">
        <v>25</v>
      </c>
      <c r="Z989" s="14">
        <v>91</v>
      </c>
      <c r="AA989" s="81">
        <f t="shared" si="194"/>
        <v>3.68</v>
      </c>
      <c r="AB989" s="14">
        <v>4</v>
      </c>
      <c r="AC989" s="14">
        <v>24</v>
      </c>
      <c r="AD989" s="100">
        <f t="shared" si="195"/>
        <v>1</v>
      </c>
      <c r="AE989" s="13">
        <f t="shared" si="196"/>
        <v>27.173913043478258</v>
      </c>
      <c r="AF989" s="14">
        <v>1</v>
      </c>
      <c r="AG989" s="13">
        <f t="shared" si="197"/>
        <v>4</v>
      </c>
      <c r="AH989" s="13">
        <v>2</v>
      </c>
      <c r="AI989" s="13">
        <f t="shared" si="198"/>
        <v>8</v>
      </c>
      <c r="AJ989" s="17" t="s">
        <v>87</v>
      </c>
      <c r="AM989" s="14">
        <v>7</v>
      </c>
      <c r="AN989" s="14">
        <v>2</v>
      </c>
      <c r="AO989" s="14">
        <v>2</v>
      </c>
      <c r="AP989" s="14">
        <v>3</v>
      </c>
      <c r="AQ989" s="14">
        <v>3</v>
      </c>
      <c r="AR989" s="14">
        <v>3</v>
      </c>
      <c r="AS989" s="14"/>
      <c r="AT989" s="14"/>
      <c r="AY989" s="14"/>
      <c r="BH989" t="str">
        <f>CONCATENATE(Tabla1[[#This Row],[MADRE]],"X",Tabla1[[#This Row],[PADRE]])</f>
        <v>R1000XA2198</v>
      </c>
    </row>
    <row r="990" spans="1:60" ht="15.75" hidden="1" x14ac:dyDescent="0.25">
      <c r="A990" s="11" t="str">
        <f t="shared" si="193"/>
        <v>D06_100_8</v>
      </c>
      <c r="B990" s="1" t="s">
        <v>488</v>
      </c>
      <c r="C990" s="1">
        <v>100</v>
      </c>
      <c r="D990" s="16">
        <v>8</v>
      </c>
      <c r="E990" s="11" t="s">
        <v>62</v>
      </c>
      <c r="F990" s="11" t="s">
        <v>224</v>
      </c>
      <c r="G990" s="11" t="s">
        <v>63</v>
      </c>
      <c r="H990" s="11">
        <v>2010</v>
      </c>
      <c r="I990" t="s">
        <v>489</v>
      </c>
      <c r="Y990" s="11">
        <v>25</v>
      </c>
      <c r="Z990" s="11">
        <v>109</v>
      </c>
      <c r="AA990" s="15">
        <f t="shared" si="194"/>
        <v>4.3600000000000003</v>
      </c>
      <c r="AB990" s="11">
        <v>4</v>
      </c>
      <c r="AC990" s="11">
        <v>22</v>
      </c>
      <c r="AD990" s="101">
        <f t="shared" si="195"/>
        <v>0.88</v>
      </c>
      <c r="AE990" s="16">
        <f t="shared" si="196"/>
        <v>20.183486238532108</v>
      </c>
      <c r="AF990" s="11">
        <v>0</v>
      </c>
      <c r="AG990" s="16">
        <f t="shared" si="197"/>
        <v>0</v>
      </c>
      <c r="AH990" s="16">
        <v>1</v>
      </c>
      <c r="AI990" s="16">
        <f t="shared" si="198"/>
        <v>4</v>
      </c>
      <c r="AJ990" s="18" t="s">
        <v>464</v>
      </c>
      <c r="AM990" s="11">
        <v>7</v>
      </c>
      <c r="AN990" s="11">
        <v>2</v>
      </c>
      <c r="AO990" s="11">
        <v>2</v>
      </c>
      <c r="AP990" s="11">
        <v>3</v>
      </c>
      <c r="AQ990" s="11">
        <v>3</v>
      </c>
      <c r="AR990" s="11">
        <v>3</v>
      </c>
      <c r="AS990" s="11">
        <v>2</v>
      </c>
      <c r="AT990" s="102"/>
      <c r="AY990" s="11"/>
      <c r="BH990" t="str">
        <f>CONCATENATE(Tabla1[[#This Row],[MADRE]],"X",Tabla1[[#This Row],[PADRE]])</f>
        <v>R1000XA2198</v>
      </c>
    </row>
    <row r="991" spans="1:60" ht="15.75" hidden="1" x14ac:dyDescent="0.25">
      <c r="A991" s="11" t="str">
        <f t="shared" si="193"/>
        <v>D06_106_8</v>
      </c>
      <c r="B991" s="1" t="s">
        <v>488</v>
      </c>
      <c r="C991" s="12">
        <v>106</v>
      </c>
      <c r="D991" s="13">
        <v>8</v>
      </c>
      <c r="E991" s="14" t="s">
        <v>62</v>
      </c>
      <c r="F991" s="14" t="s">
        <v>224</v>
      </c>
      <c r="G991" s="14" t="s">
        <v>63</v>
      </c>
      <c r="H991" s="14">
        <v>2009</v>
      </c>
      <c r="I991" t="s">
        <v>489</v>
      </c>
      <c r="Y991" s="14">
        <v>25</v>
      </c>
      <c r="Z991" s="14">
        <v>46</v>
      </c>
      <c r="AA991" s="81">
        <f t="shared" si="194"/>
        <v>1.84</v>
      </c>
      <c r="AB991" s="14">
        <v>3</v>
      </c>
      <c r="AC991" s="14">
        <v>20</v>
      </c>
      <c r="AD991" s="81">
        <f t="shared" si="195"/>
        <v>0.8</v>
      </c>
      <c r="AE991" s="13">
        <f t="shared" si="196"/>
        <v>43.478260869565219</v>
      </c>
      <c r="AF991" s="14">
        <v>0</v>
      </c>
      <c r="AG991" s="103">
        <f t="shared" si="197"/>
        <v>0</v>
      </c>
      <c r="AH991" s="14">
        <v>0</v>
      </c>
      <c r="AI991" s="103">
        <f t="shared" si="198"/>
        <v>0</v>
      </c>
      <c r="AJ991" s="17" t="s">
        <v>87</v>
      </c>
      <c r="AM991" s="14">
        <v>5</v>
      </c>
      <c r="AN991" s="14">
        <v>2</v>
      </c>
      <c r="AO991" s="14">
        <v>1</v>
      </c>
      <c r="AP991" s="14">
        <v>3</v>
      </c>
      <c r="AQ991" s="14">
        <v>3</v>
      </c>
      <c r="AR991" s="14">
        <v>3</v>
      </c>
      <c r="AS991" s="14"/>
      <c r="AT991" s="14"/>
      <c r="AY991" s="14"/>
      <c r="BH991" t="str">
        <f>CONCATENATE(Tabla1[[#This Row],[MADRE]],"X",Tabla1[[#This Row],[PADRE]])</f>
        <v>R1000XA2198</v>
      </c>
    </row>
    <row r="992" spans="1:60" ht="15.75" hidden="1" x14ac:dyDescent="0.25">
      <c r="A992" s="11" t="str">
        <f t="shared" si="193"/>
        <v>D06_110_8</v>
      </c>
      <c r="B992" s="1" t="s">
        <v>488</v>
      </c>
      <c r="C992" s="12">
        <v>110</v>
      </c>
      <c r="D992" s="13">
        <v>8</v>
      </c>
      <c r="E992" s="14" t="s">
        <v>62</v>
      </c>
      <c r="F992" s="14" t="s">
        <v>224</v>
      </c>
      <c r="G992" s="14" t="s">
        <v>63</v>
      </c>
      <c r="H992" s="14">
        <v>2009</v>
      </c>
      <c r="I992" t="s">
        <v>489</v>
      </c>
      <c r="Y992" s="14">
        <v>25</v>
      </c>
      <c r="Z992" s="14">
        <v>43</v>
      </c>
      <c r="AA992" s="81">
        <f t="shared" si="194"/>
        <v>1.7466666666666666</v>
      </c>
      <c r="AB992" s="14">
        <v>4</v>
      </c>
      <c r="AC992" s="14">
        <v>16</v>
      </c>
      <c r="AD992" s="104">
        <f t="shared" si="195"/>
        <v>0.66666666666666663</v>
      </c>
      <c r="AE992" s="13">
        <f t="shared" si="196"/>
        <v>38.167938931297705</v>
      </c>
      <c r="AF992" s="14">
        <v>1</v>
      </c>
      <c r="AG992" s="13">
        <f t="shared" si="197"/>
        <v>4</v>
      </c>
      <c r="AH992" s="14">
        <v>1</v>
      </c>
      <c r="AI992" s="13">
        <f t="shared" si="198"/>
        <v>4</v>
      </c>
      <c r="AJ992" s="17" t="s">
        <v>206</v>
      </c>
      <c r="AM992" s="14">
        <v>7</v>
      </c>
      <c r="AN992" s="14">
        <v>3</v>
      </c>
      <c r="AO992" s="14">
        <v>1</v>
      </c>
      <c r="AP992" s="14">
        <v>2</v>
      </c>
      <c r="AQ992" s="14">
        <v>3</v>
      </c>
      <c r="AR992" s="14">
        <v>3</v>
      </c>
      <c r="AS992" s="14"/>
      <c r="AT992" s="14"/>
      <c r="AY992" s="14"/>
      <c r="BH992" t="str">
        <f>CONCATENATE(Tabla1[[#This Row],[MADRE]],"X",Tabla1[[#This Row],[PADRE]])</f>
        <v>R1000XA2198</v>
      </c>
    </row>
    <row r="993" spans="1:60" ht="15.75" hidden="1" x14ac:dyDescent="0.25">
      <c r="A993" s="11" t="str">
        <f t="shared" si="193"/>
        <v>D06_115_8</v>
      </c>
      <c r="B993" s="1" t="s">
        <v>488</v>
      </c>
      <c r="C993" s="12">
        <v>115</v>
      </c>
      <c r="D993" s="13">
        <v>8</v>
      </c>
      <c r="E993" s="14" t="s">
        <v>62</v>
      </c>
      <c r="F993" s="14" t="s">
        <v>224</v>
      </c>
      <c r="G993" s="14" t="s">
        <v>63</v>
      </c>
      <c r="H993" s="14">
        <v>2009</v>
      </c>
      <c r="I993" t="s">
        <v>489</v>
      </c>
      <c r="Y993" s="14">
        <v>25</v>
      </c>
      <c r="Z993" s="14">
        <v>55</v>
      </c>
      <c r="AA993" s="81">
        <f t="shared" si="194"/>
        <v>2.2000000000000002</v>
      </c>
      <c r="AB993" s="14">
        <v>4</v>
      </c>
      <c r="AC993" s="14">
        <v>22</v>
      </c>
      <c r="AD993" s="81">
        <f t="shared" si="195"/>
        <v>0.88</v>
      </c>
      <c r="AE993" s="13">
        <f t="shared" si="196"/>
        <v>40</v>
      </c>
      <c r="AF993" s="14">
        <v>0</v>
      </c>
      <c r="AG993" s="103">
        <f t="shared" si="197"/>
        <v>0</v>
      </c>
      <c r="AH993" s="14">
        <v>0</v>
      </c>
      <c r="AI993" s="103">
        <f t="shared" si="198"/>
        <v>0</v>
      </c>
      <c r="AJ993" s="17" t="s">
        <v>87</v>
      </c>
      <c r="AM993" s="14">
        <v>7</v>
      </c>
      <c r="AN993" s="14">
        <v>3</v>
      </c>
      <c r="AO993" s="14">
        <v>1</v>
      </c>
      <c r="AP993" s="14">
        <v>2</v>
      </c>
      <c r="AQ993" s="14">
        <v>3</v>
      </c>
      <c r="AR993" s="14">
        <v>3</v>
      </c>
      <c r="AS993" s="14"/>
      <c r="AT993" s="14"/>
      <c r="AY993" s="14"/>
      <c r="BH993" t="str">
        <f>CONCATENATE(Tabla1[[#This Row],[MADRE]],"X",Tabla1[[#This Row],[PADRE]])</f>
        <v>R1000XA2198</v>
      </c>
    </row>
    <row r="994" spans="1:60" ht="15.75" hidden="1" x14ac:dyDescent="0.25">
      <c r="A994" s="11" t="str">
        <f t="shared" si="193"/>
        <v>D06_133_8</v>
      </c>
      <c r="B994" s="1" t="s">
        <v>488</v>
      </c>
      <c r="C994" s="1">
        <v>133</v>
      </c>
      <c r="D994" s="16">
        <v>8</v>
      </c>
      <c r="E994" s="11" t="s">
        <v>62</v>
      </c>
      <c r="F994" s="11" t="s">
        <v>224</v>
      </c>
      <c r="G994" s="11" t="s">
        <v>63</v>
      </c>
      <c r="H994" s="11">
        <v>2010</v>
      </c>
      <c r="I994" t="s">
        <v>489</v>
      </c>
      <c r="Y994" s="11">
        <v>25</v>
      </c>
      <c r="Z994" s="11">
        <v>82</v>
      </c>
      <c r="AA994" s="15">
        <f t="shared" si="194"/>
        <v>3.3083333333333331</v>
      </c>
      <c r="AB994" s="11">
        <v>4</v>
      </c>
      <c r="AC994" s="11">
        <v>17</v>
      </c>
      <c r="AD994" s="101">
        <f t="shared" si="195"/>
        <v>0.70833333333333337</v>
      </c>
      <c r="AE994" s="16">
        <f t="shared" si="196"/>
        <v>21.410579345088166</v>
      </c>
      <c r="AF994" s="11">
        <v>1</v>
      </c>
      <c r="AG994" s="16">
        <f t="shared" si="197"/>
        <v>4</v>
      </c>
      <c r="AH994" s="16">
        <v>0</v>
      </c>
      <c r="AI994" s="16">
        <f t="shared" si="198"/>
        <v>0</v>
      </c>
      <c r="AJ994" s="18" t="s">
        <v>448</v>
      </c>
      <c r="AM994" s="11">
        <v>7</v>
      </c>
      <c r="AN994" s="11">
        <v>3</v>
      </c>
      <c r="AO994" s="11">
        <v>1</v>
      </c>
      <c r="AP994" s="11">
        <v>3</v>
      </c>
      <c r="AQ994" s="11">
        <v>3</v>
      </c>
      <c r="AR994" s="11">
        <v>3</v>
      </c>
      <c r="AS994" s="11">
        <v>2</v>
      </c>
      <c r="AT994" s="102"/>
      <c r="AY994" s="11"/>
      <c r="BH994" t="str">
        <f>CONCATENATE(Tabla1[[#This Row],[MADRE]],"X",Tabla1[[#This Row],[PADRE]])</f>
        <v>R1000XA2198</v>
      </c>
    </row>
    <row r="995" spans="1:60" ht="15.75" hidden="1" x14ac:dyDescent="0.25">
      <c r="A995" s="11" t="str">
        <f t="shared" si="193"/>
        <v>D06_169_8</v>
      </c>
      <c r="B995" s="1" t="s">
        <v>488</v>
      </c>
      <c r="C995" s="1">
        <v>169</v>
      </c>
      <c r="D995" s="16">
        <v>8</v>
      </c>
      <c r="E995" s="11" t="s">
        <v>62</v>
      </c>
      <c r="F995" s="11" t="s">
        <v>224</v>
      </c>
      <c r="G995" s="11" t="s">
        <v>63</v>
      </c>
      <c r="H995" s="11">
        <v>2010</v>
      </c>
      <c r="I995" t="s">
        <v>489</v>
      </c>
      <c r="Y995" s="11">
        <v>25</v>
      </c>
      <c r="Z995" s="11">
        <v>108</v>
      </c>
      <c r="AA995" s="15">
        <f t="shared" si="194"/>
        <v>4.32</v>
      </c>
      <c r="AB995" s="11">
        <v>4</v>
      </c>
      <c r="AC995" s="11">
        <v>24</v>
      </c>
      <c r="AD995" s="15">
        <f t="shared" si="195"/>
        <v>0.96</v>
      </c>
      <c r="AE995" s="16">
        <f t="shared" si="196"/>
        <v>22.222222222222221</v>
      </c>
      <c r="AF995" s="11">
        <v>0</v>
      </c>
      <c r="AG995" s="16">
        <f t="shared" si="197"/>
        <v>0</v>
      </c>
      <c r="AH995" s="16">
        <v>0</v>
      </c>
      <c r="AI995" s="16">
        <f t="shared" si="198"/>
        <v>0</v>
      </c>
      <c r="AJ995" s="18" t="s">
        <v>87</v>
      </c>
      <c r="AM995" s="11">
        <v>7</v>
      </c>
      <c r="AN995" s="11">
        <v>3</v>
      </c>
      <c r="AO995" s="11">
        <v>2</v>
      </c>
      <c r="AP995" s="11">
        <v>3</v>
      </c>
      <c r="AQ995" s="11">
        <v>3</v>
      </c>
      <c r="AR995" s="97">
        <v>4</v>
      </c>
      <c r="AS995" s="11">
        <v>3</v>
      </c>
      <c r="AT995" s="98"/>
      <c r="AY995" s="11"/>
      <c r="BH995" t="str">
        <f>CONCATENATE(Tabla1[[#This Row],[MADRE]],"X",Tabla1[[#This Row],[PADRE]])</f>
        <v>R1000XA2198</v>
      </c>
    </row>
    <row r="996" spans="1:60" ht="15.75" hidden="1" x14ac:dyDescent="0.25">
      <c r="A996" s="11" t="str">
        <f t="shared" si="193"/>
        <v>D06_172_9</v>
      </c>
      <c r="B996" s="1" t="s">
        <v>488</v>
      </c>
      <c r="C996" s="12">
        <v>172</v>
      </c>
      <c r="D996" s="13">
        <v>9</v>
      </c>
      <c r="E996" s="14" t="s">
        <v>62</v>
      </c>
      <c r="F996" s="14" t="s">
        <v>492</v>
      </c>
      <c r="G996" s="14" t="s">
        <v>63</v>
      </c>
      <c r="H996" s="14">
        <v>2009</v>
      </c>
      <c r="I996" t="s">
        <v>489</v>
      </c>
      <c r="Y996" s="14">
        <v>25</v>
      </c>
      <c r="Z996" s="14">
        <v>42</v>
      </c>
      <c r="AA996" s="81">
        <f t="shared" si="194"/>
        <v>1.68</v>
      </c>
      <c r="AB996" s="14">
        <v>3</v>
      </c>
      <c r="AC996" s="14">
        <v>21</v>
      </c>
      <c r="AD996" s="81">
        <f t="shared" si="195"/>
        <v>0.84</v>
      </c>
      <c r="AE996" s="13">
        <f t="shared" si="196"/>
        <v>50</v>
      </c>
      <c r="AF996" s="14">
        <v>0</v>
      </c>
      <c r="AG996" s="13">
        <f t="shared" si="197"/>
        <v>0</v>
      </c>
      <c r="AH996" s="13">
        <v>0</v>
      </c>
      <c r="AI996" s="13">
        <f t="shared" si="198"/>
        <v>0</v>
      </c>
      <c r="AJ996" s="17" t="s">
        <v>454</v>
      </c>
      <c r="AM996" s="14">
        <v>3</v>
      </c>
      <c r="AN996" s="14">
        <v>3</v>
      </c>
      <c r="AO996" s="14">
        <v>1</v>
      </c>
      <c r="AP996" s="14">
        <v>3</v>
      </c>
      <c r="AQ996" s="14">
        <v>3</v>
      </c>
      <c r="AR996" s="14">
        <v>2</v>
      </c>
      <c r="AS996" s="14"/>
      <c r="AT996" s="14"/>
      <c r="AY996" s="14"/>
      <c r="BH996" t="str">
        <f>CONCATENATE(Tabla1[[#This Row],[MADRE]],"X",Tabla1[[#This Row],[PADRE]])</f>
        <v>R1000XD03i203</v>
      </c>
    </row>
    <row r="997" spans="1:60" ht="15.75" hidden="1" x14ac:dyDescent="0.25">
      <c r="A997" s="11" t="str">
        <f t="shared" si="193"/>
        <v>D06_172_9</v>
      </c>
      <c r="B997" s="1" t="s">
        <v>488</v>
      </c>
      <c r="C997" s="1">
        <v>172</v>
      </c>
      <c r="D997" s="16">
        <v>9</v>
      </c>
      <c r="E997" s="11" t="s">
        <v>62</v>
      </c>
      <c r="F997" s="14" t="s">
        <v>492</v>
      </c>
      <c r="G997" s="11" t="s">
        <v>63</v>
      </c>
      <c r="H997" s="11">
        <v>2010</v>
      </c>
      <c r="I997" t="s">
        <v>489</v>
      </c>
      <c r="Y997" s="11">
        <v>25</v>
      </c>
      <c r="Z997" s="11">
        <v>38</v>
      </c>
      <c r="AA997" s="15">
        <f t="shared" si="194"/>
        <v>1.52</v>
      </c>
      <c r="AB997" s="11">
        <v>3</v>
      </c>
      <c r="AC997" s="11">
        <v>14</v>
      </c>
      <c r="AD997" s="15">
        <f t="shared" si="195"/>
        <v>0.56000000000000005</v>
      </c>
      <c r="AE997" s="16">
        <f t="shared" si="196"/>
        <v>36.842105263157897</v>
      </c>
      <c r="AF997" s="11">
        <v>0</v>
      </c>
      <c r="AG997" s="16">
        <f t="shared" si="197"/>
        <v>0</v>
      </c>
      <c r="AH997" s="16">
        <v>0</v>
      </c>
      <c r="AI997" s="16">
        <f t="shared" si="198"/>
        <v>0</v>
      </c>
      <c r="AJ997" s="18" t="s">
        <v>142</v>
      </c>
      <c r="AM997" s="11">
        <v>1</v>
      </c>
      <c r="AN997" s="11">
        <v>2</v>
      </c>
      <c r="AO997" s="11">
        <v>1</v>
      </c>
      <c r="AP997" s="11">
        <v>1</v>
      </c>
      <c r="AQ997" s="11">
        <v>3</v>
      </c>
      <c r="AR997" s="11">
        <v>3</v>
      </c>
      <c r="AS997" s="11">
        <v>1</v>
      </c>
      <c r="AT997" s="102"/>
      <c r="AY997" s="11"/>
      <c r="BH997" t="str">
        <f>CONCATENATE(Tabla1[[#This Row],[MADRE]],"X",Tabla1[[#This Row],[PADRE]])</f>
        <v>R1000XD03i203</v>
      </c>
    </row>
    <row r="998" spans="1:60" ht="15.75" hidden="1" x14ac:dyDescent="0.25">
      <c r="A998" s="11" t="str">
        <f t="shared" si="193"/>
        <v>D06_174_9</v>
      </c>
      <c r="B998" s="1" t="s">
        <v>488</v>
      </c>
      <c r="C998" s="12">
        <v>174</v>
      </c>
      <c r="D998" s="13">
        <v>9</v>
      </c>
      <c r="E998" s="14" t="s">
        <v>62</v>
      </c>
      <c r="F998" s="14" t="s">
        <v>492</v>
      </c>
      <c r="G998" s="14" t="s">
        <v>63</v>
      </c>
      <c r="H998" s="14">
        <v>2009</v>
      </c>
      <c r="I998" t="s">
        <v>489</v>
      </c>
      <c r="Y998" s="14">
        <v>22</v>
      </c>
      <c r="Z998" s="14">
        <v>40</v>
      </c>
      <c r="AA998" s="81">
        <f t="shared" si="194"/>
        <v>1.8181818181818181</v>
      </c>
      <c r="AB998" s="105">
        <v>2</v>
      </c>
      <c r="AC998" s="14">
        <v>17</v>
      </c>
      <c r="AD998" s="81">
        <f t="shared" si="195"/>
        <v>0.77272727272727271</v>
      </c>
      <c r="AE998" s="13">
        <f t="shared" si="196"/>
        <v>42.5</v>
      </c>
      <c r="AF998" s="14">
        <v>0</v>
      </c>
      <c r="AG998" s="13">
        <f t="shared" si="197"/>
        <v>0</v>
      </c>
      <c r="AH998" s="13">
        <v>0</v>
      </c>
      <c r="AI998" s="13">
        <f t="shared" si="198"/>
        <v>0</v>
      </c>
      <c r="AJ998" s="17" t="s">
        <v>123</v>
      </c>
      <c r="AM998" s="14">
        <v>3</v>
      </c>
      <c r="AN998" s="14">
        <v>2</v>
      </c>
      <c r="AO998" s="14">
        <v>1</v>
      </c>
      <c r="AP998" s="14">
        <v>3</v>
      </c>
      <c r="AQ998" s="14">
        <v>3</v>
      </c>
      <c r="AR998" s="14">
        <v>2</v>
      </c>
      <c r="AS998" s="14"/>
      <c r="AT998" s="14"/>
      <c r="AY998" s="14"/>
      <c r="BH998" t="str">
        <f>CONCATENATE(Tabla1[[#This Row],[MADRE]],"X",Tabla1[[#This Row],[PADRE]])</f>
        <v>R1000XD03i203</v>
      </c>
    </row>
    <row r="999" spans="1:60" ht="15.75" hidden="1" x14ac:dyDescent="0.25">
      <c r="A999" s="11" t="str">
        <f t="shared" si="193"/>
        <v>D06_174_9</v>
      </c>
      <c r="B999" s="1" t="s">
        <v>488</v>
      </c>
      <c r="C999" s="1">
        <v>174</v>
      </c>
      <c r="D999" s="16">
        <v>9</v>
      </c>
      <c r="E999" s="11" t="s">
        <v>62</v>
      </c>
      <c r="F999" s="14" t="s">
        <v>492</v>
      </c>
      <c r="G999" s="11" t="s">
        <v>63</v>
      </c>
      <c r="H999" s="11">
        <v>2010</v>
      </c>
      <c r="I999" t="s">
        <v>489</v>
      </c>
      <c r="Y999" s="11">
        <v>25</v>
      </c>
      <c r="Z999" s="11">
        <v>43</v>
      </c>
      <c r="AA999" s="15">
        <f t="shared" si="194"/>
        <v>1.72</v>
      </c>
      <c r="AB999" s="106">
        <v>4</v>
      </c>
      <c r="AC999" s="11">
        <v>17</v>
      </c>
      <c r="AD999" s="15">
        <f t="shared" si="195"/>
        <v>0.68</v>
      </c>
      <c r="AE999" s="16">
        <f t="shared" si="196"/>
        <v>39.534883720930232</v>
      </c>
      <c r="AF999" s="11">
        <v>0</v>
      </c>
      <c r="AG999" s="16">
        <f t="shared" si="197"/>
        <v>0</v>
      </c>
      <c r="AH999" s="16">
        <v>0</v>
      </c>
      <c r="AI999" s="16">
        <f t="shared" si="198"/>
        <v>0</v>
      </c>
      <c r="AJ999" s="18" t="s">
        <v>198</v>
      </c>
      <c r="AM999" s="11">
        <v>3</v>
      </c>
      <c r="AN999" s="11">
        <v>2</v>
      </c>
      <c r="AO999" s="11">
        <v>1</v>
      </c>
      <c r="AP999" s="11">
        <v>2</v>
      </c>
      <c r="AQ999" s="11">
        <v>3</v>
      </c>
      <c r="AR999" s="11">
        <v>2</v>
      </c>
      <c r="AS999" s="11">
        <v>1</v>
      </c>
      <c r="AT999" s="102" t="s">
        <v>493</v>
      </c>
      <c r="AY999" s="11"/>
      <c r="BH999" t="str">
        <f>CONCATENATE(Tabla1[[#This Row],[MADRE]],"X",Tabla1[[#This Row],[PADRE]])</f>
        <v>R1000XD03i203</v>
      </c>
    </row>
    <row r="1000" spans="1:60" ht="15.75" hidden="1" x14ac:dyDescent="0.25">
      <c r="A1000" s="11" t="str">
        <f t="shared" si="193"/>
        <v>D06_182_9</v>
      </c>
      <c r="B1000" s="1" t="s">
        <v>488</v>
      </c>
      <c r="C1000" s="12">
        <v>182</v>
      </c>
      <c r="D1000" s="13">
        <v>9</v>
      </c>
      <c r="E1000" s="14" t="s">
        <v>62</v>
      </c>
      <c r="F1000" s="14" t="s">
        <v>492</v>
      </c>
      <c r="G1000" s="14" t="s">
        <v>63</v>
      </c>
      <c r="H1000" s="14">
        <v>2009</v>
      </c>
      <c r="I1000" t="s">
        <v>489</v>
      </c>
      <c r="Y1000" s="14">
        <v>25</v>
      </c>
      <c r="Z1000" s="14">
        <v>36</v>
      </c>
      <c r="AA1000" s="81">
        <f t="shared" si="194"/>
        <v>1.4733333333333334</v>
      </c>
      <c r="AB1000" s="14">
        <v>2</v>
      </c>
      <c r="AC1000" s="14">
        <v>20</v>
      </c>
      <c r="AD1000" s="81">
        <f t="shared" si="195"/>
        <v>0.83333333333333337</v>
      </c>
      <c r="AE1000" s="13">
        <f t="shared" si="196"/>
        <v>56.561085972850684</v>
      </c>
      <c r="AF1000" s="14">
        <v>1</v>
      </c>
      <c r="AG1000" s="13">
        <f t="shared" si="197"/>
        <v>4</v>
      </c>
      <c r="AH1000" s="13">
        <v>0</v>
      </c>
      <c r="AI1000" s="13">
        <f t="shared" si="198"/>
        <v>0</v>
      </c>
      <c r="AJ1000" s="17" t="s">
        <v>215</v>
      </c>
      <c r="AM1000" s="14">
        <v>3</v>
      </c>
      <c r="AN1000" s="14">
        <v>2</v>
      </c>
      <c r="AO1000" s="14">
        <v>2</v>
      </c>
      <c r="AP1000" s="14">
        <v>3</v>
      </c>
      <c r="AQ1000" s="14">
        <v>3</v>
      </c>
      <c r="AR1000" s="14">
        <v>2</v>
      </c>
      <c r="AS1000" s="14"/>
      <c r="AT1000" s="14"/>
      <c r="AY1000" s="14"/>
      <c r="BH1000" t="str">
        <f>CONCATENATE(Tabla1[[#This Row],[MADRE]],"X",Tabla1[[#This Row],[PADRE]])</f>
        <v>R1000XD03i203</v>
      </c>
    </row>
    <row r="1001" spans="1:60" ht="15.75" hidden="1" x14ac:dyDescent="0.25">
      <c r="A1001" s="11" t="str">
        <f t="shared" si="193"/>
        <v>D06_182_9</v>
      </c>
      <c r="B1001" s="1" t="s">
        <v>488</v>
      </c>
      <c r="C1001" s="1">
        <v>182</v>
      </c>
      <c r="D1001" s="16">
        <v>9</v>
      </c>
      <c r="E1001" s="11" t="s">
        <v>62</v>
      </c>
      <c r="F1001" s="14" t="s">
        <v>492</v>
      </c>
      <c r="G1001" s="11" t="s">
        <v>63</v>
      </c>
      <c r="H1001" s="11">
        <v>2010</v>
      </c>
      <c r="I1001" t="s">
        <v>489</v>
      </c>
      <c r="Y1001" s="11">
        <v>25</v>
      </c>
      <c r="Z1001" s="11">
        <v>40</v>
      </c>
      <c r="AA1001" s="15">
        <f t="shared" si="194"/>
        <v>1.6</v>
      </c>
      <c r="AB1001" s="11">
        <v>2</v>
      </c>
      <c r="AC1001" s="11">
        <v>19</v>
      </c>
      <c r="AD1001" s="15">
        <f t="shared" si="195"/>
        <v>0.76</v>
      </c>
      <c r="AE1001" s="16">
        <f t="shared" si="196"/>
        <v>47.5</v>
      </c>
      <c r="AF1001" s="11">
        <v>0</v>
      </c>
      <c r="AG1001" s="16">
        <f t="shared" si="197"/>
        <v>0</v>
      </c>
      <c r="AH1001" s="16">
        <v>0</v>
      </c>
      <c r="AI1001" s="16">
        <f t="shared" si="198"/>
        <v>0</v>
      </c>
      <c r="AJ1001" s="18" t="s">
        <v>87</v>
      </c>
      <c r="AM1001" s="11">
        <v>3</v>
      </c>
      <c r="AN1001" s="11">
        <v>2</v>
      </c>
      <c r="AO1001" s="11">
        <v>2</v>
      </c>
      <c r="AP1001" s="11">
        <v>2</v>
      </c>
      <c r="AQ1001" s="11">
        <v>3</v>
      </c>
      <c r="AR1001" s="11">
        <v>2</v>
      </c>
      <c r="AS1001" s="11">
        <v>3</v>
      </c>
      <c r="AT1001" s="102" t="s">
        <v>494</v>
      </c>
      <c r="AY1001" s="11"/>
      <c r="BH1001" t="str">
        <f>CONCATENATE(Tabla1[[#This Row],[MADRE]],"X",Tabla1[[#This Row],[PADRE]])</f>
        <v>R1000XD03i203</v>
      </c>
    </row>
    <row r="1002" spans="1:60" ht="15.75" hidden="1" x14ac:dyDescent="0.25">
      <c r="A1002" s="11" t="str">
        <f t="shared" si="193"/>
        <v>D06_184_9</v>
      </c>
      <c r="B1002" s="1" t="s">
        <v>488</v>
      </c>
      <c r="C1002" s="12">
        <v>184</v>
      </c>
      <c r="D1002" s="13">
        <v>9</v>
      </c>
      <c r="E1002" s="14" t="s">
        <v>62</v>
      </c>
      <c r="F1002" s="14" t="s">
        <v>492</v>
      </c>
      <c r="G1002" s="14" t="s">
        <v>63</v>
      </c>
      <c r="H1002" s="14">
        <v>2009</v>
      </c>
      <c r="I1002" t="s">
        <v>489</v>
      </c>
      <c r="Y1002" s="14">
        <v>25</v>
      </c>
      <c r="Z1002" s="14">
        <v>39</v>
      </c>
      <c r="AA1002" s="81">
        <f t="shared" si="194"/>
        <v>1.5866666666666667</v>
      </c>
      <c r="AB1002" s="14">
        <v>4</v>
      </c>
      <c r="AC1002" s="14">
        <v>16</v>
      </c>
      <c r="AD1002" s="104">
        <f t="shared" si="195"/>
        <v>0.66666666666666663</v>
      </c>
      <c r="AE1002" s="13">
        <f t="shared" si="196"/>
        <v>42.016806722689068</v>
      </c>
      <c r="AF1002" s="14">
        <v>1</v>
      </c>
      <c r="AG1002" s="13">
        <f t="shared" si="197"/>
        <v>4</v>
      </c>
      <c r="AH1002" s="14">
        <v>0</v>
      </c>
      <c r="AI1002" s="103">
        <f t="shared" si="198"/>
        <v>0</v>
      </c>
      <c r="AJ1002" s="17" t="s">
        <v>305</v>
      </c>
      <c r="AM1002" s="14">
        <v>3</v>
      </c>
      <c r="AN1002" s="14">
        <v>3</v>
      </c>
      <c r="AO1002" s="14">
        <v>1</v>
      </c>
      <c r="AP1002" s="14">
        <v>3</v>
      </c>
      <c r="AQ1002" s="14">
        <v>3</v>
      </c>
      <c r="AR1002" s="14">
        <v>3</v>
      </c>
      <c r="AS1002" s="14"/>
      <c r="AT1002" s="14"/>
      <c r="AY1002" s="14"/>
      <c r="BH1002" t="str">
        <f>CONCATENATE(Tabla1[[#This Row],[MADRE]],"X",Tabla1[[#This Row],[PADRE]])</f>
        <v>R1000XD03i203</v>
      </c>
    </row>
    <row r="1003" spans="1:60" ht="15.75" hidden="1" x14ac:dyDescent="0.25">
      <c r="A1003" s="11" t="str">
        <f t="shared" si="193"/>
        <v>D06_188_9</v>
      </c>
      <c r="B1003" s="1" t="s">
        <v>488</v>
      </c>
      <c r="C1003" s="12">
        <v>188</v>
      </c>
      <c r="D1003" s="13">
        <v>9</v>
      </c>
      <c r="E1003" s="14" t="s">
        <v>62</v>
      </c>
      <c r="F1003" s="14" t="s">
        <v>492</v>
      </c>
      <c r="G1003" s="14" t="s">
        <v>63</v>
      </c>
      <c r="H1003" s="14">
        <v>2009</v>
      </c>
      <c r="I1003" t="s">
        <v>489</v>
      </c>
      <c r="Y1003" s="14">
        <v>25</v>
      </c>
      <c r="Z1003" s="14">
        <v>36</v>
      </c>
      <c r="AA1003" s="81">
        <f t="shared" si="194"/>
        <v>1.44</v>
      </c>
      <c r="AB1003" s="14">
        <v>2</v>
      </c>
      <c r="AC1003" s="14">
        <v>18</v>
      </c>
      <c r="AD1003" s="81">
        <f t="shared" si="195"/>
        <v>0.72</v>
      </c>
      <c r="AE1003" s="13">
        <f t="shared" si="196"/>
        <v>50</v>
      </c>
      <c r="AF1003" s="14">
        <v>0</v>
      </c>
      <c r="AG1003" s="13">
        <f t="shared" si="197"/>
        <v>0</v>
      </c>
      <c r="AH1003" s="13">
        <v>0</v>
      </c>
      <c r="AI1003" s="13">
        <f t="shared" si="198"/>
        <v>0</v>
      </c>
      <c r="AJ1003" s="17" t="s">
        <v>133</v>
      </c>
      <c r="AM1003" s="14">
        <v>7</v>
      </c>
      <c r="AN1003" s="14">
        <v>2</v>
      </c>
      <c r="AO1003" s="14">
        <v>2</v>
      </c>
      <c r="AP1003" s="14">
        <v>3</v>
      </c>
      <c r="AQ1003" s="14">
        <v>3</v>
      </c>
      <c r="AR1003" s="14">
        <v>2</v>
      </c>
      <c r="AS1003" s="14"/>
      <c r="AT1003" s="14"/>
      <c r="AY1003" s="14"/>
      <c r="BH1003" t="str">
        <f>CONCATENATE(Tabla1[[#This Row],[MADRE]],"X",Tabla1[[#This Row],[PADRE]])</f>
        <v>R1000XD03i203</v>
      </c>
    </row>
    <row r="1004" spans="1:60" ht="15.75" hidden="1" x14ac:dyDescent="0.25">
      <c r="A1004" s="11" t="str">
        <f t="shared" si="193"/>
        <v>D06_188_9</v>
      </c>
      <c r="B1004" s="1" t="s">
        <v>488</v>
      </c>
      <c r="C1004" s="1">
        <v>188</v>
      </c>
      <c r="D1004" s="16">
        <v>9</v>
      </c>
      <c r="E1004" s="11" t="s">
        <v>62</v>
      </c>
      <c r="F1004" s="14" t="s">
        <v>492</v>
      </c>
      <c r="G1004" s="11" t="s">
        <v>63</v>
      </c>
      <c r="H1004" s="11">
        <v>2010</v>
      </c>
      <c r="I1004" t="s">
        <v>489</v>
      </c>
      <c r="Y1004" s="11">
        <v>25</v>
      </c>
      <c r="Z1004" s="11">
        <v>36</v>
      </c>
      <c r="AA1004" s="15">
        <f t="shared" si="194"/>
        <v>1.44</v>
      </c>
      <c r="AB1004" s="11">
        <v>2</v>
      </c>
      <c r="AC1004" s="11">
        <v>17</v>
      </c>
      <c r="AD1004" s="15">
        <f t="shared" si="195"/>
        <v>0.68</v>
      </c>
      <c r="AE1004" s="16">
        <f t="shared" si="196"/>
        <v>47.222222222222221</v>
      </c>
      <c r="AF1004" s="11">
        <v>0</v>
      </c>
      <c r="AG1004" s="16">
        <f t="shared" si="197"/>
        <v>0</v>
      </c>
      <c r="AH1004" s="16">
        <v>0</v>
      </c>
      <c r="AI1004" s="16">
        <f t="shared" si="198"/>
        <v>0</v>
      </c>
      <c r="AJ1004" s="18" t="s">
        <v>123</v>
      </c>
      <c r="AM1004" s="11">
        <v>7</v>
      </c>
      <c r="AN1004" s="11">
        <v>3</v>
      </c>
      <c r="AO1004" s="11">
        <v>2</v>
      </c>
      <c r="AP1004" s="11">
        <v>2</v>
      </c>
      <c r="AQ1004" s="11">
        <v>3</v>
      </c>
      <c r="AR1004" s="11">
        <v>2</v>
      </c>
      <c r="AS1004" s="11">
        <v>2</v>
      </c>
      <c r="AT1004" s="102" t="s">
        <v>495</v>
      </c>
      <c r="AY1004" s="11"/>
      <c r="BH1004" t="str">
        <f>CONCATENATE(Tabla1[[#This Row],[MADRE]],"X",Tabla1[[#This Row],[PADRE]])</f>
        <v>R1000XD03i203</v>
      </c>
    </row>
    <row r="1005" spans="1:60" ht="15.75" hidden="1" x14ac:dyDescent="0.25">
      <c r="A1005" s="11" t="str">
        <f t="shared" si="193"/>
        <v>D06_189_9</v>
      </c>
      <c r="B1005" s="1" t="s">
        <v>488</v>
      </c>
      <c r="C1005" s="1">
        <v>189</v>
      </c>
      <c r="D1005" s="16">
        <v>9</v>
      </c>
      <c r="E1005" s="11" t="s">
        <v>62</v>
      </c>
      <c r="F1005" s="14" t="s">
        <v>492</v>
      </c>
      <c r="G1005" s="11" t="s">
        <v>63</v>
      </c>
      <c r="H1005" s="11">
        <v>2010</v>
      </c>
      <c r="I1005" t="s">
        <v>489</v>
      </c>
      <c r="Y1005" s="11">
        <v>25</v>
      </c>
      <c r="Z1005" s="11">
        <v>39</v>
      </c>
      <c r="AA1005" s="15">
        <f t="shared" si="194"/>
        <v>1.56</v>
      </c>
      <c r="AB1005" s="11">
        <v>2</v>
      </c>
      <c r="AC1005" s="11">
        <v>17</v>
      </c>
      <c r="AD1005" s="15">
        <f t="shared" si="195"/>
        <v>0.68</v>
      </c>
      <c r="AE1005" s="16">
        <f t="shared" si="196"/>
        <v>43.589743589743591</v>
      </c>
      <c r="AF1005" s="11">
        <v>0</v>
      </c>
      <c r="AG1005" s="16">
        <f t="shared" si="197"/>
        <v>0</v>
      </c>
      <c r="AH1005" s="16">
        <v>0</v>
      </c>
      <c r="AI1005" s="16">
        <f t="shared" si="198"/>
        <v>0</v>
      </c>
      <c r="AJ1005" s="18" t="s">
        <v>87</v>
      </c>
      <c r="AM1005" s="11">
        <v>7</v>
      </c>
      <c r="AN1005" s="11">
        <v>3</v>
      </c>
      <c r="AO1005" s="11">
        <v>1</v>
      </c>
      <c r="AP1005" s="11">
        <v>2</v>
      </c>
      <c r="AQ1005" s="11">
        <v>3</v>
      </c>
      <c r="AR1005" s="11">
        <v>3</v>
      </c>
      <c r="AS1005" s="11">
        <v>1</v>
      </c>
      <c r="AT1005" s="102" t="s">
        <v>493</v>
      </c>
      <c r="AY1005" s="11"/>
      <c r="BH1005" t="str">
        <f>CONCATENATE(Tabla1[[#This Row],[MADRE]],"X",Tabla1[[#This Row],[PADRE]])</f>
        <v>R1000XD03i203</v>
      </c>
    </row>
    <row r="1006" spans="1:60" ht="15.75" hidden="1" x14ac:dyDescent="0.25">
      <c r="A1006" s="11" t="str">
        <f t="shared" si="193"/>
        <v>D06_195_9</v>
      </c>
      <c r="B1006" s="1" t="s">
        <v>488</v>
      </c>
      <c r="C1006" s="12">
        <v>195</v>
      </c>
      <c r="D1006" s="13">
        <v>9</v>
      </c>
      <c r="E1006" s="14" t="s">
        <v>62</v>
      </c>
      <c r="F1006" s="14" t="s">
        <v>492</v>
      </c>
      <c r="G1006" s="14" t="s">
        <v>63</v>
      </c>
      <c r="H1006" s="14">
        <v>2009</v>
      </c>
      <c r="I1006" t="s">
        <v>489</v>
      </c>
      <c r="Y1006" s="14">
        <v>25</v>
      </c>
      <c r="Z1006" s="14">
        <v>38</v>
      </c>
      <c r="AA1006" s="81">
        <f t="shared" si="194"/>
        <v>1.52</v>
      </c>
      <c r="AB1006" s="14">
        <v>3</v>
      </c>
      <c r="AC1006" s="14">
        <v>21</v>
      </c>
      <c r="AD1006" s="81">
        <f t="shared" si="195"/>
        <v>0.84</v>
      </c>
      <c r="AE1006" s="13">
        <f t="shared" si="196"/>
        <v>55.263157894736842</v>
      </c>
      <c r="AF1006" s="14">
        <v>0</v>
      </c>
      <c r="AG1006" s="103">
        <f t="shared" si="197"/>
        <v>0</v>
      </c>
      <c r="AH1006" s="13">
        <v>0</v>
      </c>
      <c r="AI1006" s="103">
        <f t="shared" si="198"/>
        <v>0</v>
      </c>
      <c r="AJ1006" s="17" t="s">
        <v>215</v>
      </c>
      <c r="AM1006" s="14">
        <v>3</v>
      </c>
      <c r="AN1006" s="14">
        <v>3</v>
      </c>
      <c r="AO1006" s="14">
        <v>1</v>
      </c>
      <c r="AP1006" s="14">
        <v>3</v>
      </c>
      <c r="AQ1006" s="14">
        <v>3</v>
      </c>
      <c r="AR1006" s="14">
        <v>3</v>
      </c>
      <c r="AS1006" s="14"/>
      <c r="AT1006" s="14"/>
      <c r="AY1006" s="14"/>
      <c r="BH1006" t="str">
        <f>CONCATENATE(Tabla1[[#This Row],[MADRE]],"X",Tabla1[[#This Row],[PADRE]])</f>
        <v>R1000XD03i203</v>
      </c>
    </row>
    <row r="1007" spans="1:60" ht="15.75" hidden="1" x14ac:dyDescent="0.25">
      <c r="A1007" s="11" t="str">
        <f t="shared" si="193"/>
        <v>D06_196_9</v>
      </c>
      <c r="B1007" s="1" t="s">
        <v>488</v>
      </c>
      <c r="C1007" s="1">
        <v>196</v>
      </c>
      <c r="D1007" s="16">
        <v>9</v>
      </c>
      <c r="E1007" s="11" t="s">
        <v>62</v>
      </c>
      <c r="F1007" s="14" t="s">
        <v>492</v>
      </c>
      <c r="G1007" s="11" t="s">
        <v>63</v>
      </c>
      <c r="H1007" s="11">
        <v>2010</v>
      </c>
      <c r="I1007" t="s">
        <v>489</v>
      </c>
      <c r="Y1007" s="11">
        <v>25</v>
      </c>
      <c r="Z1007" s="11">
        <v>36</v>
      </c>
      <c r="AA1007" s="15">
        <f t="shared" si="194"/>
        <v>1.44</v>
      </c>
      <c r="AB1007" s="11">
        <v>3</v>
      </c>
      <c r="AC1007" s="11">
        <v>18</v>
      </c>
      <c r="AD1007" s="15">
        <f t="shared" si="195"/>
        <v>0.72</v>
      </c>
      <c r="AE1007" s="16">
        <f t="shared" si="196"/>
        <v>50</v>
      </c>
      <c r="AF1007" s="11">
        <v>0</v>
      </c>
      <c r="AG1007" s="16">
        <f t="shared" si="197"/>
        <v>0</v>
      </c>
      <c r="AH1007" s="16">
        <v>0</v>
      </c>
      <c r="AI1007" s="16">
        <f t="shared" si="198"/>
        <v>0</v>
      </c>
      <c r="AJ1007" s="18" t="s">
        <v>83</v>
      </c>
      <c r="AM1007" s="11">
        <v>4</v>
      </c>
      <c r="AN1007" s="11">
        <v>2</v>
      </c>
      <c r="AO1007" s="11">
        <v>2</v>
      </c>
      <c r="AP1007" s="11">
        <v>3</v>
      </c>
      <c r="AQ1007" s="11">
        <v>3</v>
      </c>
      <c r="AR1007" s="11">
        <v>3</v>
      </c>
      <c r="AS1007" s="11">
        <v>2</v>
      </c>
      <c r="AT1007" s="102"/>
      <c r="AY1007" s="11"/>
      <c r="BH1007" t="str">
        <f>CONCATENATE(Tabla1[[#This Row],[MADRE]],"X",Tabla1[[#This Row],[PADRE]])</f>
        <v>R1000XD03i203</v>
      </c>
    </row>
    <row r="1008" spans="1:60" ht="15.75" hidden="1" x14ac:dyDescent="0.25">
      <c r="A1008" s="11" t="str">
        <f t="shared" si="193"/>
        <v>D06_203_9</v>
      </c>
      <c r="B1008" s="1" t="s">
        <v>488</v>
      </c>
      <c r="C1008" s="1">
        <v>203</v>
      </c>
      <c r="D1008" s="16">
        <v>9</v>
      </c>
      <c r="E1008" s="11" t="s">
        <v>62</v>
      </c>
      <c r="F1008" s="14" t="s">
        <v>492</v>
      </c>
      <c r="G1008" s="11" t="s">
        <v>63</v>
      </c>
      <c r="H1008" s="11">
        <v>2010</v>
      </c>
      <c r="I1008" t="s">
        <v>489</v>
      </c>
      <c r="Y1008" s="11">
        <v>25</v>
      </c>
      <c r="Z1008" s="11">
        <v>36</v>
      </c>
      <c r="AA1008" s="15">
        <f t="shared" si="194"/>
        <v>1.4666666666666666</v>
      </c>
      <c r="AB1008" s="11">
        <v>2</v>
      </c>
      <c r="AC1008" s="11">
        <v>16</v>
      </c>
      <c r="AD1008" s="15">
        <f t="shared" si="195"/>
        <v>0.66666666666666663</v>
      </c>
      <c r="AE1008" s="16">
        <f t="shared" si="196"/>
        <v>45.454545454545453</v>
      </c>
      <c r="AF1008" s="11">
        <v>1</v>
      </c>
      <c r="AG1008" s="16">
        <f t="shared" si="197"/>
        <v>4</v>
      </c>
      <c r="AH1008" s="16">
        <v>0</v>
      </c>
      <c r="AI1008" s="16">
        <f t="shared" si="198"/>
        <v>0</v>
      </c>
      <c r="AJ1008" s="18" t="s">
        <v>77</v>
      </c>
      <c r="AM1008" s="11">
        <v>1</v>
      </c>
      <c r="AN1008" s="11">
        <v>3</v>
      </c>
      <c r="AO1008" s="11">
        <v>1</v>
      </c>
      <c r="AP1008" s="11">
        <v>3</v>
      </c>
      <c r="AQ1008" s="11">
        <v>3</v>
      </c>
      <c r="AR1008" s="11">
        <v>3</v>
      </c>
      <c r="AS1008" s="11">
        <v>2</v>
      </c>
      <c r="AT1008" s="102" t="s">
        <v>496</v>
      </c>
      <c r="AY1008" s="11"/>
      <c r="BH1008" t="str">
        <f>CONCATENATE(Tabla1[[#This Row],[MADRE]],"X",Tabla1[[#This Row],[PADRE]])</f>
        <v>R1000XD03i203</v>
      </c>
    </row>
    <row r="1009" spans="1:60" ht="15.75" hidden="1" x14ac:dyDescent="0.25">
      <c r="A1009" s="11" t="str">
        <f t="shared" si="193"/>
        <v>D06_207_9</v>
      </c>
      <c r="B1009" s="1" t="s">
        <v>488</v>
      </c>
      <c r="C1009" s="1">
        <v>207</v>
      </c>
      <c r="D1009" s="16">
        <v>9</v>
      </c>
      <c r="E1009" s="11" t="s">
        <v>62</v>
      </c>
      <c r="F1009" s="14" t="s">
        <v>492</v>
      </c>
      <c r="G1009" s="11" t="s">
        <v>63</v>
      </c>
      <c r="H1009" s="11">
        <v>2010</v>
      </c>
      <c r="I1009" t="s">
        <v>489</v>
      </c>
      <c r="Y1009" s="11">
        <v>25</v>
      </c>
      <c r="Z1009" s="11">
        <v>71</v>
      </c>
      <c r="AA1009" s="15">
        <f t="shared" si="194"/>
        <v>2.95</v>
      </c>
      <c r="AB1009" s="11">
        <v>4</v>
      </c>
      <c r="AC1009" s="11">
        <v>11</v>
      </c>
      <c r="AD1009" s="101">
        <f t="shared" si="195"/>
        <v>0.55000000000000004</v>
      </c>
      <c r="AE1009" s="16">
        <f t="shared" si="196"/>
        <v>18.64406779661017</v>
      </c>
      <c r="AF1009" s="11">
        <v>5</v>
      </c>
      <c r="AG1009" s="16">
        <f t="shared" si="197"/>
        <v>20</v>
      </c>
      <c r="AH1009" s="16">
        <v>0</v>
      </c>
      <c r="AI1009" s="16">
        <f t="shared" si="198"/>
        <v>0</v>
      </c>
      <c r="AJ1009" s="18" t="s">
        <v>101</v>
      </c>
      <c r="AM1009" s="11">
        <v>5</v>
      </c>
      <c r="AN1009" s="11">
        <v>1</v>
      </c>
      <c r="AO1009" s="11">
        <v>1</v>
      </c>
      <c r="AP1009" s="11">
        <v>3</v>
      </c>
      <c r="AQ1009" s="11">
        <v>3</v>
      </c>
      <c r="AR1009" s="11">
        <v>1</v>
      </c>
      <c r="AS1009" s="11">
        <v>4</v>
      </c>
      <c r="AT1009" s="102"/>
      <c r="AY1009" s="11"/>
      <c r="BH1009" t="str">
        <f>CONCATENATE(Tabla1[[#This Row],[MADRE]],"X",Tabla1[[#This Row],[PADRE]])</f>
        <v>R1000XD03i203</v>
      </c>
    </row>
    <row r="1010" spans="1:60" ht="15.75" hidden="1" x14ac:dyDescent="0.25">
      <c r="A1010" s="11" t="str">
        <f t="shared" si="193"/>
        <v>D06_216_9</v>
      </c>
      <c r="B1010" s="1" t="s">
        <v>488</v>
      </c>
      <c r="C1010" s="12">
        <v>216</v>
      </c>
      <c r="D1010" s="13">
        <v>9</v>
      </c>
      <c r="E1010" s="14" t="s">
        <v>62</v>
      </c>
      <c r="F1010" s="14" t="s">
        <v>492</v>
      </c>
      <c r="G1010" s="14" t="s">
        <v>63</v>
      </c>
      <c r="H1010" s="14">
        <v>2009</v>
      </c>
      <c r="I1010" t="s">
        <v>489</v>
      </c>
      <c r="Y1010" s="14">
        <v>25</v>
      </c>
      <c r="Z1010" s="14">
        <v>77</v>
      </c>
      <c r="AA1010" s="81">
        <f t="shared" si="194"/>
        <v>3.08</v>
      </c>
      <c r="AB1010" s="14">
        <v>4</v>
      </c>
      <c r="AC1010" s="14">
        <v>22</v>
      </c>
      <c r="AD1010" s="81">
        <f t="shared" si="195"/>
        <v>0.88</v>
      </c>
      <c r="AE1010" s="13">
        <f t="shared" si="196"/>
        <v>28.571428571428569</v>
      </c>
      <c r="AF1010" s="14">
        <v>0</v>
      </c>
      <c r="AG1010" s="103">
        <f t="shared" si="197"/>
        <v>0</v>
      </c>
      <c r="AH1010" s="14">
        <v>0</v>
      </c>
      <c r="AI1010" s="103">
        <f t="shared" si="198"/>
        <v>0</v>
      </c>
      <c r="AJ1010" s="17" t="s">
        <v>87</v>
      </c>
      <c r="AM1010" s="14">
        <v>3</v>
      </c>
      <c r="AN1010" s="14">
        <v>2</v>
      </c>
      <c r="AO1010" s="14">
        <v>2</v>
      </c>
      <c r="AP1010" s="14">
        <v>3</v>
      </c>
      <c r="AQ1010" s="14">
        <v>3</v>
      </c>
      <c r="AR1010" s="14">
        <v>3</v>
      </c>
      <c r="AS1010" s="14"/>
      <c r="AT1010" s="14"/>
      <c r="AY1010" s="14"/>
      <c r="BH1010" t="str">
        <f>CONCATENATE(Tabla1[[#This Row],[MADRE]],"X",Tabla1[[#This Row],[PADRE]])</f>
        <v>R1000XD03i203</v>
      </c>
    </row>
    <row r="1011" spans="1:60" ht="15.75" hidden="1" x14ac:dyDescent="0.25">
      <c r="A1011" s="11" t="str">
        <f t="shared" si="193"/>
        <v>D06_232_9</v>
      </c>
      <c r="B1011" s="1" t="s">
        <v>488</v>
      </c>
      <c r="C1011" s="12">
        <v>232</v>
      </c>
      <c r="D1011" s="13">
        <v>9</v>
      </c>
      <c r="E1011" s="14" t="s">
        <v>62</v>
      </c>
      <c r="F1011" s="14" t="s">
        <v>492</v>
      </c>
      <c r="G1011" s="14" t="s">
        <v>63</v>
      </c>
      <c r="H1011" s="14">
        <v>2009</v>
      </c>
      <c r="I1011" t="s">
        <v>489</v>
      </c>
      <c r="Y1011" s="14">
        <v>25</v>
      </c>
      <c r="Z1011" s="14">
        <v>36</v>
      </c>
      <c r="AA1011" s="81">
        <f t="shared" si="194"/>
        <v>1.44</v>
      </c>
      <c r="AB1011" s="14">
        <v>3</v>
      </c>
      <c r="AC1011" s="14">
        <v>19</v>
      </c>
      <c r="AD1011" s="104">
        <f t="shared" si="195"/>
        <v>0.76</v>
      </c>
      <c r="AE1011" s="13">
        <f t="shared" si="196"/>
        <v>52.777777777777779</v>
      </c>
      <c r="AF1011" s="14">
        <v>0</v>
      </c>
      <c r="AG1011" s="103">
        <f t="shared" si="197"/>
        <v>0</v>
      </c>
      <c r="AH1011" s="13">
        <v>0</v>
      </c>
      <c r="AI1011" s="103">
        <f t="shared" si="198"/>
        <v>0</v>
      </c>
      <c r="AJ1011" s="17" t="s">
        <v>133</v>
      </c>
      <c r="AM1011" s="14">
        <v>7</v>
      </c>
      <c r="AN1011" s="14">
        <v>3</v>
      </c>
      <c r="AO1011" s="14">
        <v>2</v>
      </c>
      <c r="AP1011" s="14">
        <v>3</v>
      </c>
      <c r="AQ1011" s="14">
        <v>3</v>
      </c>
      <c r="AR1011" s="14">
        <v>3</v>
      </c>
      <c r="AS1011" s="14"/>
      <c r="AT1011" s="14"/>
      <c r="AY1011" s="14"/>
      <c r="BH1011" t="str">
        <f>CONCATENATE(Tabla1[[#This Row],[MADRE]],"X",Tabla1[[#This Row],[PADRE]])</f>
        <v>R1000XD03i203</v>
      </c>
    </row>
    <row r="1012" spans="1:60" ht="15.75" hidden="1" x14ac:dyDescent="0.25">
      <c r="A1012" s="11" t="str">
        <f t="shared" si="193"/>
        <v>D06_240_10</v>
      </c>
      <c r="B1012" s="1" t="s">
        <v>488</v>
      </c>
      <c r="C1012" s="12">
        <v>240</v>
      </c>
      <c r="D1012" s="13">
        <v>10</v>
      </c>
      <c r="E1012" s="14" t="s">
        <v>62</v>
      </c>
      <c r="F1012" s="14" t="s">
        <v>497</v>
      </c>
      <c r="G1012" s="14" t="s">
        <v>63</v>
      </c>
      <c r="H1012" s="14">
        <v>2009</v>
      </c>
      <c r="I1012" t="s">
        <v>489</v>
      </c>
      <c r="Y1012" s="14">
        <v>25</v>
      </c>
      <c r="Z1012" s="14">
        <v>72</v>
      </c>
      <c r="AA1012" s="81">
        <f t="shared" si="194"/>
        <v>2.88</v>
      </c>
      <c r="AB1012" s="14">
        <v>4</v>
      </c>
      <c r="AC1012" s="14">
        <v>18</v>
      </c>
      <c r="AD1012" s="104">
        <f t="shared" si="195"/>
        <v>0.72</v>
      </c>
      <c r="AE1012" s="13">
        <f t="shared" si="196"/>
        <v>25</v>
      </c>
      <c r="AF1012" s="14">
        <v>0</v>
      </c>
      <c r="AG1012" s="103">
        <f t="shared" si="197"/>
        <v>0</v>
      </c>
      <c r="AH1012" s="14">
        <v>0</v>
      </c>
      <c r="AI1012" s="103">
        <f t="shared" si="198"/>
        <v>0</v>
      </c>
      <c r="AJ1012" s="17" t="s">
        <v>215</v>
      </c>
      <c r="AM1012" s="14">
        <v>3</v>
      </c>
      <c r="AN1012" s="14">
        <v>1</v>
      </c>
      <c r="AO1012" s="14">
        <v>2</v>
      </c>
      <c r="AP1012" s="14">
        <v>4</v>
      </c>
      <c r="AQ1012" s="14">
        <v>2</v>
      </c>
      <c r="AR1012" s="107">
        <v>2</v>
      </c>
      <c r="AS1012" s="107"/>
      <c r="AT1012" s="14"/>
      <c r="AY1012" s="14"/>
      <c r="BH1012" t="str">
        <f>CONCATENATE(Tabla1[[#This Row],[MADRE]],"X",Tabla1[[#This Row],[PADRE]])</f>
        <v>R1000XD00i349</v>
      </c>
    </row>
    <row r="1013" spans="1:60" ht="15.75" hidden="1" x14ac:dyDescent="0.25">
      <c r="A1013" s="11" t="str">
        <f t="shared" si="193"/>
        <v>D06_245_10</v>
      </c>
      <c r="B1013" s="1" t="s">
        <v>488</v>
      </c>
      <c r="C1013" s="12">
        <v>245</v>
      </c>
      <c r="D1013" s="13">
        <v>10</v>
      </c>
      <c r="E1013" s="14" t="s">
        <v>62</v>
      </c>
      <c r="F1013" s="14" t="s">
        <v>497</v>
      </c>
      <c r="G1013" s="14" t="s">
        <v>63</v>
      </c>
      <c r="H1013" s="14">
        <v>2009</v>
      </c>
      <c r="I1013" t="s">
        <v>489</v>
      </c>
      <c r="Y1013" s="14">
        <v>25</v>
      </c>
      <c r="Z1013" s="14">
        <v>99</v>
      </c>
      <c r="AA1013" s="81">
        <f t="shared" si="194"/>
        <v>3.96</v>
      </c>
      <c r="AB1013" s="14">
        <v>4</v>
      </c>
      <c r="AC1013" s="14">
        <v>18</v>
      </c>
      <c r="AD1013" s="104">
        <f t="shared" si="195"/>
        <v>0.72</v>
      </c>
      <c r="AE1013" s="13">
        <f t="shared" si="196"/>
        <v>18.181818181818183</v>
      </c>
      <c r="AF1013" s="14">
        <v>0</v>
      </c>
      <c r="AG1013" s="103">
        <f t="shared" si="197"/>
        <v>0</v>
      </c>
      <c r="AH1013" s="14">
        <v>0</v>
      </c>
      <c r="AI1013" s="103">
        <f t="shared" si="198"/>
        <v>0</v>
      </c>
      <c r="AJ1013" s="17" t="s">
        <v>77</v>
      </c>
      <c r="AM1013" s="14">
        <v>7</v>
      </c>
      <c r="AN1013" s="14">
        <v>1</v>
      </c>
      <c r="AO1013" s="14">
        <v>2</v>
      </c>
      <c r="AP1013" s="14">
        <v>3</v>
      </c>
      <c r="AQ1013" s="14">
        <v>3</v>
      </c>
      <c r="AR1013" s="107">
        <v>2</v>
      </c>
      <c r="AS1013" s="107"/>
      <c r="AT1013" s="14"/>
      <c r="AY1013" s="14"/>
      <c r="BH1013" t="str">
        <f>CONCATENATE(Tabla1[[#This Row],[MADRE]],"X",Tabla1[[#This Row],[PADRE]])</f>
        <v>R1000XD00i349</v>
      </c>
    </row>
    <row r="1014" spans="1:60" ht="15.75" hidden="1" x14ac:dyDescent="0.25">
      <c r="A1014" s="11" t="str">
        <f t="shared" si="193"/>
        <v>D06_246_10</v>
      </c>
      <c r="B1014" s="1" t="s">
        <v>488</v>
      </c>
      <c r="C1014" s="12">
        <v>246</v>
      </c>
      <c r="D1014" s="13">
        <v>10</v>
      </c>
      <c r="E1014" s="14" t="s">
        <v>62</v>
      </c>
      <c r="F1014" s="14" t="s">
        <v>497</v>
      </c>
      <c r="G1014" s="14" t="s">
        <v>63</v>
      </c>
      <c r="H1014" s="14">
        <v>2009</v>
      </c>
      <c r="I1014" t="s">
        <v>489</v>
      </c>
      <c r="Y1014" s="14">
        <v>25</v>
      </c>
      <c r="Z1014" s="14">
        <v>34</v>
      </c>
      <c r="AA1014" s="81">
        <f t="shared" si="194"/>
        <v>1.38</v>
      </c>
      <c r="AB1014" s="14">
        <v>3</v>
      </c>
      <c r="AC1014" s="14">
        <v>12</v>
      </c>
      <c r="AD1014" s="104">
        <f t="shared" si="195"/>
        <v>0.5</v>
      </c>
      <c r="AE1014" s="13">
        <f t="shared" si="196"/>
        <v>36.231884057971016</v>
      </c>
      <c r="AF1014" s="14">
        <v>1</v>
      </c>
      <c r="AG1014" s="13">
        <f t="shared" si="197"/>
        <v>4</v>
      </c>
      <c r="AH1014" s="14">
        <v>0</v>
      </c>
      <c r="AI1014" s="103">
        <f t="shared" si="198"/>
        <v>0</v>
      </c>
      <c r="AJ1014" s="17" t="s">
        <v>259</v>
      </c>
      <c r="AM1014" s="14">
        <v>3</v>
      </c>
      <c r="AN1014" s="14">
        <v>2</v>
      </c>
      <c r="AO1014" s="14">
        <v>2</v>
      </c>
      <c r="AP1014" s="14">
        <v>3</v>
      </c>
      <c r="AQ1014" s="14">
        <v>2</v>
      </c>
      <c r="AR1014" s="107">
        <v>2</v>
      </c>
      <c r="AS1014" s="107"/>
      <c r="AT1014" s="14"/>
      <c r="AY1014" s="14"/>
      <c r="BH1014" t="str">
        <f>CONCATENATE(Tabla1[[#This Row],[MADRE]],"X",Tabla1[[#This Row],[PADRE]])</f>
        <v>R1000XD00i349</v>
      </c>
    </row>
    <row r="1015" spans="1:60" ht="15.75" hidden="1" x14ac:dyDescent="0.25">
      <c r="A1015" s="11" t="str">
        <f t="shared" si="193"/>
        <v>D06_251_10</v>
      </c>
      <c r="B1015" s="1" t="s">
        <v>488</v>
      </c>
      <c r="C1015" s="12">
        <v>251</v>
      </c>
      <c r="D1015" s="13">
        <v>10</v>
      </c>
      <c r="E1015" s="14" t="s">
        <v>62</v>
      </c>
      <c r="F1015" s="14" t="s">
        <v>497</v>
      </c>
      <c r="G1015" s="14" t="s">
        <v>63</v>
      </c>
      <c r="H1015" s="14">
        <v>2009</v>
      </c>
      <c r="I1015" t="s">
        <v>489</v>
      </c>
      <c r="Y1015" s="14">
        <v>25</v>
      </c>
      <c r="Z1015" s="14">
        <v>47</v>
      </c>
      <c r="AA1015" s="81">
        <f t="shared" si="194"/>
        <v>1.88</v>
      </c>
      <c r="AB1015" s="14">
        <v>4</v>
      </c>
      <c r="AC1015" s="14">
        <v>19</v>
      </c>
      <c r="AD1015" s="104">
        <f t="shared" si="195"/>
        <v>0.76</v>
      </c>
      <c r="AE1015" s="13">
        <f t="shared" si="196"/>
        <v>40.425531914893618</v>
      </c>
      <c r="AF1015" s="14">
        <v>0</v>
      </c>
      <c r="AG1015" s="103">
        <f t="shared" si="197"/>
        <v>0</v>
      </c>
      <c r="AH1015" s="14">
        <v>0</v>
      </c>
      <c r="AI1015" s="103">
        <f t="shared" si="198"/>
        <v>0</v>
      </c>
      <c r="AJ1015" s="17" t="s">
        <v>309</v>
      </c>
      <c r="AM1015" s="14">
        <v>5</v>
      </c>
      <c r="AN1015" s="14">
        <v>2</v>
      </c>
      <c r="AO1015" s="14">
        <v>3</v>
      </c>
      <c r="AP1015" s="14">
        <v>3</v>
      </c>
      <c r="AQ1015" s="14">
        <v>3</v>
      </c>
      <c r="AR1015" s="14">
        <v>3</v>
      </c>
      <c r="AS1015" s="14"/>
      <c r="AT1015" s="14"/>
      <c r="AY1015" s="14"/>
      <c r="BH1015" t="str">
        <f>CONCATENATE(Tabla1[[#This Row],[MADRE]],"X",Tabla1[[#This Row],[PADRE]])</f>
        <v>R1000XD00i349</v>
      </c>
    </row>
    <row r="1016" spans="1:60" ht="15.75" hidden="1" x14ac:dyDescent="0.25">
      <c r="A1016" s="11" t="str">
        <f t="shared" si="193"/>
        <v>D06_252_10</v>
      </c>
      <c r="B1016" s="1" t="s">
        <v>488</v>
      </c>
      <c r="C1016" s="12">
        <v>252</v>
      </c>
      <c r="D1016" s="13">
        <v>10</v>
      </c>
      <c r="E1016" s="14" t="s">
        <v>62</v>
      </c>
      <c r="F1016" s="14" t="s">
        <v>497</v>
      </c>
      <c r="G1016" s="14" t="s">
        <v>63</v>
      </c>
      <c r="H1016" s="14">
        <v>2009</v>
      </c>
      <c r="I1016" t="s">
        <v>489</v>
      </c>
      <c r="Y1016" s="14">
        <v>25</v>
      </c>
      <c r="Z1016" s="14">
        <v>41</v>
      </c>
      <c r="AA1016" s="81">
        <f t="shared" si="194"/>
        <v>1.64</v>
      </c>
      <c r="AB1016" s="14">
        <v>3</v>
      </c>
      <c r="AC1016" s="14">
        <v>19</v>
      </c>
      <c r="AD1016" s="104">
        <f t="shared" si="195"/>
        <v>0.76</v>
      </c>
      <c r="AE1016" s="13">
        <f t="shared" si="196"/>
        <v>46.341463414634148</v>
      </c>
      <c r="AF1016" s="14">
        <v>0</v>
      </c>
      <c r="AG1016" s="103">
        <f t="shared" si="197"/>
        <v>0</v>
      </c>
      <c r="AH1016" s="14">
        <v>0</v>
      </c>
      <c r="AI1016" s="103">
        <f t="shared" si="198"/>
        <v>0</v>
      </c>
      <c r="AJ1016" s="17" t="s">
        <v>481</v>
      </c>
      <c r="AM1016" s="14">
        <v>3</v>
      </c>
      <c r="AN1016" s="14">
        <v>2</v>
      </c>
      <c r="AO1016" s="14">
        <v>2</v>
      </c>
      <c r="AP1016" s="14">
        <v>3</v>
      </c>
      <c r="AQ1016" s="14">
        <v>3</v>
      </c>
      <c r="AR1016" s="14">
        <v>3</v>
      </c>
      <c r="AS1016" s="14"/>
      <c r="AT1016" s="14"/>
      <c r="AY1016" s="14"/>
      <c r="BH1016" t="str">
        <f>CONCATENATE(Tabla1[[#This Row],[MADRE]],"X",Tabla1[[#This Row],[PADRE]])</f>
        <v>R1000XD00i349</v>
      </c>
    </row>
    <row r="1017" spans="1:60" ht="15.75" hidden="1" x14ac:dyDescent="0.25">
      <c r="A1017" s="11" t="str">
        <f t="shared" si="193"/>
        <v>D06_258_10</v>
      </c>
      <c r="B1017" s="1" t="s">
        <v>488</v>
      </c>
      <c r="C1017" s="12">
        <v>258</v>
      </c>
      <c r="D1017" s="13">
        <v>10</v>
      </c>
      <c r="E1017" s="14" t="s">
        <v>62</v>
      </c>
      <c r="F1017" s="14" t="s">
        <v>497</v>
      </c>
      <c r="G1017" s="14" t="s">
        <v>63</v>
      </c>
      <c r="H1017" s="14">
        <v>2009</v>
      </c>
      <c r="I1017" t="s">
        <v>489</v>
      </c>
      <c r="Y1017" s="14">
        <v>25</v>
      </c>
      <c r="Z1017" s="14">
        <v>45</v>
      </c>
      <c r="AA1017" s="81">
        <f t="shared" si="194"/>
        <v>1.83</v>
      </c>
      <c r="AB1017" s="14">
        <v>4</v>
      </c>
      <c r="AC1017" s="14">
        <v>18</v>
      </c>
      <c r="AD1017" s="104">
        <f t="shared" si="195"/>
        <v>0.75</v>
      </c>
      <c r="AE1017" s="13">
        <f t="shared" si="196"/>
        <v>40.983606557377044</v>
      </c>
      <c r="AF1017" s="14">
        <v>1</v>
      </c>
      <c r="AG1017" s="13">
        <f t="shared" si="197"/>
        <v>4</v>
      </c>
      <c r="AH1017" s="14">
        <v>10</v>
      </c>
      <c r="AI1017" s="108">
        <f t="shared" si="198"/>
        <v>40</v>
      </c>
      <c r="AJ1017" s="17" t="s">
        <v>81</v>
      </c>
      <c r="AM1017" s="14">
        <v>2</v>
      </c>
      <c r="AN1017" s="14">
        <v>2</v>
      </c>
      <c r="AO1017" s="14">
        <v>2</v>
      </c>
      <c r="AP1017" s="14">
        <v>3</v>
      </c>
      <c r="AQ1017" s="14">
        <v>3</v>
      </c>
      <c r="AR1017" s="107">
        <v>2</v>
      </c>
      <c r="AS1017" s="107"/>
      <c r="AT1017" s="14"/>
      <c r="AY1017" s="14"/>
      <c r="BH1017" t="str">
        <f>CONCATENATE(Tabla1[[#This Row],[MADRE]],"X",Tabla1[[#This Row],[PADRE]])</f>
        <v>R1000XD00i349</v>
      </c>
    </row>
    <row r="1018" spans="1:60" ht="15.75" hidden="1" x14ac:dyDescent="0.25">
      <c r="A1018" s="11" t="str">
        <f t="shared" si="193"/>
        <v>D06_259_10</v>
      </c>
      <c r="B1018" s="1" t="s">
        <v>488</v>
      </c>
      <c r="C1018" s="12">
        <v>259</v>
      </c>
      <c r="D1018" s="13">
        <v>10</v>
      </c>
      <c r="E1018" s="14" t="s">
        <v>62</v>
      </c>
      <c r="F1018" s="14" t="s">
        <v>497</v>
      </c>
      <c r="G1018" s="14" t="s">
        <v>63</v>
      </c>
      <c r="H1018" s="14">
        <v>2009</v>
      </c>
      <c r="I1018" t="s">
        <v>489</v>
      </c>
      <c r="Y1018" s="14">
        <v>25</v>
      </c>
      <c r="Z1018" s="14">
        <v>56</v>
      </c>
      <c r="AA1018" s="81">
        <f t="shared" si="194"/>
        <v>2.2400000000000002</v>
      </c>
      <c r="AB1018" s="14">
        <v>4</v>
      </c>
      <c r="AC1018" s="14">
        <v>20</v>
      </c>
      <c r="AD1018" s="100">
        <f t="shared" si="195"/>
        <v>0.8</v>
      </c>
      <c r="AE1018" s="13">
        <f t="shared" si="196"/>
        <v>35.714285714285708</v>
      </c>
      <c r="AF1018" s="14">
        <v>0</v>
      </c>
      <c r="AG1018" s="13">
        <f t="shared" si="197"/>
        <v>0</v>
      </c>
      <c r="AH1018" s="13">
        <v>0</v>
      </c>
      <c r="AI1018" s="13">
        <f t="shared" si="198"/>
        <v>0</v>
      </c>
      <c r="AJ1018" s="17" t="s">
        <v>81</v>
      </c>
      <c r="AM1018" s="14">
        <v>3</v>
      </c>
      <c r="AN1018" s="14">
        <v>2</v>
      </c>
      <c r="AO1018" s="14">
        <v>1</v>
      </c>
      <c r="AP1018" s="14">
        <v>3</v>
      </c>
      <c r="AQ1018" s="14">
        <v>3</v>
      </c>
      <c r="AR1018" s="14">
        <v>3</v>
      </c>
      <c r="AS1018" s="14"/>
      <c r="AT1018" s="14"/>
      <c r="AY1018" s="14"/>
      <c r="BH1018" t="str">
        <f>CONCATENATE(Tabla1[[#This Row],[MADRE]],"X",Tabla1[[#This Row],[PADRE]])</f>
        <v>R1000XD00i349</v>
      </c>
    </row>
    <row r="1019" spans="1:60" ht="15.75" hidden="1" x14ac:dyDescent="0.25">
      <c r="A1019" s="11" t="str">
        <f t="shared" si="193"/>
        <v>D06_259_10</v>
      </c>
      <c r="B1019" s="1" t="s">
        <v>488</v>
      </c>
      <c r="C1019" s="1">
        <v>259</v>
      </c>
      <c r="D1019" s="16">
        <v>10</v>
      </c>
      <c r="E1019" s="11" t="s">
        <v>62</v>
      </c>
      <c r="F1019" s="14" t="s">
        <v>497</v>
      </c>
      <c r="G1019" s="11" t="s">
        <v>63</v>
      </c>
      <c r="H1019" s="11">
        <v>2010</v>
      </c>
      <c r="I1019" t="s">
        <v>489</v>
      </c>
      <c r="Y1019" s="11">
        <v>25</v>
      </c>
      <c r="Z1019" s="11">
        <v>56</v>
      </c>
      <c r="AA1019" s="15">
        <f t="shared" si="194"/>
        <v>2.2716666666666665</v>
      </c>
      <c r="AB1019" s="11">
        <v>4</v>
      </c>
      <c r="AC1019" s="11">
        <v>19</v>
      </c>
      <c r="AD1019" s="101">
        <f t="shared" si="195"/>
        <v>0.79166666666666663</v>
      </c>
      <c r="AE1019" s="16">
        <f t="shared" si="196"/>
        <v>34.849596478356567</v>
      </c>
      <c r="AF1019" s="11">
        <v>1</v>
      </c>
      <c r="AG1019" s="16">
        <f t="shared" si="197"/>
        <v>4</v>
      </c>
      <c r="AH1019" s="16">
        <v>0</v>
      </c>
      <c r="AI1019" s="16">
        <f t="shared" si="198"/>
        <v>0</v>
      </c>
      <c r="AJ1019" s="18" t="s">
        <v>411</v>
      </c>
      <c r="AM1019" s="11">
        <v>3</v>
      </c>
      <c r="AN1019" s="11">
        <v>2</v>
      </c>
      <c r="AO1019" s="11">
        <v>2</v>
      </c>
      <c r="AP1019" s="11">
        <v>3</v>
      </c>
      <c r="AQ1019" s="11">
        <v>3</v>
      </c>
      <c r="AR1019" s="11">
        <v>3</v>
      </c>
      <c r="AS1019" s="11">
        <v>1</v>
      </c>
      <c r="AT1019" s="102"/>
      <c r="AY1019" s="11"/>
      <c r="BH1019" t="str">
        <f>CONCATENATE(Tabla1[[#This Row],[MADRE]],"X",Tabla1[[#This Row],[PADRE]])</f>
        <v>R1000XD00i349</v>
      </c>
    </row>
    <row r="1020" spans="1:60" ht="15.75" hidden="1" x14ac:dyDescent="0.25">
      <c r="A1020" s="11" t="str">
        <f t="shared" si="193"/>
        <v>D06_262_10</v>
      </c>
      <c r="B1020" s="1" t="s">
        <v>488</v>
      </c>
      <c r="C1020" s="1">
        <v>262</v>
      </c>
      <c r="D1020" s="16">
        <v>10</v>
      </c>
      <c r="E1020" s="11" t="s">
        <v>62</v>
      </c>
      <c r="F1020" s="14" t="s">
        <v>497</v>
      </c>
      <c r="G1020" s="11" t="s">
        <v>63</v>
      </c>
      <c r="H1020" s="11">
        <v>2010</v>
      </c>
      <c r="I1020" t="s">
        <v>489</v>
      </c>
      <c r="Y1020" s="11">
        <v>25</v>
      </c>
      <c r="Z1020" s="11">
        <v>106</v>
      </c>
      <c r="AA1020" s="15">
        <f t="shared" si="194"/>
        <v>4.24</v>
      </c>
      <c r="AB1020" s="11">
        <v>4</v>
      </c>
      <c r="AC1020" s="11">
        <v>23</v>
      </c>
      <c r="AD1020" s="101">
        <f t="shared" si="195"/>
        <v>0.92</v>
      </c>
      <c r="AE1020" s="16">
        <f t="shared" si="196"/>
        <v>21.69811320754717</v>
      </c>
      <c r="AF1020" s="11">
        <v>0</v>
      </c>
      <c r="AG1020" s="16">
        <f t="shared" si="197"/>
        <v>0</v>
      </c>
      <c r="AH1020" s="16">
        <v>0</v>
      </c>
      <c r="AI1020" s="16">
        <f t="shared" si="198"/>
        <v>0</v>
      </c>
      <c r="AJ1020" s="18" t="s">
        <v>272</v>
      </c>
      <c r="AM1020" s="11">
        <v>3</v>
      </c>
      <c r="AN1020" s="11">
        <v>2</v>
      </c>
      <c r="AO1020" s="11">
        <v>2</v>
      </c>
      <c r="AP1020" s="11">
        <v>2</v>
      </c>
      <c r="AQ1020" s="11">
        <v>2</v>
      </c>
      <c r="AR1020" s="11">
        <v>3</v>
      </c>
      <c r="AS1020" s="11">
        <v>1</v>
      </c>
      <c r="AT1020" s="102" t="s">
        <v>434</v>
      </c>
      <c r="AY1020" s="11"/>
      <c r="BH1020" t="str">
        <f>CONCATENATE(Tabla1[[#This Row],[MADRE]],"X",Tabla1[[#This Row],[PADRE]])</f>
        <v>R1000XD00i349</v>
      </c>
    </row>
    <row r="1021" spans="1:60" ht="15.75" hidden="1" x14ac:dyDescent="0.25">
      <c r="A1021" s="11" t="str">
        <f t="shared" si="193"/>
        <v>D06_264_10</v>
      </c>
      <c r="B1021" s="1" t="s">
        <v>488</v>
      </c>
      <c r="C1021" s="1">
        <v>264</v>
      </c>
      <c r="D1021" s="16">
        <v>10</v>
      </c>
      <c r="E1021" s="11" t="s">
        <v>62</v>
      </c>
      <c r="F1021" s="14" t="s">
        <v>497</v>
      </c>
      <c r="G1021" s="11" t="s">
        <v>63</v>
      </c>
      <c r="H1021" s="11">
        <v>2010</v>
      </c>
      <c r="I1021" t="s">
        <v>489</v>
      </c>
      <c r="Y1021" s="11">
        <v>25</v>
      </c>
      <c r="Z1021" s="11">
        <v>80</v>
      </c>
      <c r="AA1021" s="15">
        <f t="shared" si="194"/>
        <v>3.2</v>
      </c>
      <c r="AB1021" s="11">
        <v>4</v>
      </c>
      <c r="AC1021" s="11">
        <v>16</v>
      </c>
      <c r="AD1021" s="15">
        <f t="shared" si="195"/>
        <v>0.64</v>
      </c>
      <c r="AE1021" s="16">
        <f t="shared" si="196"/>
        <v>20</v>
      </c>
      <c r="AF1021" s="11">
        <v>0</v>
      </c>
      <c r="AG1021" s="16">
        <f t="shared" si="197"/>
        <v>0</v>
      </c>
      <c r="AH1021" s="16">
        <v>0</v>
      </c>
      <c r="AI1021" s="16">
        <f t="shared" si="198"/>
        <v>0</v>
      </c>
      <c r="AJ1021" s="18" t="s">
        <v>415</v>
      </c>
      <c r="AM1021" s="11">
        <v>7</v>
      </c>
      <c r="AN1021" s="11">
        <v>2</v>
      </c>
      <c r="AO1021" s="11">
        <v>2</v>
      </c>
      <c r="AP1021" s="11">
        <v>3</v>
      </c>
      <c r="AQ1021" s="20">
        <v>1</v>
      </c>
      <c r="AR1021" s="11">
        <v>1</v>
      </c>
      <c r="AS1021" s="11">
        <v>2</v>
      </c>
      <c r="AT1021" s="102"/>
      <c r="AY1021" s="11"/>
      <c r="BH1021" t="str">
        <f>CONCATENATE(Tabla1[[#This Row],[MADRE]],"X",Tabla1[[#This Row],[PADRE]])</f>
        <v>R1000XD00i349</v>
      </c>
    </row>
    <row r="1022" spans="1:60" ht="15.75" hidden="1" x14ac:dyDescent="0.25">
      <c r="A1022" s="11" t="str">
        <f t="shared" si="193"/>
        <v>D06_265_10</v>
      </c>
      <c r="B1022" s="1" t="s">
        <v>488</v>
      </c>
      <c r="C1022" s="12">
        <v>265</v>
      </c>
      <c r="D1022" s="13">
        <v>10</v>
      </c>
      <c r="E1022" s="14" t="s">
        <v>62</v>
      </c>
      <c r="F1022" s="14" t="s">
        <v>497</v>
      </c>
      <c r="G1022" s="14" t="s">
        <v>63</v>
      </c>
      <c r="H1022" s="14">
        <v>2009</v>
      </c>
      <c r="I1022" t="s">
        <v>489</v>
      </c>
      <c r="Y1022" s="14">
        <v>25</v>
      </c>
      <c r="Z1022" s="14">
        <v>109</v>
      </c>
      <c r="AA1022" s="81">
        <f t="shared" si="194"/>
        <v>4.4066666666666672</v>
      </c>
      <c r="AB1022" s="14">
        <v>4</v>
      </c>
      <c r="AC1022" s="14">
        <v>28</v>
      </c>
      <c r="AD1022" s="81">
        <f t="shared" si="195"/>
        <v>1.1666666666666667</v>
      </c>
      <c r="AE1022" s="13">
        <f t="shared" si="196"/>
        <v>26.475037821482601</v>
      </c>
      <c r="AF1022" s="14">
        <v>1</v>
      </c>
      <c r="AG1022" s="13">
        <f t="shared" si="197"/>
        <v>4</v>
      </c>
      <c r="AH1022" s="14">
        <v>0</v>
      </c>
      <c r="AI1022" s="103">
        <f t="shared" si="198"/>
        <v>0</v>
      </c>
      <c r="AJ1022" s="17" t="s">
        <v>87</v>
      </c>
      <c r="AM1022" s="14">
        <v>3</v>
      </c>
      <c r="AN1022" s="14">
        <v>3</v>
      </c>
      <c r="AO1022" s="14">
        <v>2</v>
      </c>
      <c r="AP1022" s="14">
        <v>3</v>
      </c>
      <c r="AQ1022" s="14">
        <v>1</v>
      </c>
      <c r="AR1022" s="107">
        <v>2</v>
      </c>
      <c r="AS1022" s="107"/>
      <c r="AT1022" s="14"/>
      <c r="AY1022" s="14"/>
      <c r="BH1022" t="str">
        <f>CONCATENATE(Tabla1[[#This Row],[MADRE]],"X",Tabla1[[#This Row],[PADRE]])</f>
        <v>R1000XD00i349</v>
      </c>
    </row>
    <row r="1023" spans="1:60" ht="15.75" hidden="1" x14ac:dyDescent="0.25">
      <c r="A1023" s="11" t="str">
        <f t="shared" si="193"/>
        <v>D06_267_10</v>
      </c>
      <c r="B1023" s="1" t="s">
        <v>488</v>
      </c>
      <c r="C1023" s="12">
        <v>267</v>
      </c>
      <c r="D1023" s="13">
        <v>10</v>
      </c>
      <c r="E1023" s="14" t="s">
        <v>62</v>
      </c>
      <c r="F1023" s="14" t="s">
        <v>497</v>
      </c>
      <c r="G1023" s="14" t="s">
        <v>63</v>
      </c>
      <c r="H1023" s="14">
        <v>2009</v>
      </c>
      <c r="I1023" t="s">
        <v>489</v>
      </c>
      <c r="Y1023" s="14">
        <v>25</v>
      </c>
      <c r="Z1023" s="14">
        <v>55</v>
      </c>
      <c r="AA1023" s="81">
        <f t="shared" si="194"/>
        <v>2.2000000000000002</v>
      </c>
      <c r="AB1023" s="14">
        <v>3</v>
      </c>
      <c r="AC1023" s="14">
        <v>24</v>
      </c>
      <c r="AD1023" s="81">
        <f t="shared" si="195"/>
        <v>0.96</v>
      </c>
      <c r="AE1023" s="13">
        <f t="shared" si="196"/>
        <v>43.636363636363633</v>
      </c>
      <c r="AF1023" s="14">
        <v>0</v>
      </c>
      <c r="AG1023" s="13">
        <f t="shared" si="197"/>
        <v>0</v>
      </c>
      <c r="AH1023" s="13">
        <v>0</v>
      </c>
      <c r="AI1023" s="13">
        <f t="shared" si="198"/>
        <v>0</v>
      </c>
      <c r="AJ1023" s="17" t="s">
        <v>206</v>
      </c>
      <c r="AM1023" s="14">
        <v>7</v>
      </c>
      <c r="AN1023" s="14">
        <v>2</v>
      </c>
      <c r="AO1023" s="14">
        <v>2</v>
      </c>
      <c r="AP1023" s="14">
        <v>3</v>
      </c>
      <c r="AQ1023" s="14">
        <v>3</v>
      </c>
      <c r="AR1023" s="14">
        <v>3</v>
      </c>
      <c r="AS1023" s="14"/>
      <c r="AT1023" s="96"/>
      <c r="AY1023" s="14"/>
      <c r="BH1023" t="str">
        <f>CONCATENATE(Tabla1[[#This Row],[MADRE]],"X",Tabla1[[#This Row],[PADRE]])</f>
        <v>R1000XD00i349</v>
      </c>
    </row>
    <row r="1024" spans="1:60" ht="15.75" hidden="1" x14ac:dyDescent="0.25">
      <c r="A1024" s="11" t="str">
        <f t="shared" si="193"/>
        <v>D06_267_10</v>
      </c>
      <c r="B1024" s="1" t="s">
        <v>488</v>
      </c>
      <c r="C1024" s="1">
        <v>267</v>
      </c>
      <c r="D1024" s="16">
        <v>10</v>
      </c>
      <c r="E1024" s="11" t="s">
        <v>62</v>
      </c>
      <c r="F1024" s="14" t="s">
        <v>497</v>
      </c>
      <c r="G1024" s="11" t="s">
        <v>63</v>
      </c>
      <c r="H1024" s="11">
        <v>2010</v>
      </c>
      <c r="I1024" t="s">
        <v>489</v>
      </c>
      <c r="Y1024" s="11">
        <v>25</v>
      </c>
      <c r="Z1024" s="11">
        <v>51</v>
      </c>
      <c r="AA1024" s="15">
        <f t="shared" si="194"/>
        <v>2.04</v>
      </c>
      <c r="AB1024" s="11">
        <v>4</v>
      </c>
      <c r="AC1024" s="11">
        <v>19</v>
      </c>
      <c r="AD1024" s="15">
        <f t="shared" si="195"/>
        <v>0.76</v>
      </c>
      <c r="AE1024" s="16">
        <f t="shared" si="196"/>
        <v>37.254901960784316</v>
      </c>
      <c r="AF1024" s="11">
        <v>0</v>
      </c>
      <c r="AG1024" s="16">
        <f t="shared" si="197"/>
        <v>0</v>
      </c>
      <c r="AH1024" s="16">
        <v>0</v>
      </c>
      <c r="AI1024" s="16">
        <f t="shared" si="198"/>
        <v>0</v>
      </c>
      <c r="AJ1024" s="18" t="s">
        <v>481</v>
      </c>
      <c r="AM1024" s="11">
        <v>7</v>
      </c>
      <c r="AN1024" s="11">
        <v>3</v>
      </c>
      <c r="AO1024" s="11">
        <v>2</v>
      </c>
      <c r="AP1024" s="11">
        <v>4</v>
      </c>
      <c r="AQ1024" s="11">
        <v>3</v>
      </c>
      <c r="AR1024" s="11">
        <v>3</v>
      </c>
      <c r="AS1024" s="97">
        <v>1</v>
      </c>
      <c r="AT1024" s="98"/>
      <c r="AY1024" s="11"/>
      <c r="BH1024" t="str">
        <f>CONCATENATE(Tabla1[[#This Row],[MADRE]],"X",Tabla1[[#This Row],[PADRE]])</f>
        <v>R1000XD00i349</v>
      </c>
    </row>
    <row r="1025" spans="1:60" ht="15.75" hidden="1" x14ac:dyDescent="0.25">
      <c r="A1025" s="11" t="str">
        <f t="shared" ref="A1025:A1088" si="199">CONCATENATE(B1025, "_",C1025,"_",D1025)</f>
        <v>D06_268_10</v>
      </c>
      <c r="B1025" s="1" t="s">
        <v>488</v>
      </c>
      <c r="C1025" s="1">
        <v>268</v>
      </c>
      <c r="D1025" s="16">
        <v>10</v>
      </c>
      <c r="E1025" s="11" t="s">
        <v>62</v>
      </c>
      <c r="F1025" s="14" t="s">
        <v>497</v>
      </c>
      <c r="G1025" s="11" t="s">
        <v>63</v>
      </c>
      <c r="H1025" s="11">
        <v>2010</v>
      </c>
      <c r="I1025" t="s">
        <v>489</v>
      </c>
      <c r="Y1025" s="11">
        <v>25</v>
      </c>
      <c r="Z1025" s="11">
        <v>83</v>
      </c>
      <c r="AA1025" s="15">
        <f t="shared" si="194"/>
        <v>3.32</v>
      </c>
      <c r="AB1025" s="11">
        <v>4</v>
      </c>
      <c r="AC1025" s="11">
        <v>18</v>
      </c>
      <c r="AD1025" s="101">
        <f t="shared" si="195"/>
        <v>0.72</v>
      </c>
      <c r="AE1025" s="16">
        <f t="shared" si="196"/>
        <v>21.686746987951807</v>
      </c>
      <c r="AF1025" s="11">
        <v>0</v>
      </c>
      <c r="AG1025" s="16">
        <f t="shared" si="197"/>
        <v>0</v>
      </c>
      <c r="AH1025" s="16">
        <v>0</v>
      </c>
      <c r="AI1025" s="16">
        <f t="shared" si="198"/>
        <v>0</v>
      </c>
      <c r="AJ1025" s="18" t="s">
        <v>87</v>
      </c>
      <c r="AM1025" s="11">
        <v>5</v>
      </c>
      <c r="AN1025" s="11">
        <v>2</v>
      </c>
      <c r="AO1025" s="11">
        <v>2</v>
      </c>
      <c r="AP1025" s="11">
        <v>2</v>
      </c>
      <c r="AQ1025" s="11">
        <v>2</v>
      </c>
      <c r="AR1025" s="11">
        <v>2</v>
      </c>
      <c r="AS1025" s="11">
        <v>1</v>
      </c>
      <c r="AT1025" s="102"/>
      <c r="AY1025" s="11"/>
      <c r="BH1025" t="str">
        <f>CONCATENATE(Tabla1[[#This Row],[MADRE]],"X",Tabla1[[#This Row],[PADRE]])</f>
        <v>R1000XD00i349</v>
      </c>
    </row>
    <row r="1026" spans="1:60" ht="15.75" hidden="1" x14ac:dyDescent="0.25">
      <c r="A1026" s="11" t="str">
        <f t="shared" si="199"/>
        <v>D06_269_10</v>
      </c>
      <c r="B1026" s="1" t="s">
        <v>488</v>
      </c>
      <c r="C1026" s="1">
        <v>269</v>
      </c>
      <c r="D1026" s="16">
        <v>10</v>
      </c>
      <c r="E1026" s="11" t="s">
        <v>62</v>
      </c>
      <c r="F1026" s="14" t="s">
        <v>497</v>
      </c>
      <c r="G1026" s="11" t="s">
        <v>63</v>
      </c>
      <c r="H1026" s="11">
        <v>2010</v>
      </c>
      <c r="I1026" t="s">
        <v>489</v>
      </c>
      <c r="Y1026" s="11">
        <v>25</v>
      </c>
      <c r="Z1026" s="11">
        <v>67</v>
      </c>
      <c r="AA1026" s="15">
        <f t="shared" si="194"/>
        <v>2.68</v>
      </c>
      <c r="AB1026" s="11">
        <v>4</v>
      </c>
      <c r="AC1026" s="11">
        <v>16</v>
      </c>
      <c r="AD1026" s="101">
        <f t="shared" si="195"/>
        <v>0.64</v>
      </c>
      <c r="AE1026" s="16">
        <f t="shared" si="196"/>
        <v>23.880597014925371</v>
      </c>
      <c r="AF1026" s="11">
        <v>0</v>
      </c>
      <c r="AG1026" s="16">
        <f t="shared" si="197"/>
        <v>0</v>
      </c>
      <c r="AH1026" s="16">
        <v>0</v>
      </c>
      <c r="AI1026" s="16">
        <f t="shared" si="198"/>
        <v>0</v>
      </c>
      <c r="AJ1026" s="18" t="s">
        <v>87</v>
      </c>
      <c r="AM1026" s="11">
        <v>7</v>
      </c>
      <c r="AN1026" s="11">
        <v>2</v>
      </c>
      <c r="AO1026" s="11">
        <v>2</v>
      </c>
      <c r="AP1026" s="11">
        <v>3</v>
      </c>
      <c r="AQ1026" s="11">
        <v>3</v>
      </c>
      <c r="AR1026" s="11">
        <v>3</v>
      </c>
      <c r="AS1026" s="11">
        <v>1</v>
      </c>
      <c r="AT1026" s="102"/>
      <c r="AY1026" s="11"/>
      <c r="BH1026" t="str">
        <f>CONCATENATE(Tabla1[[#This Row],[MADRE]],"X",Tabla1[[#This Row],[PADRE]])</f>
        <v>R1000XD00i349</v>
      </c>
    </row>
    <row r="1027" spans="1:60" ht="15.75" hidden="1" x14ac:dyDescent="0.25">
      <c r="A1027" s="11" t="str">
        <f t="shared" si="199"/>
        <v>D06_270_10</v>
      </c>
      <c r="B1027" s="1" t="s">
        <v>488</v>
      </c>
      <c r="C1027" s="1">
        <v>270</v>
      </c>
      <c r="D1027" s="16">
        <v>10</v>
      </c>
      <c r="E1027" s="11" t="s">
        <v>62</v>
      </c>
      <c r="F1027" s="14" t="s">
        <v>497</v>
      </c>
      <c r="G1027" s="11" t="s">
        <v>63</v>
      </c>
      <c r="H1027" s="11">
        <v>2010</v>
      </c>
      <c r="I1027" t="s">
        <v>489</v>
      </c>
      <c r="Y1027" s="11">
        <v>25</v>
      </c>
      <c r="Z1027" s="11">
        <v>29</v>
      </c>
      <c r="AA1027" s="15">
        <f t="shared" si="194"/>
        <v>1.1783333333333332</v>
      </c>
      <c r="AB1027" s="11">
        <v>2</v>
      </c>
      <c r="AC1027" s="11">
        <v>11</v>
      </c>
      <c r="AD1027" s="15">
        <f t="shared" si="195"/>
        <v>0.45833333333333331</v>
      </c>
      <c r="AE1027" s="16">
        <f t="shared" si="196"/>
        <v>38.896746817538897</v>
      </c>
      <c r="AF1027" s="11">
        <v>1</v>
      </c>
      <c r="AG1027" s="16">
        <f t="shared" si="197"/>
        <v>4</v>
      </c>
      <c r="AH1027" s="16">
        <v>0</v>
      </c>
      <c r="AI1027" s="16">
        <f t="shared" si="198"/>
        <v>0</v>
      </c>
      <c r="AJ1027" s="18" t="s">
        <v>379</v>
      </c>
      <c r="AM1027" s="11">
        <v>10</v>
      </c>
      <c r="AN1027" s="11">
        <v>2</v>
      </c>
      <c r="AO1027" s="11">
        <v>2</v>
      </c>
      <c r="AP1027" s="11">
        <v>3</v>
      </c>
      <c r="AQ1027" s="11">
        <v>2</v>
      </c>
      <c r="AR1027" s="11">
        <v>2</v>
      </c>
      <c r="AS1027" s="11">
        <v>1</v>
      </c>
      <c r="AT1027" s="102" t="s">
        <v>498</v>
      </c>
      <c r="AY1027" s="11"/>
      <c r="BH1027" t="str">
        <f>CONCATENATE(Tabla1[[#This Row],[MADRE]],"X",Tabla1[[#This Row],[PADRE]])</f>
        <v>R1000XD00i349</v>
      </c>
    </row>
    <row r="1028" spans="1:60" ht="15.75" hidden="1" x14ac:dyDescent="0.25">
      <c r="A1028" s="11" t="str">
        <f t="shared" si="199"/>
        <v>D06_271_10</v>
      </c>
      <c r="B1028" s="1" t="s">
        <v>488</v>
      </c>
      <c r="C1028" s="12">
        <v>271</v>
      </c>
      <c r="D1028" s="13">
        <v>10</v>
      </c>
      <c r="E1028" s="14" t="s">
        <v>62</v>
      </c>
      <c r="F1028" s="14" t="s">
        <v>497</v>
      </c>
      <c r="G1028" s="14" t="s">
        <v>63</v>
      </c>
      <c r="H1028" s="14">
        <v>2009</v>
      </c>
      <c r="I1028" t="s">
        <v>489</v>
      </c>
      <c r="Y1028" s="14">
        <v>25</v>
      </c>
      <c r="Z1028" s="14">
        <v>89</v>
      </c>
      <c r="AA1028" s="81">
        <f t="shared" si="194"/>
        <v>3.5916666666666668</v>
      </c>
      <c r="AB1028" s="14">
        <v>4</v>
      </c>
      <c r="AC1028" s="14">
        <v>19</v>
      </c>
      <c r="AD1028" s="104">
        <f t="shared" si="195"/>
        <v>0.79166666666666663</v>
      </c>
      <c r="AE1028" s="13">
        <f t="shared" si="196"/>
        <v>22.041763341067281</v>
      </c>
      <c r="AF1028" s="14">
        <v>1</v>
      </c>
      <c r="AG1028" s="13">
        <f t="shared" si="197"/>
        <v>4</v>
      </c>
      <c r="AH1028" s="14">
        <v>0</v>
      </c>
      <c r="AI1028" s="103">
        <f t="shared" si="198"/>
        <v>0</v>
      </c>
      <c r="AJ1028" s="17" t="s">
        <v>142</v>
      </c>
      <c r="AM1028" s="14">
        <v>7</v>
      </c>
      <c r="AN1028" s="14">
        <v>2</v>
      </c>
      <c r="AO1028" s="14">
        <v>2</v>
      </c>
      <c r="AP1028" s="14">
        <v>3</v>
      </c>
      <c r="AQ1028" s="14">
        <v>3</v>
      </c>
      <c r="AR1028" s="14">
        <v>3</v>
      </c>
      <c r="AS1028" s="14"/>
      <c r="AT1028" s="14"/>
      <c r="AY1028" s="14"/>
      <c r="BH1028" t="str">
        <f>CONCATENATE(Tabla1[[#This Row],[MADRE]],"X",Tabla1[[#This Row],[PADRE]])</f>
        <v>R1000XD00i349</v>
      </c>
    </row>
    <row r="1029" spans="1:60" ht="15.75" hidden="1" x14ac:dyDescent="0.25">
      <c r="A1029" s="11" t="str">
        <f t="shared" si="199"/>
        <v>D06_273_10</v>
      </c>
      <c r="B1029" s="1" t="s">
        <v>488</v>
      </c>
      <c r="C1029" s="1">
        <v>273</v>
      </c>
      <c r="D1029" s="16">
        <v>10</v>
      </c>
      <c r="E1029" s="11" t="s">
        <v>62</v>
      </c>
      <c r="F1029" s="14" t="s">
        <v>497</v>
      </c>
      <c r="G1029" s="11" t="s">
        <v>63</v>
      </c>
      <c r="H1029" s="11">
        <v>2010</v>
      </c>
      <c r="I1029" t="s">
        <v>489</v>
      </c>
      <c r="Y1029" s="11">
        <v>25</v>
      </c>
      <c r="Z1029" s="11">
        <v>54</v>
      </c>
      <c r="AA1029" s="15">
        <f t="shared" si="194"/>
        <v>2.2121739130434781</v>
      </c>
      <c r="AB1029" s="11">
        <v>4</v>
      </c>
      <c r="AC1029" s="11">
        <v>15</v>
      </c>
      <c r="AD1029" s="15">
        <f t="shared" si="195"/>
        <v>0.65217391304347827</v>
      </c>
      <c r="AE1029" s="16">
        <f t="shared" si="196"/>
        <v>29.481132075471702</v>
      </c>
      <c r="AF1029" s="11">
        <v>2</v>
      </c>
      <c r="AG1029" s="16">
        <f t="shared" si="197"/>
        <v>8</v>
      </c>
      <c r="AH1029" s="16">
        <v>0</v>
      </c>
      <c r="AI1029" s="16">
        <f t="shared" si="198"/>
        <v>0</v>
      </c>
      <c r="AJ1029" s="18" t="s">
        <v>87</v>
      </c>
      <c r="AM1029" s="11">
        <v>7</v>
      </c>
      <c r="AN1029" s="11">
        <v>2</v>
      </c>
      <c r="AO1029" s="11">
        <v>2</v>
      </c>
      <c r="AP1029" s="11">
        <v>3</v>
      </c>
      <c r="AQ1029" s="20">
        <v>1</v>
      </c>
      <c r="AR1029" s="11">
        <v>2</v>
      </c>
      <c r="AS1029" s="11">
        <v>2</v>
      </c>
      <c r="AT1029" s="102"/>
      <c r="AY1029" s="11"/>
      <c r="BH1029" t="str">
        <f>CONCATENATE(Tabla1[[#This Row],[MADRE]],"X",Tabla1[[#This Row],[PADRE]])</f>
        <v>R1000XD00i349</v>
      </c>
    </row>
    <row r="1030" spans="1:60" ht="15.75" hidden="1" x14ac:dyDescent="0.25">
      <c r="A1030" s="11" t="str">
        <f t="shared" si="199"/>
        <v>D06_274_10</v>
      </c>
      <c r="B1030" s="1" t="s">
        <v>488</v>
      </c>
      <c r="C1030" s="12">
        <v>274</v>
      </c>
      <c r="D1030" s="13">
        <v>10</v>
      </c>
      <c r="E1030" s="14" t="s">
        <v>62</v>
      </c>
      <c r="F1030" s="14" t="s">
        <v>497</v>
      </c>
      <c r="G1030" s="14" t="s">
        <v>63</v>
      </c>
      <c r="H1030" s="14">
        <v>2009</v>
      </c>
      <c r="I1030" t="s">
        <v>489</v>
      </c>
      <c r="Y1030" s="14">
        <v>25</v>
      </c>
      <c r="Z1030" s="14">
        <v>42</v>
      </c>
      <c r="AA1030" s="81">
        <f t="shared" si="194"/>
        <v>1.68</v>
      </c>
      <c r="AB1030" s="14">
        <v>2</v>
      </c>
      <c r="AC1030" s="14">
        <v>23</v>
      </c>
      <c r="AD1030" s="109">
        <f t="shared" si="195"/>
        <v>0.92</v>
      </c>
      <c r="AE1030" s="110">
        <f t="shared" si="196"/>
        <v>54.761904761904766</v>
      </c>
      <c r="AF1030" s="14">
        <v>0</v>
      </c>
      <c r="AG1030" s="13">
        <f t="shared" si="197"/>
        <v>0</v>
      </c>
      <c r="AH1030" s="13">
        <v>1</v>
      </c>
      <c r="AI1030" s="13">
        <f t="shared" si="198"/>
        <v>4</v>
      </c>
      <c r="AJ1030" s="17" t="s">
        <v>85</v>
      </c>
      <c r="AM1030" s="14">
        <v>3</v>
      </c>
      <c r="AN1030" s="14">
        <v>2</v>
      </c>
      <c r="AO1030" s="14">
        <v>1</v>
      </c>
      <c r="AP1030" s="14">
        <v>3</v>
      </c>
      <c r="AQ1030" s="14">
        <v>2</v>
      </c>
      <c r="AR1030" s="14">
        <v>2</v>
      </c>
      <c r="AS1030" s="14"/>
      <c r="AT1030" s="14"/>
      <c r="AY1030" s="14"/>
      <c r="BH1030" t="str">
        <f>CONCATENATE(Tabla1[[#This Row],[MADRE]],"X",Tabla1[[#This Row],[PADRE]])</f>
        <v>R1000XD00i349</v>
      </c>
    </row>
    <row r="1031" spans="1:60" ht="15.75" hidden="1" x14ac:dyDescent="0.25">
      <c r="A1031" s="11" t="str">
        <f t="shared" si="199"/>
        <v>D06_274_10</v>
      </c>
      <c r="B1031" s="1" t="s">
        <v>488</v>
      </c>
      <c r="C1031" s="1">
        <v>274</v>
      </c>
      <c r="D1031" s="16">
        <v>10</v>
      </c>
      <c r="E1031" s="11" t="s">
        <v>62</v>
      </c>
      <c r="F1031" s="14" t="s">
        <v>497</v>
      </c>
      <c r="G1031" s="11" t="s">
        <v>63</v>
      </c>
      <c r="H1031" s="11">
        <v>2011</v>
      </c>
      <c r="I1031" t="s">
        <v>489</v>
      </c>
      <c r="Y1031" s="11">
        <v>25</v>
      </c>
      <c r="Z1031" s="11">
        <v>52</v>
      </c>
      <c r="AA1031" s="15">
        <f t="shared" si="194"/>
        <v>2.08</v>
      </c>
      <c r="AB1031" s="11">
        <v>1</v>
      </c>
      <c r="AC1031" s="11">
        <v>24</v>
      </c>
      <c r="AD1031" s="15">
        <f t="shared" si="195"/>
        <v>0.96</v>
      </c>
      <c r="AE1031" s="16">
        <f t="shared" si="196"/>
        <v>46.153846153846153</v>
      </c>
      <c r="AF1031" s="11">
        <v>0</v>
      </c>
      <c r="AG1031" s="16">
        <f t="shared" si="197"/>
        <v>0</v>
      </c>
      <c r="AH1031" s="16">
        <v>1</v>
      </c>
      <c r="AI1031" s="16">
        <f t="shared" si="198"/>
        <v>4</v>
      </c>
      <c r="AJ1031" s="18" t="s">
        <v>87</v>
      </c>
      <c r="AM1031" s="11">
        <v>5</v>
      </c>
      <c r="AN1031" s="11">
        <v>2</v>
      </c>
      <c r="AO1031" s="11">
        <v>2</v>
      </c>
      <c r="AP1031" s="11">
        <v>3</v>
      </c>
      <c r="AQ1031" s="11">
        <v>2</v>
      </c>
      <c r="AR1031" s="11">
        <v>2</v>
      </c>
      <c r="AS1031" s="11">
        <v>2</v>
      </c>
      <c r="AT1031" s="11" t="s">
        <v>453</v>
      </c>
      <c r="AY1031" s="11"/>
      <c r="BH1031" t="str">
        <f>CONCATENATE(Tabla1[[#This Row],[MADRE]],"X",Tabla1[[#This Row],[PADRE]])</f>
        <v>R1000XD00i349</v>
      </c>
    </row>
    <row r="1032" spans="1:60" ht="15.75" hidden="1" x14ac:dyDescent="0.25">
      <c r="A1032" s="11" t="str">
        <f t="shared" si="199"/>
        <v>D06_275_10</v>
      </c>
      <c r="B1032" s="1" t="s">
        <v>488</v>
      </c>
      <c r="C1032" s="1">
        <v>275</v>
      </c>
      <c r="D1032" s="16">
        <v>10</v>
      </c>
      <c r="E1032" s="11" t="s">
        <v>62</v>
      </c>
      <c r="F1032" s="14" t="s">
        <v>497</v>
      </c>
      <c r="G1032" s="11" t="s">
        <v>63</v>
      </c>
      <c r="H1032" s="11">
        <v>2010</v>
      </c>
      <c r="I1032" t="s">
        <v>489</v>
      </c>
      <c r="Y1032" s="11">
        <v>25</v>
      </c>
      <c r="Z1032" s="11">
        <v>45</v>
      </c>
      <c r="AA1032" s="15">
        <f t="shared" si="194"/>
        <v>1.8</v>
      </c>
      <c r="AB1032" s="11">
        <v>4</v>
      </c>
      <c r="AC1032" s="11">
        <v>18</v>
      </c>
      <c r="AD1032" s="101">
        <f t="shared" si="195"/>
        <v>0.72</v>
      </c>
      <c r="AE1032" s="16">
        <f t="shared" si="196"/>
        <v>40</v>
      </c>
      <c r="AF1032" s="11">
        <v>0</v>
      </c>
      <c r="AG1032" s="16">
        <f t="shared" si="197"/>
        <v>0</v>
      </c>
      <c r="AH1032" s="16">
        <v>0</v>
      </c>
      <c r="AI1032" s="16">
        <f t="shared" si="198"/>
        <v>0</v>
      </c>
      <c r="AJ1032" s="18" t="s">
        <v>81</v>
      </c>
      <c r="AM1032" s="11">
        <v>4</v>
      </c>
      <c r="AN1032" s="11">
        <v>3</v>
      </c>
      <c r="AO1032" s="11">
        <v>1</v>
      </c>
      <c r="AP1032" s="11">
        <v>3</v>
      </c>
      <c r="AQ1032" s="11">
        <v>3</v>
      </c>
      <c r="AR1032" s="11">
        <v>3</v>
      </c>
      <c r="AS1032" s="11">
        <v>1</v>
      </c>
      <c r="AT1032" s="102"/>
      <c r="AY1032" s="11"/>
      <c r="BH1032" t="str">
        <f>CONCATENATE(Tabla1[[#This Row],[MADRE]],"X",Tabla1[[#This Row],[PADRE]])</f>
        <v>R1000XD00i349</v>
      </c>
    </row>
    <row r="1033" spans="1:60" ht="15.75" hidden="1" x14ac:dyDescent="0.25">
      <c r="A1033" s="11" t="str">
        <f t="shared" si="199"/>
        <v>D06_276_10</v>
      </c>
      <c r="B1033" s="1" t="s">
        <v>488</v>
      </c>
      <c r="C1033" s="12">
        <v>276</v>
      </c>
      <c r="D1033" s="13">
        <v>10</v>
      </c>
      <c r="E1033" s="14" t="s">
        <v>62</v>
      </c>
      <c r="F1033" s="14" t="s">
        <v>497</v>
      </c>
      <c r="G1033" s="14" t="s">
        <v>63</v>
      </c>
      <c r="H1033" s="14">
        <v>2009</v>
      </c>
      <c r="I1033" t="s">
        <v>489</v>
      </c>
      <c r="Y1033" s="14">
        <v>25</v>
      </c>
      <c r="Z1033" s="14">
        <v>48</v>
      </c>
      <c r="AA1033" s="81">
        <f t="shared" si="194"/>
        <v>1.92</v>
      </c>
      <c r="AB1033" s="14">
        <v>4</v>
      </c>
      <c r="AC1033" s="14">
        <v>21</v>
      </c>
      <c r="AD1033" s="81">
        <f t="shared" si="195"/>
        <v>0.84</v>
      </c>
      <c r="AE1033" s="13">
        <f t="shared" si="196"/>
        <v>43.75</v>
      </c>
      <c r="AF1033" s="14">
        <v>0</v>
      </c>
      <c r="AG1033" s="103">
        <f t="shared" si="197"/>
        <v>0</v>
      </c>
      <c r="AH1033" s="14">
        <v>7</v>
      </c>
      <c r="AI1033" s="108">
        <f t="shared" si="198"/>
        <v>28</v>
      </c>
      <c r="AJ1033" s="17" t="s">
        <v>87</v>
      </c>
      <c r="AM1033" s="14">
        <v>3</v>
      </c>
      <c r="AN1033" s="14">
        <v>3</v>
      </c>
      <c r="AO1033" s="14">
        <v>1</v>
      </c>
      <c r="AP1033" s="14">
        <v>3</v>
      </c>
      <c r="AQ1033" s="14">
        <v>3</v>
      </c>
      <c r="AR1033" s="14">
        <v>3</v>
      </c>
      <c r="AS1033" s="14"/>
      <c r="AT1033" s="14"/>
      <c r="AY1033" s="14"/>
      <c r="BH1033" t="str">
        <f>CONCATENATE(Tabla1[[#This Row],[MADRE]],"X",Tabla1[[#This Row],[PADRE]])</f>
        <v>R1000XD00i349</v>
      </c>
    </row>
    <row r="1034" spans="1:60" ht="15.75" hidden="1" x14ac:dyDescent="0.25">
      <c r="A1034" s="11" t="str">
        <f t="shared" si="199"/>
        <v>D06_277_10</v>
      </c>
      <c r="B1034" s="1" t="s">
        <v>488</v>
      </c>
      <c r="C1034" s="12">
        <v>277</v>
      </c>
      <c r="D1034" s="13">
        <v>10</v>
      </c>
      <c r="E1034" s="14" t="s">
        <v>62</v>
      </c>
      <c r="F1034" s="14" t="s">
        <v>497</v>
      </c>
      <c r="G1034" s="14" t="s">
        <v>63</v>
      </c>
      <c r="H1034" s="14">
        <v>2009</v>
      </c>
      <c r="I1034" t="s">
        <v>489</v>
      </c>
      <c r="Y1034" s="14">
        <v>25</v>
      </c>
      <c r="Z1034" s="14">
        <v>49</v>
      </c>
      <c r="AA1034" s="81">
        <f t="shared" si="194"/>
        <v>1.96</v>
      </c>
      <c r="AB1034" s="14">
        <v>3</v>
      </c>
      <c r="AC1034" s="14">
        <v>22</v>
      </c>
      <c r="AD1034" s="81">
        <f t="shared" si="195"/>
        <v>0.88</v>
      </c>
      <c r="AE1034" s="13">
        <f t="shared" si="196"/>
        <v>44.897959183673471</v>
      </c>
      <c r="AF1034" s="14">
        <v>0</v>
      </c>
      <c r="AG1034" s="13">
        <f t="shared" si="197"/>
        <v>0</v>
      </c>
      <c r="AH1034" s="13">
        <v>0</v>
      </c>
      <c r="AI1034" s="13">
        <f t="shared" si="198"/>
        <v>0</v>
      </c>
      <c r="AJ1034" s="17" t="s">
        <v>87</v>
      </c>
      <c r="AM1034" s="14">
        <v>3</v>
      </c>
      <c r="AN1034" s="14">
        <v>3</v>
      </c>
      <c r="AO1034" s="14">
        <v>1</v>
      </c>
      <c r="AP1034" s="14">
        <v>3</v>
      </c>
      <c r="AQ1034" s="14">
        <v>2</v>
      </c>
      <c r="AR1034" s="14">
        <v>2</v>
      </c>
      <c r="AS1034" s="14"/>
      <c r="AT1034" s="14"/>
      <c r="AY1034" s="14"/>
      <c r="BH1034" t="str">
        <f>CONCATENATE(Tabla1[[#This Row],[MADRE]],"X",Tabla1[[#This Row],[PADRE]])</f>
        <v>R1000XD00i349</v>
      </c>
    </row>
    <row r="1035" spans="1:60" ht="15.75" hidden="1" x14ac:dyDescent="0.25">
      <c r="A1035" s="11" t="str">
        <f t="shared" si="199"/>
        <v>D06_277_10</v>
      </c>
      <c r="B1035" s="1" t="s">
        <v>488</v>
      </c>
      <c r="C1035" s="1">
        <v>277</v>
      </c>
      <c r="D1035" s="16">
        <v>10</v>
      </c>
      <c r="E1035" s="11" t="s">
        <v>62</v>
      </c>
      <c r="F1035" s="14" t="s">
        <v>497</v>
      </c>
      <c r="G1035" s="11" t="s">
        <v>63</v>
      </c>
      <c r="H1035" s="11">
        <v>2010</v>
      </c>
      <c r="I1035" t="s">
        <v>489</v>
      </c>
      <c r="Y1035" s="11">
        <v>25</v>
      </c>
      <c r="Z1035" s="11">
        <v>51</v>
      </c>
      <c r="AA1035" s="15">
        <f t="shared" si="194"/>
        <v>2.04</v>
      </c>
      <c r="AB1035" s="11">
        <v>4</v>
      </c>
      <c r="AC1035" s="11">
        <v>19</v>
      </c>
      <c r="AD1035" s="101">
        <f t="shared" si="195"/>
        <v>0.76</v>
      </c>
      <c r="AE1035" s="16">
        <f t="shared" si="196"/>
        <v>37.254901960784316</v>
      </c>
      <c r="AF1035" s="11">
        <v>0</v>
      </c>
      <c r="AG1035" s="16">
        <f t="shared" si="197"/>
        <v>0</v>
      </c>
      <c r="AH1035" s="16">
        <v>0</v>
      </c>
      <c r="AI1035" s="16">
        <f t="shared" si="198"/>
        <v>0</v>
      </c>
      <c r="AJ1035" s="18" t="s">
        <v>87</v>
      </c>
      <c r="AM1035" s="11">
        <v>3</v>
      </c>
      <c r="AN1035" s="11">
        <v>2</v>
      </c>
      <c r="AO1035" s="11">
        <v>2</v>
      </c>
      <c r="AP1035" s="11">
        <v>2</v>
      </c>
      <c r="AQ1035" s="11">
        <v>2</v>
      </c>
      <c r="AR1035" s="11">
        <v>3</v>
      </c>
      <c r="AS1035" s="11">
        <v>1</v>
      </c>
      <c r="AT1035" s="102"/>
      <c r="AY1035" s="11"/>
      <c r="BH1035" t="str">
        <f>CONCATENATE(Tabla1[[#This Row],[MADRE]],"X",Tabla1[[#This Row],[PADRE]])</f>
        <v>R1000XD00i349</v>
      </c>
    </row>
    <row r="1036" spans="1:60" ht="15.75" hidden="1" x14ac:dyDescent="0.25">
      <c r="A1036" s="11" t="str">
        <f t="shared" si="199"/>
        <v>D06_280_10</v>
      </c>
      <c r="B1036" s="1" t="s">
        <v>488</v>
      </c>
      <c r="C1036" s="1">
        <v>280</v>
      </c>
      <c r="D1036" s="16">
        <v>10</v>
      </c>
      <c r="E1036" s="11" t="s">
        <v>62</v>
      </c>
      <c r="F1036" s="14" t="s">
        <v>497</v>
      </c>
      <c r="G1036" s="11" t="s">
        <v>63</v>
      </c>
      <c r="H1036" s="11">
        <v>2010</v>
      </c>
      <c r="I1036" t="s">
        <v>489</v>
      </c>
      <c r="Y1036" s="11">
        <v>25</v>
      </c>
      <c r="Z1036" s="11">
        <v>50</v>
      </c>
      <c r="AA1036" s="15">
        <f t="shared" si="194"/>
        <v>2</v>
      </c>
      <c r="AB1036" s="11">
        <v>4</v>
      </c>
      <c r="AC1036" s="11">
        <v>16</v>
      </c>
      <c r="AD1036" s="101">
        <f t="shared" si="195"/>
        <v>0.64</v>
      </c>
      <c r="AE1036" s="16">
        <f t="shared" si="196"/>
        <v>32</v>
      </c>
      <c r="AF1036" s="11">
        <v>0</v>
      </c>
      <c r="AG1036" s="16">
        <f t="shared" si="197"/>
        <v>0</v>
      </c>
      <c r="AH1036" s="16">
        <v>0</v>
      </c>
      <c r="AI1036" s="16">
        <f t="shared" si="198"/>
        <v>0</v>
      </c>
      <c r="AJ1036" s="18" t="s">
        <v>87</v>
      </c>
      <c r="AM1036" s="11">
        <v>7</v>
      </c>
      <c r="AN1036" s="11">
        <v>2</v>
      </c>
      <c r="AO1036" s="11">
        <v>3</v>
      </c>
      <c r="AP1036" s="11">
        <v>3</v>
      </c>
      <c r="AQ1036" s="11">
        <v>3</v>
      </c>
      <c r="AR1036" s="11">
        <v>3</v>
      </c>
      <c r="AS1036" s="11">
        <v>1</v>
      </c>
      <c r="AT1036" s="102"/>
      <c r="AY1036" s="11"/>
      <c r="BH1036" t="str">
        <f>CONCATENATE(Tabla1[[#This Row],[MADRE]],"X",Tabla1[[#This Row],[PADRE]])</f>
        <v>R1000XD00i349</v>
      </c>
    </row>
    <row r="1037" spans="1:60" ht="15.75" hidden="1" x14ac:dyDescent="0.25">
      <c r="A1037" s="11" t="str">
        <f t="shared" si="199"/>
        <v>D06_285_10</v>
      </c>
      <c r="B1037" s="1" t="s">
        <v>488</v>
      </c>
      <c r="C1037" s="1">
        <v>285</v>
      </c>
      <c r="D1037" s="16">
        <v>10</v>
      </c>
      <c r="E1037" s="11" t="s">
        <v>62</v>
      </c>
      <c r="F1037" s="14" t="s">
        <v>497</v>
      </c>
      <c r="G1037" s="11" t="s">
        <v>63</v>
      </c>
      <c r="H1037" s="11">
        <v>2010</v>
      </c>
      <c r="I1037" t="s">
        <v>489</v>
      </c>
      <c r="Y1037" s="11">
        <v>25</v>
      </c>
      <c r="Z1037" s="11">
        <v>46</v>
      </c>
      <c r="AA1037" s="15">
        <f t="shared" si="194"/>
        <v>1.84</v>
      </c>
      <c r="AB1037" s="11">
        <v>4</v>
      </c>
      <c r="AC1037" s="11">
        <v>14</v>
      </c>
      <c r="AD1037" s="101">
        <f t="shared" si="195"/>
        <v>0.56000000000000005</v>
      </c>
      <c r="AE1037" s="16">
        <f t="shared" si="196"/>
        <v>30.434782608695656</v>
      </c>
      <c r="AF1037" s="11">
        <v>0</v>
      </c>
      <c r="AG1037" s="16">
        <f t="shared" si="197"/>
        <v>0</v>
      </c>
      <c r="AH1037" s="16">
        <v>0</v>
      </c>
      <c r="AI1037" s="16">
        <f t="shared" si="198"/>
        <v>0</v>
      </c>
      <c r="AJ1037" s="18" t="s">
        <v>499</v>
      </c>
      <c r="AM1037" s="11">
        <v>6</v>
      </c>
      <c r="AN1037" s="11">
        <v>2</v>
      </c>
      <c r="AO1037" s="11">
        <v>2</v>
      </c>
      <c r="AP1037" s="11">
        <v>3</v>
      </c>
      <c r="AQ1037" s="11">
        <v>3</v>
      </c>
      <c r="AR1037" s="11">
        <v>2</v>
      </c>
      <c r="AS1037" s="11">
        <v>2</v>
      </c>
      <c r="AT1037" s="102"/>
      <c r="AY1037" s="11"/>
      <c r="BH1037" t="str">
        <f>CONCATENATE(Tabla1[[#This Row],[MADRE]],"X",Tabla1[[#This Row],[PADRE]])</f>
        <v>R1000XD00i349</v>
      </c>
    </row>
    <row r="1038" spans="1:60" ht="15.75" hidden="1" x14ac:dyDescent="0.25">
      <c r="A1038" s="11" t="str">
        <f t="shared" si="199"/>
        <v>D06_287_11</v>
      </c>
      <c r="B1038" s="1" t="s">
        <v>488</v>
      </c>
      <c r="C1038" s="12">
        <v>287</v>
      </c>
      <c r="D1038" s="14">
        <v>11</v>
      </c>
      <c r="E1038" s="14" t="s">
        <v>62</v>
      </c>
      <c r="F1038" s="14" t="s">
        <v>500</v>
      </c>
      <c r="G1038" s="14" t="s">
        <v>63</v>
      </c>
      <c r="H1038" s="14">
        <v>2009</v>
      </c>
      <c r="I1038" t="s">
        <v>489</v>
      </c>
      <c r="Y1038" s="14">
        <v>25</v>
      </c>
      <c r="Z1038" s="14">
        <v>64</v>
      </c>
      <c r="AA1038" s="81">
        <f t="shared" si="194"/>
        <v>2.56</v>
      </c>
      <c r="AB1038" s="14">
        <v>4</v>
      </c>
      <c r="AC1038" s="14">
        <v>18</v>
      </c>
      <c r="AD1038" s="104">
        <f t="shared" si="195"/>
        <v>0.72</v>
      </c>
      <c r="AE1038" s="13">
        <f t="shared" si="196"/>
        <v>28.125</v>
      </c>
      <c r="AF1038" s="14">
        <v>0</v>
      </c>
      <c r="AG1038" s="103">
        <f t="shared" si="197"/>
        <v>0</v>
      </c>
      <c r="AH1038" s="14">
        <v>0</v>
      </c>
      <c r="AI1038" s="103">
        <f t="shared" si="198"/>
        <v>0</v>
      </c>
      <c r="AJ1038" s="17" t="s">
        <v>87</v>
      </c>
      <c r="AM1038" s="14">
        <v>7</v>
      </c>
      <c r="AN1038" s="14">
        <v>2</v>
      </c>
      <c r="AO1038" s="14">
        <v>2</v>
      </c>
      <c r="AP1038" s="14">
        <v>3</v>
      </c>
      <c r="AQ1038" s="14">
        <v>3</v>
      </c>
      <c r="AR1038" s="14">
        <v>3</v>
      </c>
      <c r="AS1038" s="14"/>
      <c r="AT1038" s="14"/>
      <c r="AY1038" s="14"/>
      <c r="BH1038" t="str">
        <f>CONCATENATE(Tabla1[[#This Row],[MADRE]],"X",Tabla1[[#This Row],[PADRE]])</f>
        <v>R1000XD01i456</v>
      </c>
    </row>
    <row r="1039" spans="1:60" ht="15.75" hidden="1" x14ac:dyDescent="0.25">
      <c r="A1039" s="11" t="str">
        <f t="shared" si="199"/>
        <v>D06_288_11</v>
      </c>
      <c r="B1039" s="1" t="s">
        <v>488</v>
      </c>
      <c r="C1039" s="12">
        <v>288</v>
      </c>
      <c r="D1039" s="14">
        <v>11</v>
      </c>
      <c r="E1039" s="14" t="s">
        <v>62</v>
      </c>
      <c r="F1039" s="14" t="s">
        <v>500</v>
      </c>
      <c r="G1039" s="14" t="s">
        <v>63</v>
      </c>
      <c r="H1039" s="14">
        <v>2009</v>
      </c>
      <c r="I1039" t="s">
        <v>489</v>
      </c>
      <c r="Y1039" s="14">
        <v>18</v>
      </c>
      <c r="Z1039" s="14">
        <v>39</v>
      </c>
      <c r="AA1039" s="81">
        <f t="shared" si="194"/>
        <v>2.1666666666666665</v>
      </c>
      <c r="AB1039" s="14">
        <v>3</v>
      </c>
      <c r="AC1039" s="14">
        <v>16</v>
      </c>
      <c r="AD1039" s="81">
        <f t="shared" si="195"/>
        <v>0.88888888888888884</v>
      </c>
      <c r="AE1039" s="13">
        <f t="shared" si="196"/>
        <v>41.025641025641029</v>
      </c>
      <c r="AF1039" s="14">
        <v>0</v>
      </c>
      <c r="AG1039" s="13">
        <f t="shared" si="197"/>
        <v>0</v>
      </c>
      <c r="AH1039" s="13">
        <v>0</v>
      </c>
      <c r="AI1039" s="13">
        <f t="shared" si="198"/>
        <v>0</v>
      </c>
      <c r="AJ1039" s="17" t="s">
        <v>87</v>
      </c>
      <c r="AM1039" s="14">
        <v>3</v>
      </c>
      <c r="AN1039" s="14">
        <v>2</v>
      </c>
      <c r="AO1039" s="14">
        <v>1</v>
      </c>
      <c r="AP1039" s="14">
        <v>2</v>
      </c>
      <c r="AQ1039" s="14">
        <v>3</v>
      </c>
      <c r="AR1039" s="14">
        <v>3</v>
      </c>
      <c r="AS1039" s="14"/>
      <c r="AT1039" s="14"/>
      <c r="AY1039" s="14"/>
      <c r="BH1039" t="str">
        <f>CONCATENATE(Tabla1[[#This Row],[MADRE]],"X",Tabla1[[#This Row],[PADRE]])</f>
        <v>R1000XD01i456</v>
      </c>
    </row>
    <row r="1040" spans="1:60" ht="15.75" hidden="1" x14ac:dyDescent="0.25">
      <c r="A1040" s="11" t="str">
        <f t="shared" si="199"/>
        <v>D06_288_11</v>
      </c>
      <c r="B1040" s="1" t="s">
        <v>488</v>
      </c>
      <c r="C1040" s="1">
        <v>288</v>
      </c>
      <c r="D1040" s="11">
        <v>11</v>
      </c>
      <c r="E1040" s="11" t="s">
        <v>62</v>
      </c>
      <c r="F1040" s="14" t="s">
        <v>500</v>
      </c>
      <c r="G1040" s="11" t="s">
        <v>63</v>
      </c>
      <c r="H1040" s="11">
        <v>2010</v>
      </c>
      <c r="I1040" t="s">
        <v>489</v>
      </c>
      <c r="Y1040" s="11">
        <v>25</v>
      </c>
      <c r="Z1040" s="11">
        <v>54</v>
      </c>
      <c r="AA1040" s="15">
        <f t="shared" si="194"/>
        <v>2.16</v>
      </c>
      <c r="AB1040" s="11">
        <v>4</v>
      </c>
      <c r="AC1040" s="11">
        <v>17</v>
      </c>
      <c r="AD1040" s="101">
        <f t="shared" si="195"/>
        <v>0.68</v>
      </c>
      <c r="AE1040" s="16">
        <f t="shared" si="196"/>
        <v>31.481481481481481</v>
      </c>
      <c r="AF1040" s="11">
        <v>0</v>
      </c>
      <c r="AG1040" s="16">
        <f t="shared" si="197"/>
        <v>0</v>
      </c>
      <c r="AH1040" s="16">
        <v>0</v>
      </c>
      <c r="AI1040" s="16">
        <f t="shared" si="198"/>
        <v>0</v>
      </c>
      <c r="AJ1040" s="18" t="s">
        <v>501</v>
      </c>
      <c r="AM1040" s="11">
        <v>3</v>
      </c>
      <c r="AN1040" s="11">
        <v>2</v>
      </c>
      <c r="AO1040" s="11">
        <v>1</v>
      </c>
      <c r="AP1040" s="11">
        <v>3</v>
      </c>
      <c r="AQ1040" s="11">
        <v>3</v>
      </c>
      <c r="AR1040" s="11">
        <v>2</v>
      </c>
      <c r="AS1040" s="11">
        <v>1</v>
      </c>
      <c r="AT1040" s="102"/>
      <c r="AY1040" s="11"/>
      <c r="BH1040" t="str">
        <f>CONCATENATE(Tabla1[[#This Row],[MADRE]],"X",Tabla1[[#This Row],[PADRE]])</f>
        <v>R1000XD01i456</v>
      </c>
    </row>
    <row r="1041" spans="1:60" ht="15.75" hidden="1" x14ac:dyDescent="0.25">
      <c r="A1041" s="11" t="str">
        <f t="shared" si="199"/>
        <v>D06_291_11</v>
      </c>
      <c r="B1041" s="1" t="s">
        <v>488</v>
      </c>
      <c r="C1041" s="12">
        <v>291</v>
      </c>
      <c r="D1041" s="14">
        <v>11</v>
      </c>
      <c r="E1041" s="14" t="s">
        <v>62</v>
      </c>
      <c r="F1041" s="14" t="s">
        <v>500</v>
      </c>
      <c r="G1041" s="14" t="s">
        <v>63</v>
      </c>
      <c r="H1041" s="14">
        <v>2009</v>
      </c>
      <c r="I1041" t="s">
        <v>489</v>
      </c>
      <c r="Y1041" s="14">
        <v>25</v>
      </c>
      <c r="Z1041" s="14">
        <v>42</v>
      </c>
      <c r="AA1041" s="81">
        <f t="shared" si="194"/>
        <v>1.68</v>
      </c>
      <c r="AB1041" s="14">
        <v>3</v>
      </c>
      <c r="AC1041" s="14">
        <v>21</v>
      </c>
      <c r="AD1041" s="81">
        <f t="shared" si="195"/>
        <v>0.84</v>
      </c>
      <c r="AE1041" s="13">
        <f t="shared" si="196"/>
        <v>50</v>
      </c>
      <c r="AF1041" s="14">
        <v>0</v>
      </c>
      <c r="AG1041" s="103">
        <f t="shared" si="197"/>
        <v>0</v>
      </c>
      <c r="AH1041" s="14">
        <v>0</v>
      </c>
      <c r="AI1041" s="103">
        <f t="shared" si="198"/>
        <v>0</v>
      </c>
      <c r="AJ1041" s="17" t="s">
        <v>259</v>
      </c>
      <c r="AM1041" s="14">
        <v>3</v>
      </c>
      <c r="AN1041" s="14">
        <v>3</v>
      </c>
      <c r="AO1041" s="14">
        <v>1</v>
      </c>
      <c r="AP1041" s="14">
        <v>3</v>
      </c>
      <c r="AQ1041" s="14">
        <v>3</v>
      </c>
      <c r="AR1041" s="14">
        <v>3</v>
      </c>
      <c r="AS1041" s="14"/>
      <c r="AT1041" s="14"/>
      <c r="AY1041" s="14"/>
      <c r="BH1041" t="str">
        <f>CONCATENATE(Tabla1[[#This Row],[MADRE]],"X",Tabla1[[#This Row],[PADRE]])</f>
        <v>R1000XD01i456</v>
      </c>
    </row>
    <row r="1042" spans="1:60" ht="15.75" hidden="1" x14ac:dyDescent="0.25">
      <c r="A1042" s="11" t="str">
        <f t="shared" si="199"/>
        <v>D06_292_11</v>
      </c>
      <c r="B1042" s="1" t="s">
        <v>488</v>
      </c>
      <c r="C1042" s="12">
        <v>292</v>
      </c>
      <c r="D1042" s="14">
        <v>11</v>
      </c>
      <c r="E1042" s="14" t="s">
        <v>62</v>
      </c>
      <c r="F1042" s="14" t="s">
        <v>500</v>
      </c>
      <c r="G1042" s="14" t="s">
        <v>63</v>
      </c>
      <c r="H1042" s="14">
        <v>2009</v>
      </c>
      <c r="I1042" t="s">
        <v>489</v>
      </c>
      <c r="Y1042" s="14">
        <v>25</v>
      </c>
      <c r="Z1042" s="14">
        <v>81</v>
      </c>
      <c r="AA1042" s="81">
        <f t="shared" si="194"/>
        <v>3.2766666666666668</v>
      </c>
      <c r="AB1042" s="14">
        <v>4</v>
      </c>
      <c r="AC1042" s="14">
        <v>22</v>
      </c>
      <c r="AD1042" s="81">
        <f t="shared" si="195"/>
        <v>0.91666666666666663</v>
      </c>
      <c r="AE1042" s="13">
        <f t="shared" si="196"/>
        <v>27.975584944048826</v>
      </c>
      <c r="AF1042" s="14">
        <v>1</v>
      </c>
      <c r="AG1042" s="13">
        <f t="shared" si="197"/>
        <v>4</v>
      </c>
      <c r="AH1042" s="14">
        <v>2</v>
      </c>
      <c r="AI1042" s="13">
        <f t="shared" si="198"/>
        <v>8</v>
      </c>
      <c r="AJ1042" s="17" t="s">
        <v>305</v>
      </c>
      <c r="AM1042" s="14">
        <v>7</v>
      </c>
      <c r="AN1042" s="14">
        <v>2</v>
      </c>
      <c r="AO1042" s="14">
        <v>2</v>
      </c>
      <c r="AP1042" s="14">
        <v>2</v>
      </c>
      <c r="AQ1042" s="14">
        <v>3</v>
      </c>
      <c r="AR1042" s="14">
        <v>3</v>
      </c>
      <c r="AS1042" s="14"/>
      <c r="AT1042" s="14"/>
      <c r="AY1042" s="14"/>
      <c r="BH1042" t="str">
        <f>CONCATENATE(Tabla1[[#This Row],[MADRE]],"X",Tabla1[[#This Row],[PADRE]])</f>
        <v>R1000XD01i456</v>
      </c>
    </row>
    <row r="1043" spans="1:60" ht="15.75" hidden="1" x14ac:dyDescent="0.25">
      <c r="A1043" s="11" t="str">
        <f t="shared" si="199"/>
        <v>D06_299_11</v>
      </c>
      <c r="B1043" s="1" t="s">
        <v>488</v>
      </c>
      <c r="C1043" s="12">
        <v>299</v>
      </c>
      <c r="D1043" s="14">
        <v>11</v>
      </c>
      <c r="E1043" s="14" t="s">
        <v>62</v>
      </c>
      <c r="F1043" s="14" t="s">
        <v>500</v>
      </c>
      <c r="G1043" s="14" t="s">
        <v>63</v>
      </c>
      <c r="H1043" s="14">
        <v>2009</v>
      </c>
      <c r="I1043" t="s">
        <v>489</v>
      </c>
      <c r="Y1043" s="14">
        <v>25</v>
      </c>
      <c r="Z1043" s="14">
        <v>54</v>
      </c>
      <c r="AA1043" s="81">
        <f t="shared" ref="AA1043:AA1106" si="200">(Z1043+(AD1043*AF1043))/Y1043</f>
        <v>2.16</v>
      </c>
      <c r="AB1043" s="14">
        <v>4</v>
      </c>
      <c r="AC1043" s="14">
        <v>23</v>
      </c>
      <c r="AD1043" s="100">
        <f t="shared" ref="AD1043:AD1106" si="201">AC1043/(Y1043-AF1043)</f>
        <v>0.92</v>
      </c>
      <c r="AE1043" s="13">
        <f t="shared" ref="AE1043:AE1106" si="202">AD1043*100/AA1043</f>
        <v>42.592592592592588</v>
      </c>
      <c r="AF1043" s="14">
        <v>0</v>
      </c>
      <c r="AG1043" s="13">
        <f t="shared" ref="AG1043:AG1106" si="203">AF1043*100/Y1043</f>
        <v>0</v>
      </c>
      <c r="AH1043" s="13">
        <v>0</v>
      </c>
      <c r="AI1043" s="13">
        <f t="shared" ref="AI1043:AI1106" si="204">AH1043*100/Y1043</f>
        <v>0</v>
      </c>
      <c r="AJ1043" s="17" t="s">
        <v>259</v>
      </c>
      <c r="AM1043" s="14">
        <v>3</v>
      </c>
      <c r="AN1043" s="14">
        <v>2</v>
      </c>
      <c r="AO1043" s="14">
        <v>2</v>
      </c>
      <c r="AP1043" s="14">
        <v>2</v>
      </c>
      <c r="AQ1043" s="14">
        <v>3</v>
      </c>
      <c r="AR1043" s="14">
        <v>3</v>
      </c>
      <c r="AS1043" s="14"/>
      <c r="AT1043" s="14"/>
      <c r="AY1043" s="14"/>
      <c r="BH1043" t="str">
        <f>CONCATENATE(Tabla1[[#This Row],[MADRE]],"X",Tabla1[[#This Row],[PADRE]])</f>
        <v>R1000XD01i456</v>
      </c>
    </row>
    <row r="1044" spans="1:60" ht="15.75" hidden="1" x14ac:dyDescent="0.25">
      <c r="A1044" s="11" t="str">
        <f t="shared" si="199"/>
        <v>D06_299_11</v>
      </c>
      <c r="B1044" s="1" t="s">
        <v>488</v>
      </c>
      <c r="C1044" s="1">
        <v>299</v>
      </c>
      <c r="D1044" s="11">
        <v>11</v>
      </c>
      <c r="E1044" s="11" t="s">
        <v>62</v>
      </c>
      <c r="F1044" s="14" t="s">
        <v>500</v>
      </c>
      <c r="G1044" s="11" t="s">
        <v>63</v>
      </c>
      <c r="H1044" s="11">
        <v>2010</v>
      </c>
      <c r="I1044" t="s">
        <v>489</v>
      </c>
      <c r="Y1044" s="11">
        <v>25</v>
      </c>
      <c r="Z1044" s="11">
        <v>51</v>
      </c>
      <c r="AA1044" s="15">
        <f t="shared" si="200"/>
        <v>2.04</v>
      </c>
      <c r="AB1044" s="11">
        <v>4</v>
      </c>
      <c r="AC1044" s="11">
        <v>19</v>
      </c>
      <c r="AD1044" s="101">
        <f t="shared" si="201"/>
        <v>0.76</v>
      </c>
      <c r="AE1044" s="16">
        <f t="shared" si="202"/>
        <v>37.254901960784316</v>
      </c>
      <c r="AF1044" s="11">
        <v>0</v>
      </c>
      <c r="AG1044" s="16">
        <f t="shared" si="203"/>
        <v>0</v>
      </c>
      <c r="AH1044" s="16">
        <v>0</v>
      </c>
      <c r="AI1044" s="16">
        <f t="shared" si="204"/>
        <v>0</v>
      </c>
      <c r="AJ1044" s="18" t="s">
        <v>411</v>
      </c>
      <c r="AM1044" s="11">
        <v>1</v>
      </c>
      <c r="AN1044" s="11">
        <v>3</v>
      </c>
      <c r="AO1044" s="11">
        <v>1</v>
      </c>
      <c r="AP1044" s="11">
        <v>2</v>
      </c>
      <c r="AQ1044" s="11">
        <v>3</v>
      </c>
      <c r="AR1044" s="11">
        <v>3</v>
      </c>
      <c r="AS1044" s="11">
        <v>2</v>
      </c>
      <c r="AT1044" s="102"/>
      <c r="AY1044" s="11"/>
      <c r="BH1044" t="str">
        <f>CONCATENATE(Tabla1[[#This Row],[MADRE]],"X",Tabla1[[#This Row],[PADRE]])</f>
        <v>R1000XD01i456</v>
      </c>
    </row>
    <row r="1045" spans="1:60" ht="15.75" hidden="1" x14ac:dyDescent="0.25">
      <c r="A1045" s="11" t="str">
        <f t="shared" si="199"/>
        <v>D06_300_11</v>
      </c>
      <c r="B1045" s="1" t="s">
        <v>488</v>
      </c>
      <c r="C1045" s="1">
        <v>300</v>
      </c>
      <c r="D1045" s="11">
        <v>11</v>
      </c>
      <c r="E1045" s="11" t="s">
        <v>62</v>
      </c>
      <c r="F1045" s="14" t="s">
        <v>500</v>
      </c>
      <c r="G1045" s="11" t="s">
        <v>63</v>
      </c>
      <c r="H1045" s="11">
        <v>2010</v>
      </c>
      <c r="I1045" t="s">
        <v>489</v>
      </c>
      <c r="Y1045" s="11">
        <v>25</v>
      </c>
      <c r="Z1045" s="11">
        <v>44</v>
      </c>
      <c r="AA1045" s="15">
        <f t="shared" si="200"/>
        <v>1.76</v>
      </c>
      <c r="AB1045" s="11">
        <v>4</v>
      </c>
      <c r="AC1045" s="11">
        <v>15</v>
      </c>
      <c r="AD1045" s="101">
        <f t="shared" si="201"/>
        <v>0.6</v>
      </c>
      <c r="AE1045" s="16">
        <f t="shared" si="202"/>
        <v>34.090909090909093</v>
      </c>
      <c r="AF1045" s="11">
        <v>0</v>
      </c>
      <c r="AG1045" s="16">
        <f t="shared" si="203"/>
        <v>0</v>
      </c>
      <c r="AH1045" s="16">
        <v>0</v>
      </c>
      <c r="AI1045" s="16">
        <f t="shared" si="204"/>
        <v>0</v>
      </c>
      <c r="AJ1045" s="18" t="s">
        <v>502</v>
      </c>
      <c r="AM1045" s="11">
        <v>4</v>
      </c>
      <c r="AN1045" s="11">
        <v>2</v>
      </c>
      <c r="AO1045" s="11">
        <v>1</v>
      </c>
      <c r="AP1045" s="11">
        <v>2</v>
      </c>
      <c r="AQ1045" s="11">
        <v>3</v>
      </c>
      <c r="AR1045" s="11">
        <v>2</v>
      </c>
      <c r="AS1045" s="11">
        <v>2</v>
      </c>
      <c r="AT1045" s="102"/>
      <c r="AY1045" s="11"/>
      <c r="BH1045" t="str">
        <f>CONCATENATE(Tabla1[[#This Row],[MADRE]],"X",Tabla1[[#This Row],[PADRE]])</f>
        <v>R1000XD01i456</v>
      </c>
    </row>
    <row r="1046" spans="1:60" ht="15.75" hidden="1" x14ac:dyDescent="0.25">
      <c r="A1046" s="11" t="str">
        <f t="shared" si="199"/>
        <v>D06_301_11</v>
      </c>
      <c r="B1046" s="1" t="s">
        <v>488</v>
      </c>
      <c r="C1046" s="12">
        <v>301</v>
      </c>
      <c r="D1046" s="14">
        <v>11</v>
      </c>
      <c r="E1046" s="14" t="s">
        <v>62</v>
      </c>
      <c r="F1046" s="14" t="s">
        <v>500</v>
      </c>
      <c r="G1046" s="14" t="s">
        <v>63</v>
      </c>
      <c r="H1046" s="14">
        <v>2009</v>
      </c>
      <c r="I1046" t="s">
        <v>489</v>
      </c>
      <c r="Y1046" s="14">
        <v>25</v>
      </c>
      <c r="Z1046" s="14">
        <v>79</v>
      </c>
      <c r="AA1046" s="81">
        <f t="shared" si="200"/>
        <v>3.16</v>
      </c>
      <c r="AB1046" s="14">
        <v>4</v>
      </c>
      <c r="AC1046" s="14">
        <v>17</v>
      </c>
      <c r="AD1046" s="104">
        <f t="shared" si="201"/>
        <v>0.68</v>
      </c>
      <c r="AE1046" s="13">
        <f t="shared" si="202"/>
        <v>21.518987341772149</v>
      </c>
      <c r="AF1046" s="14">
        <v>0</v>
      </c>
      <c r="AG1046" s="103">
        <f t="shared" si="203"/>
        <v>0</v>
      </c>
      <c r="AH1046" s="14">
        <v>0</v>
      </c>
      <c r="AI1046" s="103">
        <f t="shared" si="204"/>
        <v>0</v>
      </c>
      <c r="AJ1046" s="17" t="s">
        <v>87</v>
      </c>
      <c r="AM1046" s="14">
        <v>7</v>
      </c>
      <c r="AN1046" s="14">
        <v>2</v>
      </c>
      <c r="AO1046" s="14">
        <v>2</v>
      </c>
      <c r="AP1046" s="14">
        <v>2</v>
      </c>
      <c r="AQ1046" s="14">
        <v>3</v>
      </c>
      <c r="AR1046" s="14">
        <v>3</v>
      </c>
      <c r="AS1046" s="14"/>
      <c r="AT1046" s="14"/>
      <c r="AY1046" s="14"/>
      <c r="BH1046" t="str">
        <f>CONCATENATE(Tabla1[[#This Row],[MADRE]],"X",Tabla1[[#This Row],[PADRE]])</f>
        <v>R1000XD01i456</v>
      </c>
    </row>
    <row r="1047" spans="1:60" ht="15.75" hidden="1" x14ac:dyDescent="0.25">
      <c r="A1047" s="11" t="str">
        <f t="shared" si="199"/>
        <v>D06_302_11</v>
      </c>
      <c r="B1047" s="1" t="s">
        <v>488</v>
      </c>
      <c r="C1047" s="12">
        <v>302</v>
      </c>
      <c r="D1047" s="14">
        <v>11</v>
      </c>
      <c r="E1047" s="14" t="s">
        <v>62</v>
      </c>
      <c r="F1047" s="14" t="s">
        <v>500</v>
      </c>
      <c r="G1047" s="14" t="s">
        <v>63</v>
      </c>
      <c r="H1047" s="14">
        <v>2009</v>
      </c>
      <c r="I1047" t="s">
        <v>489</v>
      </c>
      <c r="Y1047" s="14">
        <v>17</v>
      </c>
      <c r="Z1047" s="14">
        <v>55</v>
      </c>
      <c r="AA1047" s="81">
        <f t="shared" si="200"/>
        <v>3.2352941176470589</v>
      </c>
      <c r="AB1047" s="14">
        <v>4</v>
      </c>
      <c r="AC1047" s="14">
        <v>12</v>
      </c>
      <c r="AD1047" s="104">
        <f t="shared" si="201"/>
        <v>0.70588235294117652</v>
      </c>
      <c r="AE1047" s="13">
        <f t="shared" si="202"/>
        <v>21.81818181818182</v>
      </c>
      <c r="AF1047" s="14">
        <v>0</v>
      </c>
      <c r="AG1047" s="103">
        <f t="shared" si="203"/>
        <v>0</v>
      </c>
      <c r="AH1047" s="14">
        <v>0</v>
      </c>
      <c r="AI1047" s="103">
        <f t="shared" si="204"/>
        <v>0</v>
      </c>
      <c r="AJ1047" s="17" t="s">
        <v>87</v>
      </c>
      <c r="AM1047" s="14">
        <v>5</v>
      </c>
      <c r="AN1047" s="14">
        <v>2</v>
      </c>
      <c r="AO1047" s="14">
        <v>1</v>
      </c>
      <c r="AP1047" s="14">
        <v>2</v>
      </c>
      <c r="AQ1047" s="14">
        <v>3</v>
      </c>
      <c r="AR1047" s="14">
        <v>3</v>
      </c>
      <c r="AS1047" s="14"/>
      <c r="AT1047" s="14"/>
      <c r="AY1047" s="14"/>
      <c r="BH1047" t="str">
        <f>CONCATENATE(Tabla1[[#This Row],[MADRE]],"X",Tabla1[[#This Row],[PADRE]])</f>
        <v>R1000XD01i456</v>
      </c>
    </row>
    <row r="1048" spans="1:60" ht="15.75" hidden="1" x14ac:dyDescent="0.25">
      <c r="A1048" s="11" t="str">
        <f t="shared" si="199"/>
        <v>D06_307_11</v>
      </c>
      <c r="B1048" s="1" t="s">
        <v>488</v>
      </c>
      <c r="C1048" s="1">
        <v>307</v>
      </c>
      <c r="D1048" s="11">
        <v>11</v>
      </c>
      <c r="E1048" s="11" t="s">
        <v>62</v>
      </c>
      <c r="F1048" s="14" t="s">
        <v>500</v>
      </c>
      <c r="G1048" s="11" t="s">
        <v>63</v>
      </c>
      <c r="H1048" s="11">
        <v>2010</v>
      </c>
      <c r="I1048" t="s">
        <v>489</v>
      </c>
      <c r="Y1048" s="11">
        <v>25</v>
      </c>
      <c r="Z1048" s="11">
        <v>50</v>
      </c>
      <c r="AA1048" s="15">
        <f t="shared" si="200"/>
        <v>2</v>
      </c>
      <c r="AB1048" s="11">
        <v>4</v>
      </c>
      <c r="AC1048" s="11">
        <v>17</v>
      </c>
      <c r="AD1048" s="101">
        <f t="shared" si="201"/>
        <v>0.68</v>
      </c>
      <c r="AE1048" s="16">
        <f t="shared" si="202"/>
        <v>34</v>
      </c>
      <c r="AF1048" s="11">
        <v>0</v>
      </c>
      <c r="AG1048" s="16">
        <f t="shared" si="203"/>
        <v>0</v>
      </c>
      <c r="AH1048" s="16">
        <v>0</v>
      </c>
      <c r="AI1048" s="16">
        <f t="shared" si="204"/>
        <v>0</v>
      </c>
      <c r="AJ1048" s="18" t="s">
        <v>478</v>
      </c>
      <c r="AM1048" s="11">
        <v>2</v>
      </c>
      <c r="AN1048" s="11">
        <v>2</v>
      </c>
      <c r="AO1048" s="11">
        <v>1</v>
      </c>
      <c r="AP1048" s="11">
        <v>3</v>
      </c>
      <c r="AQ1048" s="11">
        <v>3</v>
      </c>
      <c r="AR1048" s="11">
        <v>3</v>
      </c>
      <c r="AS1048" s="11">
        <v>1</v>
      </c>
      <c r="AT1048" s="102"/>
      <c r="AY1048" s="11"/>
      <c r="BH1048" t="str">
        <f>CONCATENATE(Tabla1[[#This Row],[MADRE]],"X",Tabla1[[#This Row],[PADRE]])</f>
        <v>R1000XD01i456</v>
      </c>
    </row>
    <row r="1049" spans="1:60" ht="15.75" hidden="1" x14ac:dyDescent="0.25">
      <c r="A1049" s="11" t="str">
        <f t="shared" si="199"/>
        <v>D06_309_11</v>
      </c>
      <c r="B1049" s="1" t="s">
        <v>488</v>
      </c>
      <c r="C1049" s="1">
        <v>309</v>
      </c>
      <c r="D1049" s="11">
        <v>11</v>
      </c>
      <c r="E1049" s="11" t="s">
        <v>62</v>
      </c>
      <c r="F1049" s="14" t="s">
        <v>500</v>
      </c>
      <c r="G1049" s="11" t="s">
        <v>63</v>
      </c>
      <c r="H1049" s="11">
        <v>2010</v>
      </c>
      <c r="I1049" t="s">
        <v>489</v>
      </c>
      <c r="Y1049" s="11">
        <v>25</v>
      </c>
      <c r="Z1049" s="11">
        <v>85</v>
      </c>
      <c r="AA1049" s="15">
        <f t="shared" si="200"/>
        <v>3.4316666666666666</v>
      </c>
      <c r="AB1049" s="11">
        <v>4</v>
      </c>
      <c r="AC1049" s="11">
        <v>19</v>
      </c>
      <c r="AD1049" s="15">
        <f t="shared" si="201"/>
        <v>0.79166666666666663</v>
      </c>
      <c r="AE1049" s="16">
        <f t="shared" si="202"/>
        <v>23.069451189898007</v>
      </c>
      <c r="AF1049" s="11">
        <v>1</v>
      </c>
      <c r="AG1049" s="16">
        <f t="shared" si="203"/>
        <v>4</v>
      </c>
      <c r="AH1049" s="16">
        <v>0</v>
      </c>
      <c r="AI1049" s="16">
        <f t="shared" si="204"/>
        <v>0</v>
      </c>
      <c r="AJ1049" s="18" t="s">
        <v>87</v>
      </c>
      <c r="AM1049" s="11">
        <v>8</v>
      </c>
      <c r="AN1049" s="11">
        <v>1</v>
      </c>
      <c r="AO1049" s="11">
        <v>3</v>
      </c>
      <c r="AP1049" s="11">
        <v>4</v>
      </c>
      <c r="AQ1049" s="11">
        <v>3</v>
      </c>
      <c r="AR1049" s="11">
        <v>3</v>
      </c>
      <c r="AS1049" s="11">
        <v>1</v>
      </c>
      <c r="AT1049" s="102"/>
      <c r="AY1049" s="11"/>
      <c r="BH1049" t="str">
        <f>CONCATENATE(Tabla1[[#This Row],[MADRE]],"X",Tabla1[[#This Row],[PADRE]])</f>
        <v>R1000XD01i456</v>
      </c>
    </row>
    <row r="1050" spans="1:60" ht="15.75" hidden="1" x14ac:dyDescent="0.25">
      <c r="A1050" s="11" t="str">
        <f t="shared" si="199"/>
        <v>D06_312_11</v>
      </c>
      <c r="B1050" s="1" t="s">
        <v>488</v>
      </c>
      <c r="C1050" s="1">
        <v>312</v>
      </c>
      <c r="D1050" s="11">
        <v>11</v>
      </c>
      <c r="E1050" s="11" t="s">
        <v>62</v>
      </c>
      <c r="F1050" s="14" t="s">
        <v>500</v>
      </c>
      <c r="G1050" s="11" t="s">
        <v>63</v>
      </c>
      <c r="H1050" s="11">
        <v>2010</v>
      </c>
      <c r="I1050" t="s">
        <v>489</v>
      </c>
      <c r="Y1050" s="11">
        <v>25</v>
      </c>
      <c r="Z1050" s="11">
        <v>44</v>
      </c>
      <c r="AA1050" s="15">
        <f t="shared" si="200"/>
        <v>1.8156521739130433</v>
      </c>
      <c r="AB1050" s="11">
        <v>2</v>
      </c>
      <c r="AC1050" s="11">
        <v>16</v>
      </c>
      <c r="AD1050" s="15">
        <f t="shared" si="201"/>
        <v>0.69565217391304346</v>
      </c>
      <c r="AE1050" s="16">
        <f t="shared" si="202"/>
        <v>38.314176245210732</v>
      </c>
      <c r="AF1050" s="11">
        <v>2</v>
      </c>
      <c r="AG1050" s="16">
        <f t="shared" si="203"/>
        <v>8</v>
      </c>
      <c r="AH1050" s="16">
        <v>1</v>
      </c>
      <c r="AI1050" s="16">
        <f t="shared" si="204"/>
        <v>4</v>
      </c>
      <c r="AJ1050" s="18" t="s">
        <v>435</v>
      </c>
      <c r="AM1050" s="11">
        <v>1</v>
      </c>
      <c r="AN1050" s="11">
        <v>3</v>
      </c>
      <c r="AO1050" s="11">
        <v>1</v>
      </c>
      <c r="AP1050" s="11">
        <v>3</v>
      </c>
      <c r="AQ1050" s="11">
        <v>3</v>
      </c>
      <c r="AR1050" s="11">
        <v>3</v>
      </c>
      <c r="AS1050" s="11">
        <v>1</v>
      </c>
      <c r="AT1050" s="102" t="s">
        <v>493</v>
      </c>
      <c r="AY1050" s="11"/>
      <c r="BH1050" t="str">
        <f>CONCATENATE(Tabla1[[#This Row],[MADRE]],"X",Tabla1[[#This Row],[PADRE]])</f>
        <v>R1000XD01i456</v>
      </c>
    </row>
    <row r="1051" spans="1:60" ht="15.75" hidden="1" x14ac:dyDescent="0.25">
      <c r="A1051" s="11" t="str">
        <f t="shared" si="199"/>
        <v>D06_316_11</v>
      </c>
      <c r="B1051" s="1" t="s">
        <v>488</v>
      </c>
      <c r="C1051" s="12">
        <v>316</v>
      </c>
      <c r="D1051" s="14">
        <v>11</v>
      </c>
      <c r="E1051" s="14" t="s">
        <v>62</v>
      </c>
      <c r="F1051" s="14" t="s">
        <v>500</v>
      </c>
      <c r="G1051" s="14" t="s">
        <v>63</v>
      </c>
      <c r="H1051" s="14">
        <v>2009</v>
      </c>
      <c r="I1051" t="s">
        <v>489</v>
      </c>
      <c r="Y1051" s="14">
        <v>16</v>
      </c>
      <c r="Z1051" s="14">
        <v>62</v>
      </c>
      <c r="AA1051" s="81">
        <f t="shared" si="200"/>
        <v>3.9249999999999998</v>
      </c>
      <c r="AB1051" s="14">
        <v>4</v>
      </c>
      <c r="AC1051" s="14">
        <v>12</v>
      </c>
      <c r="AD1051" s="81">
        <f t="shared" si="201"/>
        <v>0.8</v>
      </c>
      <c r="AE1051" s="13">
        <f t="shared" si="202"/>
        <v>20.382165605095544</v>
      </c>
      <c r="AF1051" s="14">
        <v>1</v>
      </c>
      <c r="AG1051" s="13">
        <f t="shared" si="203"/>
        <v>6.25</v>
      </c>
      <c r="AH1051" s="14">
        <v>0</v>
      </c>
      <c r="AI1051" s="103">
        <f t="shared" si="204"/>
        <v>0</v>
      </c>
      <c r="AJ1051" s="17" t="s">
        <v>279</v>
      </c>
      <c r="AM1051" s="14">
        <v>3</v>
      </c>
      <c r="AN1051" s="14">
        <v>1</v>
      </c>
      <c r="AO1051" s="14">
        <v>1</v>
      </c>
      <c r="AP1051" s="14">
        <v>2</v>
      </c>
      <c r="AQ1051" s="14">
        <v>3</v>
      </c>
      <c r="AR1051" s="107">
        <v>2</v>
      </c>
      <c r="AS1051" s="107"/>
      <c r="AT1051" s="14"/>
      <c r="AY1051" s="14"/>
      <c r="BH1051" t="str">
        <f>CONCATENATE(Tabla1[[#This Row],[MADRE]],"X",Tabla1[[#This Row],[PADRE]])</f>
        <v>R1000XD01i456</v>
      </c>
    </row>
    <row r="1052" spans="1:60" ht="15.75" hidden="1" x14ac:dyDescent="0.25">
      <c r="A1052" s="11" t="str">
        <f t="shared" si="199"/>
        <v>D06_327_11</v>
      </c>
      <c r="B1052" s="1" t="s">
        <v>488</v>
      </c>
      <c r="C1052" s="12">
        <v>327</v>
      </c>
      <c r="D1052" s="14">
        <v>11</v>
      </c>
      <c r="E1052" s="14" t="s">
        <v>62</v>
      </c>
      <c r="F1052" s="14" t="s">
        <v>500</v>
      </c>
      <c r="G1052" s="14" t="s">
        <v>63</v>
      </c>
      <c r="H1052" s="14">
        <v>2009</v>
      </c>
      <c r="I1052" t="s">
        <v>489</v>
      </c>
      <c r="Y1052" s="14">
        <v>25</v>
      </c>
      <c r="Z1052" s="14">
        <v>47</v>
      </c>
      <c r="AA1052" s="81">
        <f t="shared" si="200"/>
        <v>1.88</v>
      </c>
      <c r="AB1052" s="14">
        <v>4</v>
      </c>
      <c r="AC1052" s="14">
        <v>21</v>
      </c>
      <c r="AD1052" s="81">
        <f t="shared" si="201"/>
        <v>0.84</v>
      </c>
      <c r="AE1052" s="13">
        <f t="shared" si="202"/>
        <v>44.680851063829792</v>
      </c>
      <c r="AF1052" s="14">
        <v>0</v>
      </c>
      <c r="AG1052" s="103">
        <f t="shared" si="203"/>
        <v>0</v>
      </c>
      <c r="AH1052" s="14">
        <v>2</v>
      </c>
      <c r="AI1052" s="13">
        <f t="shared" si="204"/>
        <v>8</v>
      </c>
      <c r="AJ1052" s="17" t="s">
        <v>272</v>
      </c>
      <c r="AM1052" s="14">
        <v>5</v>
      </c>
      <c r="AN1052" s="14">
        <v>3</v>
      </c>
      <c r="AO1052" s="14">
        <v>1</v>
      </c>
      <c r="AP1052" s="14">
        <v>3</v>
      </c>
      <c r="AQ1052" s="14">
        <v>3</v>
      </c>
      <c r="AR1052" s="14">
        <v>3</v>
      </c>
      <c r="AS1052" s="14"/>
      <c r="AT1052" s="14"/>
      <c r="AY1052" s="14"/>
      <c r="BH1052" t="str">
        <f>CONCATENATE(Tabla1[[#This Row],[MADRE]],"X",Tabla1[[#This Row],[PADRE]])</f>
        <v>R1000XD01i456</v>
      </c>
    </row>
    <row r="1053" spans="1:60" ht="15.75" hidden="1" x14ac:dyDescent="0.25">
      <c r="A1053" s="11" t="str">
        <f t="shared" si="199"/>
        <v>D06_331_11</v>
      </c>
      <c r="B1053" s="1" t="s">
        <v>488</v>
      </c>
      <c r="C1053" s="1">
        <v>331</v>
      </c>
      <c r="D1053" s="11">
        <v>11</v>
      </c>
      <c r="E1053" s="11" t="s">
        <v>62</v>
      </c>
      <c r="F1053" s="14" t="s">
        <v>500</v>
      </c>
      <c r="G1053" s="11" t="s">
        <v>63</v>
      </c>
      <c r="H1053" s="11">
        <v>2010</v>
      </c>
      <c r="I1053" t="s">
        <v>489</v>
      </c>
      <c r="Y1053" s="11">
        <v>25</v>
      </c>
      <c r="Z1053" s="11">
        <v>54</v>
      </c>
      <c r="AA1053" s="15">
        <f t="shared" si="200"/>
        <v>2.1949999999999998</v>
      </c>
      <c r="AB1053" s="11">
        <v>3</v>
      </c>
      <c r="AC1053" s="11">
        <v>21</v>
      </c>
      <c r="AD1053" s="15">
        <f t="shared" si="201"/>
        <v>0.875</v>
      </c>
      <c r="AE1053" s="16">
        <f t="shared" si="202"/>
        <v>39.863325740318906</v>
      </c>
      <c r="AF1053" s="11">
        <v>1</v>
      </c>
      <c r="AG1053" s="16">
        <f t="shared" si="203"/>
        <v>4</v>
      </c>
      <c r="AH1053" s="16">
        <v>0</v>
      </c>
      <c r="AI1053" s="16">
        <f t="shared" si="204"/>
        <v>0</v>
      </c>
      <c r="AJ1053" s="18" t="s">
        <v>77</v>
      </c>
      <c r="AM1053" s="11">
        <v>5</v>
      </c>
      <c r="AN1053" s="11">
        <v>2</v>
      </c>
      <c r="AO1053" s="11">
        <v>1</v>
      </c>
      <c r="AP1053" s="11">
        <v>3</v>
      </c>
      <c r="AQ1053" s="11">
        <v>3</v>
      </c>
      <c r="AR1053" s="11">
        <v>2</v>
      </c>
      <c r="AS1053" s="11">
        <v>2</v>
      </c>
      <c r="AT1053" s="102"/>
      <c r="AY1053" s="11"/>
      <c r="BH1053" t="str">
        <f>CONCATENATE(Tabla1[[#This Row],[MADRE]],"X",Tabla1[[#This Row],[PADRE]])</f>
        <v>R1000XD01i456</v>
      </c>
    </row>
    <row r="1054" spans="1:60" ht="15.75" hidden="1" x14ac:dyDescent="0.25">
      <c r="A1054" s="11" t="str">
        <f t="shared" si="199"/>
        <v>D06_333_11</v>
      </c>
      <c r="B1054" s="1" t="s">
        <v>488</v>
      </c>
      <c r="C1054" s="12">
        <v>333</v>
      </c>
      <c r="D1054" s="14">
        <v>11</v>
      </c>
      <c r="E1054" s="14" t="s">
        <v>62</v>
      </c>
      <c r="F1054" s="14" t="s">
        <v>500</v>
      </c>
      <c r="G1054" s="14" t="s">
        <v>63</v>
      </c>
      <c r="H1054" s="14">
        <v>2009</v>
      </c>
      <c r="I1054" t="s">
        <v>489</v>
      </c>
      <c r="Y1054" s="14">
        <v>25</v>
      </c>
      <c r="Z1054" s="14">
        <v>50</v>
      </c>
      <c r="AA1054" s="81">
        <f t="shared" si="200"/>
        <v>2</v>
      </c>
      <c r="AB1054" s="14">
        <v>3</v>
      </c>
      <c r="AC1054" s="14">
        <v>21</v>
      </c>
      <c r="AD1054" s="81">
        <f t="shared" si="201"/>
        <v>0.84</v>
      </c>
      <c r="AE1054" s="13">
        <f t="shared" si="202"/>
        <v>42</v>
      </c>
      <c r="AF1054" s="14">
        <v>0</v>
      </c>
      <c r="AG1054" s="103">
        <f t="shared" si="203"/>
        <v>0</v>
      </c>
      <c r="AH1054" s="13">
        <v>0</v>
      </c>
      <c r="AI1054" s="103">
        <f t="shared" si="204"/>
        <v>0</v>
      </c>
      <c r="AJ1054" s="17" t="s">
        <v>83</v>
      </c>
      <c r="AM1054" s="14">
        <v>3</v>
      </c>
      <c r="AN1054" s="14">
        <v>2</v>
      </c>
      <c r="AO1054" s="14">
        <v>2</v>
      </c>
      <c r="AP1054" s="14">
        <v>3</v>
      </c>
      <c r="AQ1054" s="14">
        <v>3</v>
      </c>
      <c r="AR1054" s="14">
        <v>3</v>
      </c>
      <c r="AS1054" s="14"/>
      <c r="AT1054" s="14"/>
      <c r="AY1054" s="14"/>
      <c r="BH1054" t="str">
        <f>CONCATENATE(Tabla1[[#This Row],[MADRE]],"X",Tabla1[[#This Row],[PADRE]])</f>
        <v>R1000XD01i456</v>
      </c>
    </row>
    <row r="1055" spans="1:60" ht="15.75" hidden="1" x14ac:dyDescent="0.25">
      <c r="A1055" s="11" t="str">
        <f t="shared" si="199"/>
        <v>D06_336_11</v>
      </c>
      <c r="B1055" s="1" t="s">
        <v>488</v>
      </c>
      <c r="C1055" s="1">
        <v>336</v>
      </c>
      <c r="D1055" s="11">
        <v>11</v>
      </c>
      <c r="E1055" s="11" t="s">
        <v>62</v>
      </c>
      <c r="F1055" s="14" t="s">
        <v>500</v>
      </c>
      <c r="G1055" s="11" t="s">
        <v>63</v>
      </c>
      <c r="H1055" s="11">
        <v>2011</v>
      </c>
      <c r="I1055" t="s">
        <v>489</v>
      </c>
      <c r="Y1055" s="11">
        <v>25</v>
      </c>
      <c r="Z1055" s="11">
        <v>46</v>
      </c>
      <c r="AA1055" s="15">
        <f t="shared" si="200"/>
        <v>1.84</v>
      </c>
      <c r="AB1055" s="11">
        <v>4</v>
      </c>
      <c r="AC1055" s="11">
        <v>17</v>
      </c>
      <c r="AD1055" s="15">
        <f t="shared" si="201"/>
        <v>0.68</v>
      </c>
      <c r="AE1055" s="16">
        <f t="shared" si="202"/>
        <v>36.95652173913043</v>
      </c>
      <c r="AF1055" s="11">
        <v>0</v>
      </c>
      <c r="AG1055" s="16">
        <f t="shared" si="203"/>
        <v>0</v>
      </c>
      <c r="AH1055" s="16">
        <v>0</v>
      </c>
      <c r="AI1055" s="16">
        <f t="shared" si="204"/>
        <v>0</v>
      </c>
      <c r="AJ1055" s="18" t="s">
        <v>83</v>
      </c>
      <c r="AM1055" s="11">
        <v>2</v>
      </c>
      <c r="AN1055" s="11">
        <v>2</v>
      </c>
      <c r="AO1055" s="11">
        <v>2</v>
      </c>
      <c r="AP1055" s="11">
        <v>3</v>
      </c>
      <c r="AQ1055" s="11">
        <v>3</v>
      </c>
      <c r="AR1055" s="11">
        <v>3</v>
      </c>
      <c r="AS1055" s="11">
        <v>2</v>
      </c>
      <c r="AT1055" s="19" t="s">
        <v>503</v>
      </c>
      <c r="AY1055" s="11"/>
      <c r="BH1055" t="str">
        <f>CONCATENATE(Tabla1[[#This Row],[MADRE]],"X",Tabla1[[#This Row],[PADRE]])</f>
        <v>R1000XD01i456</v>
      </c>
    </row>
    <row r="1056" spans="1:60" ht="15.75" hidden="1" x14ac:dyDescent="0.25">
      <c r="A1056" s="11" t="str">
        <f t="shared" si="199"/>
        <v>D06_337_11</v>
      </c>
      <c r="B1056" s="1" t="s">
        <v>488</v>
      </c>
      <c r="C1056" s="1">
        <v>337</v>
      </c>
      <c r="D1056" s="11">
        <v>11</v>
      </c>
      <c r="E1056" s="11" t="s">
        <v>62</v>
      </c>
      <c r="F1056" s="14" t="s">
        <v>500</v>
      </c>
      <c r="G1056" s="11" t="s">
        <v>63</v>
      </c>
      <c r="H1056" s="11">
        <v>2010</v>
      </c>
      <c r="I1056" t="s">
        <v>489</v>
      </c>
      <c r="Y1056" s="11">
        <v>25</v>
      </c>
      <c r="Z1056" s="11">
        <v>47</v>
      </c>
      <c r="AA1056" s="15">
        <f t="shared" si="200"/>
        <v>1.91</v>
      </c>
      <c r="AB1056" s="11">
        <v>3</v>
      </c>
      <c r="AC1056" s="11">
        <v>18</v>
      </c>
      <c r="AD1056" s="15">
        <f t="shared" si="201"/>
        <v>0.75</v>
      </c>
      <c r="AE1056" s="16">
        <f t="shared" si="202"/>
        <v>39.267015706806284</v>
      </c>
      <c r="AF1056" s="11">
        <v>1</v>
      </c>
      <c r="AG1056" s="16">
        <f t="shared" si="203"/>
        <v>4</v>
      </c>
      <c r="AH1056" s="16">
        <v>0</v>
      </c>
      <c r="AI1056" s="16">
        <f t="shared" si="204"/>
        <v>0</v>
      </c>
      <c r="AJ1056" s="18" t="s">
        <v>123</v>
      </c>
      <c r="AM1056" s="11">
        <v>6</v>
      </c>
      <c r="AN1056" s="11">
        <v>2</v>
      </c>
      <c r="AO1056" s="11">
        <v>2</v>
      </c>
      <c r="AP1056" s="11">
        <v>3</v>
      </c>
      <c r="AQ1056" s="11">
        <v>3</v>
      </c>
      <c r="AR1056" s="11">
        <v>3</v>
      </c>
      <c r="AS1056" s="11">
        <v>2</v>
      </c>
      <c r="AT1056" s="102"/>
      <c r="AY1056" s="11"/>
      <c r="BH1056" t="str">
        <f>CONCATENATE(Tabla1[[#This Row],[MADRE]],"X",Tabla1[[#This Row],[PADRE]])</f>
        <v>R1000XD01i456</v>
      </c>
    </row>
    <row r="1057" spans="1:60" ht="15.75" hidden="1" x14ac:dyDescent="0.25">
      <c r="A1057" s="11" t="str">
        <f t="shared" si="199"/>
        <v>D06_339_11</v>
      </c>
      <c r="B1057" s="1" t="s">
        <v>488</v>
      </c>
      <c r="C1057" s="12">
        <v>339</v>
      </c>
      <c r="D1057" s="14">
        <v>11</v>
      </c>
      <c r="E1057" s="14" t="s">
        <v>62</v>
      </c>
      <c r="F1057" s="14" t="s">
        <v>500</v>
      </c>
      <c r="G1057" s="14" t="s">
        <v>63</v>
      </c>
      <c r="H1057" s="14">
        <v>2009</v>
      </c>
      <c r="I1057" t="s">
        <v>489</v>
      </c>
      <c r="Y1057" s="14">
        <v>25</v>
      </c>
      <c r="Z1057" s="14">
        <v>63</v>
      </c>
      <c r="AA1057" s="81">
        <f t="shared" si="200"/>
        <v>2.561666666666667</v>
      </c>
      <c r="AB1057" s="14">
        <v>4</v>
      </c>
      <c r="AC1057" s="14">
        <v>25</v>
      </c>
      <c r="AD1057" s="81">
        <f t="shared" si="201"/>
        <v>1.0416666666666667</v>
      </c>
      <c r="AE1057" s="13">
        <f t="shared" si="202"/>
        <v>40.663630448926476</v>
      </c>
      <c r="AF1057" s="14">
        <v>1</v>
      </c>
      <c r="AG1057" s="13">
        <f t="shared" si="203"/>
        <v>4</v>
      </c>
      <c r="AH1057" s="13">
        <v>1</v>
      </c>
      <c r="AI1057" s="13">
        <f t="shared" si="204"/>
        <v>4</v>
      </c>
      <c r="AJ1057" s="17" t="s">
        <v>81</v>
      </c>
      <c r="AM1057" s="14">
        <v>3</v>
      </c>
      <c r="AN1057" s="14">
        <v>3</v>
      </c>
      <c r="AO1057" s="14">
        <v>1</v>
      </c>
      <c r="AP1057" s="14">
        <v>3</v>
      </c>
      <c r="AQ1057" s="14">
        <v>3</v>
      </c>
      <c r="AR1057" s="14">
        <v>3</v>
      </c>
      <c r="AS1057" s="14"/>
      <c r="AT1057" s="111"/>
      <c r="AY1057" s="14"/>
      <c r="BH1057" t="str">
        <f>CONCATENATE(Tabla1[[#This Row],[MADRE]],"X",Tabla1[[#This Row],[PADRE]])</f>
        <v>R1000XD01i456</v>
      </c>
    </row>
    <row r="1058" spans="1:60" ht="15.75" hidden="1" x14ac:dyDescent="0.25">
      <c r="A1058" s="11" t="str">
        <f t="shared" si="199"/>
        <v>D06_339_11</v>
      </c>
      <c r="B1058" s="1" t="s">
        <v>488</v>
      </c>
      <c r="C1058" s="1">
        <v>339</v>
      </c>
      <c r="D1058" s="11">
        <v>11</v>
      </c>
      <c r="E1058" s="11" t="s">
        <v>62</v>
      </c>
      <c r="F1058" s="14" t="s">
        <v>500</v>
      </c>
      <c r="G1058" s="11" t="s">
        <v>63</v>
      </c>
      <c r="H1058" s="11">
        <v>2010</v>
      </c>
      <c r="I1058" t="s">
        <v>489</v>
      </c>
      <c r="Y1058" s="11">
        <v>25</v>
      </c>
      <c r="Z1058" s="11">
        <v>73</v>
      </c>
      <c r="AA1058" s="15">
        <f t="shared" si="200"/>
        <v>2.92</v>
      </c>
      <c r="AB1058" s="11">
        <v>4</v>
      </c>
      <c r="AC1058" s="11">
        <v>23</v>
      </c>
      <c r="AD1058" s="112">
        <f t="shared" si="201"/>
        <v>0.92</v>
      </c>
      <c r="AE1058" s="16">
        <f t="shared" si="202"/>
        <v>31.506849315068493</v>
      </c>
      <c r="AF1058" s="11">
        <v>0</v>
      </c>
      <c r="AG1058" s="16">
        <f t="shared" si="203"/>
        <v>0</v>
      </c>
      <c r="AH1058" s="16">
        <v>0</v>
      </c>
      <c r="AI1058" s="16">
        <f t="shared" si="204"/>
        <v>0</v>
      </c>
      <c r="AJ1058" s="18" t="s">
        <v>83</v>
      </c>
      <c r="AM1058" s="11">
        <v>3</v>
      </c>
      <c r="AN1058" s="11">
        <v>2</v>
      </c>
      <c r="AO1058" s="11">
        <v>2</v>
      </c>
      <c r="AP1058" s="11">
        <v>1</v>
      </c>
      <c r="AQ1058" s="11">
        <v>3</v>
      </c>
      <c r="AR1058" s="11">
        <v>3</v>
      </c>
      <c r="AS1058" s="11">
        <v>3</v>
      </c>
      <c r="AT1058" s="102"/>
      <c r="AY1058" s="11"/>
      <c r="BH1058" t="str">
        <f>CONCATENATE(Tabla1[[#This Row],[MADRE]],"X",Tabla1[[#This Row],[PADRE]])</f>
        <v>R1000XD01i456</v>
      </c>
    </row>
    <row r="1059" spans="1:60" ht="15.75" hidden="1" x14ac:dyDescent="0.25">
      <c r="A1059" s="11" t="str">
        <f t="shared" si="199"/>
        <v>D06_339_11</v>
      </c>
      <c r="B1059" s="1" t="s">
        <v>488</v>
      </c>
      <c r="C1059" s="1">
        <v>339</v>
      </c>
      <c r="D1059" s="11">
        <v>11</v>
      </c>
      <c r="E1059" s="11" t="s">
        <v>62</v>
      </c>
      <c r="F1059" s="14" t="s">
        <v>500</v>
      </c>
      <c r="G1059" s="11" t="s">
        <v>63</v>
      </c>
      <c r="H1059" s="11">
        <v>2011</v>
      </c>
      <c r="I1059" t="s">
        <v>489</v>
      </c>
      <c r="Y1059" s="11">
        <v>25</v>
      </c>
      <c r="Z1059" s="11">
        <v>34</v>
      </c>
      <c r="AA1059" s="15">
        <f t="shared" si="200"/>
        <v>1.36</v>
      </c>
      <c r="AB1059" s="11">
        <v>1</v>
      </c>
      <c r="AC1059" s="11">
        <v>17</v>
      </c>
      <c r="AD1059" s="15">
        <f t="shared" si="201"/>
        <v>0.68</v>
      </c>
      <c r="AE1059" s="16">
        <f t="shared" si="202"/>
        <v>49.999999999999993</v>
      </c>
      <c r="AF1059" s="11">
        <v>0</v>
      </c>
      <c r="AG1059" s="16">
        <f t="shared" si="203"/>
        <v>0</v>
      </c>
      <c r="AH1059" s="16">
        <v>0</v>
      </c>
      <c r="AI1059" s="16">
        <f t="shared" si="204"/>
        <v>0</v>
      </c>
      <c r="AJ1059" s="18" t="s">
        <v>83</v>
      </c>
      <c r="AM1059" s="11">
        <v>6</v>
      </c>
      <c r="AN1059" s="11">
        <v>2</v>
      </c>
      <c r="AO1059" s="11">
        <v>1</v>
      </c>
      <c r="AP1059" s="11">
        <v>2</v>
      </c>
      <c r="AQ1059" s="11">
        <v>3</v>
      </c>
      <c r="AR1059" s="11">
        <v>3</v>
      </c>
      <c r="AS1059" s="11">
        <v>4</v>
      </c>
      <c r="AT1059" s="19"/>
      <c r="AY1059" s="11"/>
      <c r="BH1059" t="str">
        <f>CONCATENATE(Tabla1[[#This Row],[MADRE]],"X",Tabla1[[#This Row],[PADRE]])</f>
        <v>R1000XD01i456</v>
      </c>
    </row>
    <row r="1060" spans="1:60" ht="15.75" hidden="1" x14ac:dyDescent="0.25">
      <c r="A1060" s="11" t="str">
        <f t="shared" si="199"/>
        <v>D06_341_12</v>
      </c>
      <c r="B1060" s="1" t="s">
        <v>488</v>
      </c>
      <c r="C1060" s="12">
        <v>341</v>
      </c>
      <c r="D1060" s="14">
        <v>12</v>
      </c>
      <c r="E1060" s="14" t="s">
        <v>62</v>
      </c>
      <c r="F1060" s="14" t="s">
        <v>504</v>
      </c>
      <c r="G1060" s="14" t="s">
        <v>63</v>
      </c>
      <c r="H1060" s="14">
        <v>2009</v>
      </c>
      <c r="I1060" t="s">
        <v>489</v>
      </c>
      <c r="Y1060" s="14">
        <v>25</v>
      </c>
      <c r="Z1060" s="14">
        <v>37</v>
      </c>
      <c r="AA1060" s="81">
        <f t="shared" si="200"/>
        <v>1.48</v>
      </c>
      <c r="AB1060" s="14">
        <v>2</v>
      </c>
      <c r="AC1060" s="14">
        <v>18</v>
      </c>
      <c r="AD1060" s="81">
        <f t="shared" si="201"/>
        <v>0.72</v>
      </c>
      <c r="AE1060" s="13">
        <f t="shared" si="202"/>
        <v>48.648648648648653</v>
      </c>
      <c r="AF1060" s="14">
        <v>0</v>
      </c>
      <c r="AG1060" s="13">
        <f t="shared" si="203"/>
        <v>0</v>
      </c>
      <c r="AH1060" s="13">
        <v>0</v>
      </c>
      <c r="AI1060" s="13">
        <f t="shared" si="204"/>
        <v>0</v>
      </c>
      <c r="AJ1060" s="17" t="s">
        <v>99</v>
      </c>
      <c r="AM1060" s="14">
        <v>4</v>
      </c>
      <c r="AN1060" s="14">
        <v>2</v>
      </c>
      <c r="AO1060" s="14">
        <v>2</v>
      </c>
      <c r="AP1060" s="14">
        <v>3</v>
      </c>
      <c r="AQ1060" s="14">
        <v>3</v>
      </c>
      <c r="AR1060" s="14">
        <v>3</v>
      </c>
      <c r="AS1060" s="14"/>
      <c r="AT1060" s="111"/>
      <c r="AY1060" s="14"/>
      <c r="BH1060" t="str">
        <f>CONCATENATE(Tabla1[[#This Row],[MADRE]],"X",Tabla1[[#This Row],[PADRE]])</f>
        <v>R1000XD01i462</v>
      </c>
    </row>
    <row r="1061" spans="1:60" ht="15.75" hidden="1" x14ac:dyDescent="0.25">
      <c r="A1061" s="11" t="str">
        <f t="shared" si="199"/>
        <v>D06_341_12</v>
      </c>
      <c r="B1061" s="1" t="s">
        <v>488</v>
      </c>
      <c r="C1061" s="1">
        <v>341</v>
      </c>
      <c r="D1061" s="11">
        <v>12</v>
      </c>
      <c r="E1061" s="11" t="s">
        <v>62</v>
      </c>
      <c r="F1061" s="14" t="s">
        <v>504</v>
      </c>
      <c r="G1061" s="11" t="s">
        <v>63</v>
      </c>
      <c r="H1061" s="11">
        <v>2010</v>
      </c>
      <c r="I1061" t="s">
        <v>489</v>
      </c>
      <c r="Y1061" s="11">
        <v>25</v>
      </c>
      <c r="Z1061" s="11">
        <v>36</v>
      </c>
      <c r="AA1061" s="15">
        <f t="shared" si="200"/>
        <v>1.44</v>
      </c>
      <c r="AB1061" s="11">
        <v>2</v>
      </c>
      <c r="AC1061" s="11">
        <v>17</v>
      </c>
      <c r="AD1061" s="15">
        <f t="shared" si="201"/>
        <v>0.68</v>
      </c>
      <c r="AE1061" s="16">
        <f t="shared" si="202"/>
        <v>47.222222222222221</v>
      </c>
      <c r="AF1061" s="11">
        <v>0</v>
      </c>
      <c r="AG1061" s="16">
        <f t="shared" si="203"/>
        <v>0</v>
      </c>
      <c r="AH1061" s="16">
        <v>0</v>
      </c>
      <c r="AI1061" s="16">
        <f t="shared" si="204"/>
        <v>0</v>
      </c>
      <c r="AJ1061" s="18" t="s">
        <v>83</v>
      </c>
      <c r="AM1061" s="11">
        <v>4</v>
      </c>
      <c r="AN1061" s="11">
        <v>2</v>
      </c>
      <c r="AO1061" s="11">
        <v>1</v>
      </c>
      <c r="AP1061" s="11">
        <v>3</v>
      </c>
      <c r="AQ1061" s="11">
        <v>3</v>
      </c>
      <c r="AR1061" s="11">
        <v>3</v>
      </c>
      <c r="AS1061" s="11">
        <v>3</v>
      </c>
      <c r="AT1061" s="102" t="s">
        <v>505</v>
      </c>
      <c r="AY1061" s="11"/>
      <c r="BH1061" t="str">
        <f>CONCATENATE(Tabla1[[#This Row],[MADRE]],"X",Tabla1[[#This Row],[PADRE]])</f>
        <v>R1000XD01i462</v>
      </c>
    </row>
    <row r="1062" spans="1:60" ht="15.75" hidden="1" x14ac:dyDescent="0.25">
      <c r="A1062" s="11" t="str">
        <f t="shared" si="199"/>
        <v>D06_346_12</v>
      </c>
      <c r="B1062" s="1" t="s">
        <v>488</v>
      </c>
      <c r="C1062" s="12">
        <v>346</v>
      </c>
      <c r="D1062" s="14">
        <v>12</v>
      </c>
      <c r="E1062" s="14" t="s">
        <v>62</v>
      </c>
      <c r="F1062" s="14" t="s">
        <v>504</v>
      </c>
      <c r="G1062" s="14" t="s">
        <v>63</v>
      </c>
      <c r="H1062" s="14">
        <v>2009</v>
      </c>
      <c r="I1062" t="s">
        <v>489</v>
      </c>
      <c r="Y1062" s="14">
        <v>25</v>
      </c>
      <c r="Z1062" s="14">
        <v>70</v>
      </c>
      <c r="AA1062" s="81">
        <f t="shared" si="200"/>
        <v>2.8</v>
      </c>
      <c r="AB1062" s="14">
        <v>4</v>
      </c>
      <c r="AC1062" s="14">
        <v>17</v>
      </c>
      <c r="AD1062" s="104">
        <f t="shared" si="201"/>
        <v>0.68</v>
      </c>
      <c r="AE1062" s="13">
        <f t="shared" si="202"/>
        <v>24.285714285714288</v>
      </c>
      <c r="AF1062" s="14">
        <v>0</v>
      </c>
      <c r="AG1062" s="103">
        <f t="shared" si="203"/>
        <v>0</v>
      </c>
      <c r="AH1062" s="14">
        <v>0</v>
      </c>
      <c r="AI1062" s="103">
        <f t="shared" si="204"/>
        <v>0</v>
      </c>
      <c r="AJ1062" s="17" t="s">
        <v>77</v>
      </c>
      <c r="AM1062" s="14">
        <v>2</v>
      </c>
      <c r="AN1062" s="14">
        <v>2</v>
      </c>
      <c r="AO1062" s="14">
        <v>1</v>
      </c>
      <c r="AP1062" s="14">
        <v>3</v>
      </c>
      <c r="AQ1062" s="14">
        <v>3</v>
      </c>
      <c r="AR1062" s="14">
        <v>3</v>
      </c>
      <c r="AS1062" s="14"/>
      <c r="AT1062" s="14"/>
      <c r="AY1062" s="14"/>
      <c r="BH1062" t="str">
        <f>CONCATENATE(Tabla1[[#This Row],[MADRE]],"X",Tabla1[[#This Row],[PADRE]])</f>
        <v>R1000XD01i462</v>
      </c>
    </row>
    <row r="1063" spans="1:60" ht="15.75" hidden="1" x14ac:dyDescent="0.25">
      <c r="A1063" s="11" t="str">
        <f t="shared" si="199"/>
        <v>D06_354_12</v>
      </c>
      <c r="B1063" s="1" t="s">
        <v>488</v>
      </c>
      <c r="C1063" s="12">
        <v>354</v>
      </c>
      <c r="D1063" s="14">
        <v>12</v>
      </c>
      <c r="E1063" s="14" t="s">
        <v>62</v>
      </c>
      <c r="F1063" s="14" t="s">
        <v>504</v>
      </c>
      <c r="G1063" s="14" t="s">
        <v>63</v>
      </c>
      <c r="H1063" s="14">
        <v>2009</v>
      </c>
      <c r="I1063" t="s">
        <v>489</v>
      </c>
      <c r="Y1063" s="14">
        <v>25</v>
      </c>
      <c r="Z1063" s="14">
        <v>45</v>
      </c>
      <c r="AA1063" s="81">
        <f t="shared" si="200"/>
        <v>1.8</v>
      </c>
      <c r="AB1063" s="14">
        <v>3</v>
      </c>
      <c r="AC1063" s="14">
        <v>24</v>
      </c>
      <c r="AD1063" s="81">
        <f t="shared" si="201"/>
        <v>0.96</v>
      </c>
      <c r="AE1063" s="13">
        <f t="shared" si="202"/>
        <v>53.333333333333329</v>
      </c>
      <c r="AF1063" s="14">
        <v>0</v>
      </c>
      <c r="AG1063" s="13">
        <f t="shared" si="203"/>
        <v>0</v>
      </c>
      <c r="AH1063" s="13">
        <v>0</v>
      </c>
      <c r="AI1063" s="13">
        <f t="shared" si="204"/>
        <v>0</v>
      </c>
      <c r="AJ1063" s="17" t="s">
        <v>87</v>
      </c>
      <c r="AM1063" s="14">
        <v>3</v>
      </c>
      <c r="AN1063" s="14">
        <v>3</v>
      </c>
      <c r="AO1063" s="14">
        <v>1</v>
      </c>
      <c r="AP1063" s="14">
        <v>3</v>
      </c>
      <c r="AQ1063" s="14">
        <v>3</v>
      </c>
      <c r="AR1063" s="14">
        <v>3</v>
      </c>
      <c r="AS1063" s="14"/>
      <c r="AT1063" s="14"/>
      <c r="AY1063" s="14"/>
      <c r="BH1063" t="str">
        <f>CONCATENATE(Tabla1[[#This Row],[MADRE]],"X",Tabla1[[#This Row],[PADRE]])</f>
        <v>R1000XD01i462</v>
      </c>
    </row>
    <row r="1064" spans="1:60" ht="15.75" hidden="1" x14ac:dyDescent="0.25">
      <c r="A1064" s="11" t="str">
        <f t="shared" si="199"/>
        <v>D06_354_12</v>
      </c>
      <c r="B1064" s="1" t="s">
        <v>488</v>
      </c>
      <c r="C1064" s="1">
        <v>354</v>
      </c>
      <c r="D1064" s="11">
        <v>12</v>
      </c>
      <c r="E1064" s="11" t="s">
        <v>62</v>
      </c>
      <c r="F1064" s="14" t="s">
        <v>504</v>
      </c>
      <c r="G1064" s="11" t="s">
        <v>63</v>
      </c>
      <c r="H1064" s="11">
        <v>2010</v>
      </c>
      <c r="I1064" t="s">
        <v>489</v>
      </c>
      <c r="Y1064" s="11">
        <v>25</v>
      </c>
      <c r="Z1064" s="11">
        <v>43</v>
      </c>
      <c r="AA1064" s="15">
        <f t="shared" si="200"/>
        <v>1.72</v>
      </c>
      <c r="AB1064" s="11">
        <v>4</v>
      </c>
      <c r="AC1064" s="11">
        <v>18</v>
      </c>
      <c r="AD1064" s="101">
        <f t="shared" si="201"/>
        <v>0.72</v>
      </c>
      <c r="AE1064" s="16">
        <f t="shared" si="202"/>
        <v>41.860465116279073</v>
      </c>
      <c r="AF1064" s="11">
        <v>0</v>
      </c>
      <c r="AG1064" s="16">
        <f t="shared" si="203"/>
        <v>0</v>
      </c>
      <c r="AH1064" s="16">
        <v>0</v>
      </c>
      <c r="AI1064" s="16">
        <f t="shared" si="204"/>
        <v>0</v>
      </c>
      <c r="AJ1064" s="18" t="s">
        <v>101</v>
      </c>
      <c r="AM1064" s="11">
        <v>6</v>
      </c>
      <c r="AN1064" s="11">
        <v>3</v>
      </c>
      <c r="AO1064" s="11">
        <v>2</v>
      </c>
      <c r="AP1064" s="11">
        <v>3</v>
      </c>
      <c r="AQ1064" s="11">
        <v>3</v>
      </c>
      <c r="AR1064" s="11">
        <v>3</v>
      </c>
      <c r="AS1064" s="11">
        <v>1</v>
      </c>
      <c r="AT1064" s="102"/>
      <c r="AY1064" s="11"/>
      <c r="BH1064" t="str">
        <f>CONCATENATE(Tabla1[[#This Row],[MADRE]],"X",Tabla1[[#This Row],[PADRE]])</f>
        <v>R1000XD01i462</v>
      </c>
    </row>
    <row r="1065" spans="1:60" ht="15.75" hidden="1" x14ac:dyDescent="0.25">
      <c r="A1065" s="11" t="str">
        <f t="shared" si="199"/>
        <v>D06_361_12</v>
      </c>
      <c r="B1065" s="1" t="s">
        <v>488</v>
      </c>
      <c r="C1065" s="12">
        <v>361</v>
      </c>
      <c r="D1065" s="14">
        <v>12</v>
      </c>
      <c r="E1065" s="14" t="s">
        <v>62</v>
      </c>
      <c r="F1065" s="14" t="s">
        <v>504</v>
      </c>
      <c r="G1065" s="14" t="s">
        <v>63</v>
      </c>
      <c r="H1065" s="14">
        <v>2009</v>
      </c>
      <c r="I1065" t="s">
        <v>489</v>
      </c>
      <c r="Y1065" s="14">
        <v>25</v>
      </c>
      <c r="Z1065" s="14">
        <v>77</v>
      </c>
      <c r="AA1065" s="81">
        <f t="shared" si="200"/>
        <v>3.08</v>
      </c>
      <c r="AB1065" s="14">
        <v>4</v>
      </c>
      <c r="AC1065" s="14">
        <v>15</v>
      </c>
      <c r="AD1065" s="104">
        <f t="shared" si="201"/>
        <v>0.6</v>
      </c>
      <c r="AE1065" s="13">
        <f t="shared" si="202"/>
        <v>19.480519480519479</v>
      </c>
      <c r="AF1065" s="14">
        <v>0</v>
      </c>
      <c r="AG1065" s="103">
        <f t="shared" si="203"/>
        <v>0</v>
      </c>
      <c r="AH1065" s="14">
        <v>0</v>
      </c>
      <c r="AI1065" s="103">
        <f t="shared" si="204"/>
        <v>0</v>
      </c>
      <c r="AJ1065" s="17" t="s">
        <v>218</v>
      </c>
      <c r="AM1065" s="14">
        <v>5</v>
      </c>
      <c r="AN1065" s="14">
        <v>2</v>
      </c>
      <c r="AO1065" s="14">
        <v>2</v>
      </c>
      <c r="AP1065" s="14">
        <v>3</v>
      </c>
      <c r="AQ1065" s="14">
        <v>3</v>
      </c>
      <c r="AR1065" s="107">
        <v>2</v>
      </c>
      <c r="AS1065" s="107"/>
      <c r="AT1065" s="14"/>
      <c r="AY1065" s="14"/>
      <c r="BH1065" t="str">
        <f>CONCATENATE(Tabla1[[#This Row],[MADRE]],"X",Tabla1[[#This Row],[PADRE]])</f>
        <v>R1000XD01i462</v>
      </c>
    </row>
    <row r="1066" spans="1:60" ht="15.75" hidden="1" x14ac:dyDescent="0.25">
      <c r="A1066" s="11" t="str">
        <f t="shared" si="199"/>
        <v>D06_364_12</v>
      </c>
      <c r="B1066" s="1" t="s">
        <v>488</v>
      </c>
      <c r="C1066" s="12">
        <v>364</v>
      </c>
      <c r="D1066" s="14">
        <v>12</v>
      </c>
      <c r="E1066" s="14" t="s">
        <v>62</v>
      </c>
      <c r="F1066" s="14" t="s">
        <v>504</v>
      </c>
      <c r="G1066" s="14" t="s">
        <v>63</v>
      </c>
      <c r="H1066" s="14">
        <v>2009</v>
      </c>
      <c r="I1066" t="s">
        <v>489</v>
      </c>
      <c r="Y1066" s="14">
        <v>20</v>
      </c>
      <c r="Z1066" s="14">
        <v>41</v>
      </c>
      <c r="AA1066" s="81">
        <f t="shared" si="200"/>
        <v>2.0499999999999998</v>
      </c>
      <c r="AB1066" s="14">
        <v>4</v>
      </c>
      <c r="AC1066" s="14">
        <v>17</v>
      </c>
      <c r="AD1066" s="100">
        <f t="shared" si="201"/>
        <v>0.85</v>
      </c>
      <c r="AE1066" s="13">
        <f t="shared" si="202"/>
        <v>41.463414634146346</v>
      </c>
      <c r="AF1066" s="14">
        <v>0</v>
      </c>
      <c r="AG1066" s="13">
        <f t="shared" si="203"/>
        <v>0</v>
      </c>
      <c r="AH1066" s="13">
        <v>0</v>
      </c>
      <c r="AI1066" s="13">
        <f t="shared" si="204"/>
        <v>0</v>
      </c>
      <c r="AJ1066" s="17" t="s">
        <v>379</v>
      </c>
      <c r="AM1066" s="14">
        <v>3</v>
      </c>
      <c r="AN1066" s="14">
        <v>3</v>
      </c>
      <c r="AO1066" s="14">
        <v>1</v>
      </c>
      <c r="AP1066" s="14">
        <v>1</v>
      </c>
      <c r="AQ1066" s="14">
        <v>3</v>
      </c>
      <c r="AR1066" s="14">
        <v>3</v>
      </c>
      <c r="AS1066" s="14"/>
      <c r="AT1066" s="14"/>
      <c r="AY1066" s="14"/>
      <c r="BH1066" t="str">
        <f>CONCATENATE(Tabla1[[#This Row],[MADRE]],"X",Tabla1[[#This Row],[PADRE]])</f>
        <v>R1000XD01i462</v>
      </c>
    </row>
    <row r="1067" spans="1:60" ht="15.75" hidden="1" x14ac:dyDescent="0.25">
      <c r="A1067" s="11" t="str">
        <f t="shared" si="199"/>
        <v>D06_364_12</v>
      </c>
      <c r="B1067" s="1" t="s">
        <v>488</v>
      </c>
      <c r="C1067" s="1">
        <v>364</v>
      </c>
      <c r="D1067" s="11">
        <v>12</v>
      </c>
      <c r="E1067" s="11" t="s">
        <v>62</v>
      </c>
      <c r="F1067" s="14" t="s">
        <v>504</v>
      </c>
      <c r="G1067" s="11" t="s">
        <v>63</v>
      </c>
      <c r="H1067" s="11">
        <v>2010</v>
      </c>
      <c r="I1067" t="s">
        <v>489</v>
      </c>
      <c r="Y1067" s="11">
        <v>25</v>
      </c>
      <c r="Z1067" s="11">
        <v>49</v>
      </c>
      <c r="AA1067" s="15">
        <f t="shared" si="200"/>
        <v>1.96</v>
      </c>
      <c r="AB1067" s="11">
        <v>4</v>
      </c>
      <c r="AC1067" s="11">
        <v>13</v>
      </c>
      <c r="AD1067" s="101">
        <f t="shared" si="201"/>
        <v>0.52</v>
      </c>
      <c r="AE1067" s="16">
        <f t="shared" si="202"/>
        <v>26.530612244897959</v>
      </c>
      <c r="AF1067" s="11">
        <v>0</v>
      </c>
      <c r="AG1067" s="16">
        <f t="shared" si="203"/>
        <v>0</v>
      </c>
      <c r="AH1067" s="16">
        <v>0</v>
      </c>
      <c r="AI1067" s="16">
        <f t="shared" si="204"/>
        <v>0</v>
      </c>
      <c r="AJ1067" s="18" t="s">
        <v>141</v>
      </c>
      <c r="AM1067" s="11">
        <v>1</v>
      </c>
      <c r="AN1067" s="11">
        <v>3</v>
      </c>
      <c r="AO1067" s="11">
        <v>1</v>
      </c>
      <c r="AP1067" s="11">
        <v>2</v>
      </c>
      <c r="AQ1067" s="11">
        <v>3</v>
      </c>
      <c r="AR1067" s="11">
        <v>3</v>
      </c>
      <c r="AS1067" s="11">
        <v>2</v>
      </c>
      <c r="AT1067" s="102" t="s">
        <v>506</v>
      </c>
      <c r="AY1067" s="11"/>
      <c r="BH1067" t="str">
        <f>CONCATENATE(Tabla1[[#This Row],[MADRE]],"X",Tabla1[[#This Row],[PADRE]])</f>
        <v>R1000XD01i462</v>
      </c>
    </row>
    <row r="1068" spans="1:60" ht="15.75" hidden="1" x14ac:dyDescent="0.25">
      <c r="A1068" s="11" t="str">
        <f t="shared" si="199"/>
        <v>D06_366_12</v>
      </c>
      <c r="B1068" s="1" t="s">
        <v>488</v>
      </c>
      <c r="C1068" s="1">
        <v>366</v>
      </c>
      <c r="D1068" s="11">
        <v>12</v>
      </c>
      <c r="E1068" s="11" t="s">
        <v>62</v>
      </c>
      <c r="F1068" s="14" t="s">
        <v>504</v>
      </c>
      <c r="G1068" s="11" t="s">
        <v>63</v>
      </c>
      <c r="H1068" s="11">
        <v>2010</v>
      </c>
      <c r="I1068" t="s">
        <v>489</v>
      </c>
      <c r="Y1068" s="11">
        <v>25</v>
      </c>
      <c r="Z1068" s="11">
        <v>68</v>
      </c>
      <c r="AA1068" s="15">
        <f t="shared" si="200"/>
        <v>2.72</v>
      </c>
      <c r="AB1068" s="11">
        <v>4</v>
      </c>
      <c r="AC1068" s="11">
        <v>24</v>
      </c>
      <c r="AD1068" s="101">
        <f t="shared" si="201"/>
        <v>0.96</v>
      </c>
      <c r="AE1068" s="16">
        <f t="shared" si="202"/>
        <v>35.294117647058819</v>
      </c>
      <c r="AF1068" s="11">
        <v>0</v>
      </c>
      <c r="AG1068" s="16">
        <f t="shared" si="203"/>
        <v>0</v>
      </c>
      <c r="AH1068" s="16">
        <v>0</v>
      </c>
      <c r="AI1068" s="16">
        <f t="shared" si="204"/>
        <v>0</v>
      </c>
      <c r="AJ1068" s="18" t="s">
        <v>83</v>
      </c>
      <c r="AM1068" s="11">
        <v>3</v>
      </c>
      <c r="AN1068" s="11">
        <v>3</v>
      </c>
      <c r="AO1068" s="11">
        <v>1</v>
      </c>
      <c r="AP1068" s="11">
        <v>2</v>
      </c>
      <c r="AQ1068" s="11">
        <v>3</v>
      </c>
      <c r="AR1068" s="11">
        <v>3</v>
      </c>
      <c r="AS1068" s="11">
        <v>2</v>
      </c>
      <c r="AT1068" s="102"/>
      <c r="AY1068" s="11"/>
      <c r="BH1068" t="str">
        <f>CONCATENATE(Tabla1[[#This Row],[MADRE]],"X",Tabla1[[#This Row],[PADRE]])</f>
        <v>R1000XD01i462</v>
      </c>
    </row>
    <row r="1069" spans="1:60" ht="15.75" hidden="1" x14ac:dyDescent="0.25">
      <c r="A1069" s="11" t="str">
        <f t="shared" si="199"/>
        <v>D06_367_12</v>
      </c>
      <c r="B1069" s="1" t="s">
        <v>488</v>
      </c>
      <c r="C1069" s="12">
        <v>367</v>
      </c>
      <c r="D1069" s="14">
        <v>12</v>
      </c>
      <c r="E1069" s="14" t="s">
        <v>62</v>
      </c>
      <c r="F1069" s="14" t="s">
        <v>504</v>
      </c>
      <c r="G1069" s="14" t="s">
        <v>63</v>
      </c>
      <c r="H1069" s="14">
        <v>2009</v>
      </c>
      <c r="I1069" t="s">
        <v>489</v>
      </c>
      <c r="Y1069" s="14">
        <v>25</v>
      </c>
      <c r="Z1069" s="14">
        <v>81</v>
      </c>
      <c r="AA1069" s="81">
        <f t="shared" si="200"/>
        <v>3.24</v>
      </c>
      <c r="AB1069" s="14">
        <v>4</v>
      </c>
      <c r="AC1069" s="14">
        <v>22</v>
      </c>
      <c r="AD1069" s="100">
        <f t="shared" si="201"/>
        <v>0.88</v>
      </c>
      <c r="AE1069" s="13">
        <f t="shared" si="202"/>
        <v>27.160493827160494</v>
      </c>
      <c r="AF1069" s="14">
        <v>0</v>
      </c>
      <c r="AG1069" s="13">
        <f t="shared" si="203"/>
        <v>0</v>
      </c>
      <c r="AH1069" s="13">
        <v>0</v>
      </c>
      <c r="AI1069" s="13">
        <f t="shared" si="204"/>
        <v>0</v>
      </c>
      <c r="AJ1069" s="17" t="s">
        <v>141</v>
      </c>
      <c r="AM1069" s="14">
        <v>6</v>
      </c>
      <c r="AN1069" s="14">
        <v>2</v>
      </c>
      <c r="AO1069" s="14">
        <v>3</v>
      </c>
      <c r="AP1069" s="14">
        <v>3</v>
      </c>
      <c r="AQ1069" s="14">
        <v>3</v>
      </c>
      <c r="AR1069" s="14">
        <v>3</v>
      </c>
      <c r="AS1069" s="14"/>
      <c r="AT1069" s="14"/>
      <c r="AY1069" s="14"/>
      <c r="BH1069" t="str">
        <f>CONCATENATE(Tabla1[[#This Row],[MADRE]],"X",Tabla1[[#This Row],[PADRE]])</f>
        <v>R1000XD01i462</v>
      </c>
    </row>
    <row r="1070" spans="1:60" ht="15.75" hidden="1" x14ac:dyDescent="0.25">
      <c r="A1070" s="11" t="str">
        <f t="shared" si="199"/>
        <v>D06_367_12</v>
      </c>
      <c r="B1070" s="1" t="s">
        <v>488</v>
      </c>
      <c r="C1070" s="1">
        <v>367</v>
      </c>
      <c r="D1070" s="11">
        <v>12</v>
      </c>
      <c r="E1070" s="11" t="s">
        <v>62</v>
      </c>
      <c r="F1070" s="14" t="s">
        <v>504</v>
      </c>
      <c r="G1070" s="11" t="s">
        <v>63</v>
      </c>
      <c r="H1070" s="11">
        <v>2010</v>
      </c>
      <c r="I1070" t="s">
        <v>489</v>
      </c>
      <c r="Y1070" s="11">
        <v>25</v>
      </c>
      <c r="Z1070" s="11">
        <v>81</v>
      </c>
      <c r="AA1070" s="15">
        <f t="shared" si="200"/>
        <v>3.2749999999999999</v>
      </c>
      <c r="AB1070" s="11">
        <v>4</v>
      </c>
      <c r="AC1070" s="11">
        <v>21</v>
      </c>
      <c r="AD1070" s="101">
        <f t="shared" si="201"/>
        <v>0.875</v>
      </c>
      <c r="AE1070" s="16">
        <f t="shared" si="202"/>
        <v>26.717557251908399</v>
      </c>
      <c r="AF1070" s="11">
        <v>1</v>
      </c>
      <c r="AG1070" s="16">
        <f t="shared" si="203"/>
        <v>4</v>
      </c>
      <c r="AH1070" s="16">
        <v>0</v>
      </c>
      <c r="AI1070" s="16">
        <f t="shared" si="204"/>
        <v>0</v>
      </c>
      <c r="AJ1070" s="18" t="s">
        <v>133</v>
      </c>
      <c r="AM1070" s="11">
        <v>7</v>
      </c>
      <c r="AN1070" s="11">
        <v>3</v>
      </c>
      <c r="AO1070" s="11">
        <v>2</v>
      </c>
      <c r="AP1070" s="11">
        <v>2</v>
      </c>
      <c r="AQ1070" s="11">
        <v>3</v>
      </c>
      <c r="AR1070" s="11">
        <v>3</v>
      </c>
      <c r="AS1070" s="11">
        <v>1</v>
      </c>
      <c r="AT1070" s="102"/>
      <c r="AY1070" s="11"/>
      <c r="BH1070" t="str">
        <f>CONCATENATE(Tabla1[[#This Row],[MADRE]],"X",Tabla1[[#This Row],[PADRE]])</f>
        <v>R1000XD01i462</v>
      </c>
    </row>
    <row r="1071" spans="1:60" ht="15.75" hidden="1" x14ac:dyDescent="0.25">
      <c r="A1071" s="11" t="str">
        <f t="shared" si="199"/>
        <v>D06_368_12</v>
      </c>
      <c r="B1071" s="1" t="s">
        <v>488</v>
      </c>
      <c r="C1071" s="1">
        <v>368</v>
      </c>
      <c r="D1071" s="11">
        <v>12</v>
      </c>
      <c r="E1071" s="11" t="s">
        <v>62</v>
      </c>
      <c r="F1071" s="14" t="s">
        <v>504</v>
      </c>
      <c r="G1071" s="11" t="s">
        <v>63</v>
      </c>
      <c r="H1071" s="11">
        <v>2010</v>
      </c>
      <c r="I1071" t="s">
        <v>489</v>
      </c>
      <c r="Y1071" s="11">
        <v>25</v>
      </c>
      <c r="Z1071" s="11">
        <v>39</v>
      </c>
      <c r="AA1071" s="15">
        <f t="shared" si="200"/>
        <v>1.56</v>
      </c>
      <c r="AB1071" s="11">
        <v>4</v>
      </c>
      <c r="AC1071" s="11">
        <v>14</v>
      </c>
      <c r="AD1071" s="101">
        <f t="shared" si="201"/>
        <v>0.56000000000000005</v>
      </c>
      <c r="AE1071" s="16">
        <f t="shared" si="202"/>
        <v>35.897435897435898</v>
      </c>
      <c r="AF1071" s="11">
        <v>0</v>
      </c>
      <c r="AG1071" s="16">
        <f t="shared" si="203"/>
        <v>0</v>
      </c>
      <c r="AH1071" s="16">
        <v>0</v>
      </c>
      <c r="AI1071" s="16">
        <f t="shared" si="204"/>
        <v>0</v>
      </c>
      <c r="AJ1071" s="18" t="s">
        <v>133</v>
      </c>
      <c r="AM1071" s="11">
        <v>7</v>
      </c>
      <c r="AN1071" s="11">
        <v>3</v>
      </c>
      <c r="AO1071" s="11">
        <v>1</v>
      </c>
      <c r="AP1071" s="11">
        <v>2</v>
      </c>
      <c r="AQ1071" s="11">
        <v>3</v>
      </c>
      <c r="AR1071" s="11">
        <v>3</v>
      </c>
      <c r="AS1071" s="11">
        <v>1</v>
      </c>
      <c r="AT1071" s="102"/>
      <c r="AY1071" s="11"/>
      <c r="BH1071" t="str">
        <f>CONCATENATE(Tabla1[[#This Row],[MADRE]],"X",Tabla1[[#This Row],[PADRE]])</f>
        <v>R1000XD01i462</v>
      </c>
    </row>
    <row r="1072" spans="1:60" ht="15.75" hidden="1" x14ac:dyDescent="0.25">
      <c r="A1072" s="11" t="str">
        <f t="shared" si="199"/>
        <v>D06_376_12</v>
      </c>
      <c r="B1072" s="1" t="s">
        <v>488</v>
      </c>
      <c r="C1072" s="12">
        <v>376</v>
      </c>
      <c r="D1072" s="14">
        <v>12</v>
      </c>
      <c r="E1072" s="14" t="s">
        <v>62</v>
      </c>
      <c r="F1072" s="14" t="s">
        <v>504</v>
      </c>
      <c r="G1072" s="14" t="s">
        <v>63</v>
      </c>
      <c r="H1072" s="14">
        <v>2009</v>
      </c>
      <c r="I1072" t="s">
        <v>489</v>
      </c>
      <c r="Y1072" s="14">
        <v>25</v>
      </c>
      <c r="Z1072" s="14">
        <v>68</v>
      </c>
      <c r="AA1072" s="81">
        <f t="shared" si="200"/>
        <v>2.72</v>
      </c>
      <c r="AB1072" s="14">
        <v>4</v>
      </c>
      <c r="AC1072" s="14">
        <v>19</v>
      </c>
      <c r="AD1072" s="113">
        <f t="shared" si="201"/>
        <v>0.76</v>
      </c>
      <c r="AE1072" s="13">
        <f t="shared" si="202"/>
        <v>27.941176470588232</v>
      </c>
      <c r="AF1072" s="14">
        <v>0</v>
      </c>
      <c r="AG1072" s="13">
        <f t="shared" si="203"/>
        <v>0</v>
      </c>
      <c r="AH1072" s="13">
        <v>0</v>
      </c>
      <c r="AI1072" s="13">
        <f t="shared" si="204"/>
        <v>0</v>
      </c>
      <c r="AJ1072" s="17" t="s">
        <v>77</v>
      </c>
      <c r="AM1072" s="14">
        <v>3</v>
      </c>
      <c r="AN1072" s="14">
        <v>3</v>
      </c>
      <c r="AO1072" s="14">
        <v>1</v>
      </c>
      <c r="AP1072" s="14">
        <v>2</v>
      </c>
      <c r="AQ1072" s="14">
        <v>3</v>
      </c>
      <c r="AR1072" s="14">
        <v>3</v>
      </c>
      <c r="AS1072" s="14"/>
      <c r="AT1072" s="96"/>
      <c r="AY1072" s="14"/>
      <c r="BH1072" t="str">
        <f>CONCATENATE(Tabla1[[#This Row],[MADRE]],"X",Tabla1[[#This Row],[PADRE]])</f>
        <v>R1000XD01i462</v>
      </c>
    </row>
    <row r="1073" spans="1:60" ht="15.75" hidden="1" x14ac:dyDescent="0.25">
      <c r="A1073" s="11" t="str">
        <f t="shared" si="199"/>
        <v>D06_376_12</v>
      </c>
      <c r="B1073" s="1" t="s">
        <v>488</v>
      </c>
      <c r="C1073" s="1">
        <v>376</v>
      </c>
      <c r="D1073" s="11">
        <v>12</v>
      </c>
      <c r="E1073" s="11" t="s">
        <v>62</v>
      </c>
      <c r="F1073" s="14" t="s">
        <v>504</v>
      </c>
      <c r="G1073" s="11" t="s">
        <v>63</v>
      </c>
      <c r="H1073" s="11">
        <v>2010</v>
      </c>
      <c r="I1073" t="s">
        <v>489</v>
      </c>
      <c r="Y1073" s="11">
        <v>25</v>
      </c>
      <c r="Z1073" s="11">
        <v>68</v>
      </c>
      <c r="AA1073" s="15">
        <f t="shared" si="200"/>
        <v>2.8419047619047619</v>
      </c>
      <c r="AB1073" s="11">
        <v>4</v>
      </c>
      <c r="AC1073" s="11">
        <v>16</v>
      </c>
      <c r="AD1073" s="114">
        <f t="shared" si="201"/>
        <v>0.76190476190476186</v>
      </c>
      <c r="AE1073" s="16">
        <f t="shared" si="202"/>
        <v>26.809651474530831</v>
      </c>
      <c r="AF1073" s="11">
        <v>4</v>
      </c>
      <c r="AG1073" s="16">
        <f t="shared" si="203"/>
        <v>16</v>
      </c>
      <c r="AH1073" s="16">
        <v>0</v>
      </c>
      <c r="AI1073" s="16">
        <f t="shared" si="204"/>
        <v>0</v>
      </c>
      <c r="AJ1073" s="18" t="s">
        <v>124</v>
      </c>
      <c r="AM1073" s="11">
        <v>4</v>
      </c>
      <c r="AN1073" s="11">
        <v>3</v>
      </c>
      <c r="AO1073" s="11">
        <v>1</v>
      </c>
      <c r="AP1073" s="11">
        <v>2</v>
      </c>
      <c r="AQ1073" s="11">
        <v>3</v>
      </c>
      <c r="AR1073" s="11">
        <v>3</v>
      </c>
      <c r="AS1073" s="97">
        <v>1</v>
      </c>
      <c r="AT1073" s="98"/>
      <c r="AY1073" s="11"/>
      <c r="BH1073" t="str">
        <f>CONCATENATE(Tabla1[[#This Row],[MADRE]],"X",Tabla1[[#This Row],[PADRE]])</f>
        <v>R1000XD01i462</v>
      </c>
    </row>
    <row r="1074" spans="1:60" ht="15.75" hidden="1" x14ac:dyDescent="0.25">
      <c r="A1074" s="11" t="str">
        <f t="shared" si="199"/>
        <v>D06_378_12</v>
      </c>
      <c r="B1074" s="1" t="s">
        <v>488</v>
      </c>
      <c r="C1074" s="12">
        <v>378</v>
      </c>
      <c r="D1074" s="14">
        <v>12</v>
      </c>
      <c r="E1074" s="14" t="s">
        <v>62</v>
      </c>
      <c r="F1074" s="14" t="s">
        <v>504</v>
      </c>
      <c r="G1074" s="14" t="s">
        <v>63</v>
      </c>
      <c r="H1074" s="14">
        <v>2009</v>
      </c>
      <c r="I1074" t="s">
        <v>489</v>
      </c>
      <c r="Y1074" s="14">
        <v>25</v>
      </c>
      <c r="Z1074" s="14">
        <v>81</v>
      </c>
      <c r="AA1074" s="81">
        <f t="shared" si="200"/>
        <v>3.24</v>
      </c>
      <c r="AB1074" s="14">
        <v>4</v>
      </c>
      <c r="AC1074" s="14">
        <v>24</v>
      </c>
      <c r="AD1074" s="81">
        <f t="shared" si="201"/>
        <v>0.96</v>
      </c>
      <c r="AE1074" s="13">
        <f t="shared" si="202"/>
        <v>29.629629629629626</v>
      </c>
      <c r="AF1074" s="14">
        <v>0</v>
      </c>
      <c r="AG1074" s="103">
        <f t="shared" si="203"/>
        <v>0</v>
      </c>
      <c r="AH1074" s="14">
        <v>1</v>
      </c>
      <c r="AI1074" s="13">
        <f t="shared" si="204"/>
        <v>4</v>
      </c>
      <c r="AJ1074" s="17" t="s">
        <v>87</v>
      </c>
      <c r="AM1074" s="14">
        <v>3</v>
      </c>
      <c r="AN1074" s="14">
        <v>3</v>
      </c>
      <c r="AO1074" s="14">
        <v>1</v>
      </c>
      <c r="AP1074" s="14">
        <v>2</v>
      </c>
      <c r="AQ1074" s="14">
        <v>3</v>
      </c>
      <c r="AR1074" s="14">
        <v>3</v>
      </c>
      <c r="AS1074" s="14"/>
      <c r="AT1074" s="14"/>
      <c r="AY1074" s="14"/>
      <c r="BH1074" t="str">
        <f>CONCATENATE(Tabla1[[#This Row],[MADRE]],"X",Tabla1[[#This Row],[PADRE]])</f>
        <v>R1000XD01i462</v>
      </c>
    </row>
    <row r="1075" spans="1:60" ht="15.75" hidden="1" x14ac:dyDescent="0.25">
      <c r="A1075" s="11" t="str">
        <f t="shared" si="199"/>
        <v>D06_381_12</v>
      </c>
      <c r="B1075" s="1" t="s">
        <v>488</v>
      </c>
      <c r="C1075" s="12">
        <v>381</v>
      </c>
      <c r="D1075" s="14">
        <v>12</v>
      </c>
      <c r="E1075" s="14" t="s">
        <v>62</v>
      </c>
      <c r="F1075" s="14" t="s">
        <v>504</v>
      </c>
      <c r="G1075" s="14" t="s">
        <v>63</v>
      </c>
      <c r="H1075" s="14">
        <v>2009</v>
      </c>
      <c r="I1075" t="s">
        <v>489</v>
      </c>
      <c r="Y1075" s="14">
        <v>25</v>
      </c>
      <c r="Z1075" s="14">
        <v>75</v>
      </c>
      <c r="AA1075" s="81">
        <f t="shared" si="200"/>
        <v>3</v>
      </c>
      <c r="AB1075" s="14">
        <v>4</v>
      </c>
      <c r="AC1075" s="14">
        <v>24</v>
      </c>
      <c r="AD1075" s="81">
        <f t="shared" si="201"/>
        <v>0.96</v>
      </c>
      <c r="AE1075" s="13">
        <f t="shared" si="202"/>
        <v>32</v>
      </c>
      <c r="AF1075" s="14">
        <v>0</v>
      </c>
      <c r="AG1075" s="103">
        <f t="shared" si="203"/>
        <v>0</v>
      </c>
      <c r="AH1075" s="14">
        <v>3</v>
      </c>
      <c r="AI1075" s="108">
        <f t="shared" si="204"/>
        <v>12</v>
      </c>
      <c r="AJ1075" s="17" t="s">
        <v>133</v>
      </c>
      <c r="AM1075" s="14">
        <v>4</v>
      </c>
      <c r="AN1075" s="14">
        <v>2</v>
      </c>
      <c r="AO1075" s="14">
        <v>2</v>
      </c>
      <c r="AP1075" s="14">
        <v>2</v>
      </c>
      <c r="AQ1075" s="14">
        <v>3</v>
      </c>
      <c r="AR1075" s="14">
        <v>3</v>
      </c>
      <c r="AS1075" s="14"/>
      <c r="AT1075" s="14"/>
      <c r="AY1075" s="14"/>
      <c r="BH1075" t="str">
        <f>CONCATENATE(Tabla1[[#This Row],[MADRE]],"X",Tabla1[[#This Row],[PADRE]])</f>
        <v>R1000XD01i462</v>
      </c>
    </row>
    <row r="1076" spans="1:60" ht="15.75" hidden="1" x14ac:dyDescent="0.25">
      <c r="A1076" s="11" t="str">
        <f t="shared" si="199"/>
        <v>D06_385_12</v>
      </c>
      <c r="B1076" s="1" t="s">
        <v>488</v>
      </c>
      <c r="C1076" s="1">
        <v>385</v>
      </c>
      <c r="D1076" s="11">
        <v>12</v>
      </c>
      <c r="E1076" s="11" t="s">
        <v>62</v>
      </c>
      <c r="F1076" s="14" t="s">
        <v>504</v>
      </c>
      <c r="G1076" s="11" t="s">
        <v>63</v>
      </c>
      <c r="H1076" s="11">
        <v>2010</v>
      </c>
      <c r="I1076" t="s">
        <v>489</v>
      </c>
      <c r="Y1076" s="11">
        <v>25</v>
      </c>
      <c r="Z1076" s="11">
        <v>42</v>
      </c>
      <c r="AA1076" s="15">
        <f t="shared" si="200"/>
        <v>1.68</v>
      </c>
      <c r="AB1076" s="11">
        <v>1</v>
      </c>
      <c r="AC1076" s="11">
        <v>21</v>
      </c>
      <c r="AD1076" s="15">
        <f t="shared" si="201"/>
        <v>0.84</v>
      </c>
      <c r="AE1076" s="16">
        <f t="shared" si="202"/>
        <v>50</v>
      </c>
      <c r="AF1076" s="11">
        <v>0</v>
      </c>
      <c r="AG1076" s="16">
        <f t="shared" si="203"/>
        <v>0</v>
      </c>
      <c r="AH1076" s="16">
        <v>0</v>
      </c>
      <c r="AI1076" s="16">
        <f t="shared" si="204"/>
        <v>0</v>
      </c>
      <c r="AJ1076" s="18" t="s">
        <v>87</v>
      </c>
      <c r="AM1076" s="11">
        <v>8</v>
      </c>
      <c r="AN1076" s="11">
        <v>2</v>
      </c>
      <c r="AO1076" s="11">
        <v>2</v>
      </c>
      <c r="AP1076" s="11">
        <v>4</v>
      </c>
      <c r="AQ1076" s="11">
        <v>3</v>
      </c>
      <c r="AR1076" s="11">
        <v>3</v>
      </c>
      <c r="AS1076" s="11">
        <v>2</v>
      </c>
      <c r="AT1076" s="102" t="s">
        <v>507</v>
      </c>
      <c r="AY1076" s="11"/>
      <c r="BH1076" t="str">
        <f>CONCATENATE(Tabla1[[#This Row],[MADRE]],"X",Tabla1[[#This Row],[PADRE]])</f>
        <v>R1000XD01i462</v>
      </c>
    </row>
    <row r="1077" spans="1:60" ht="15.75" hidden="1" x14ac:dyDescent="0.25">
      <c r="A1077" s="11" t="str">
        <f t="shared" si="199"/>
        <v>D06_385_12</v>
      </c>
      <c r="B1077" s="1" t="s">
        <v>488</v>
      </c>
      <c r="C1077" s="1">
        <v>385</v>
      </c>
      <c r="D1077" s="11">
        <v>12</v>
      </c>
      <c r="E1077" s="11" t="s">
        <v>62</v>
      </c>
      <c r="F1077" s="14" t="s">
        <v>504</v>
      </c>
      <c r="G1077" s="11" t="s">
        <v>63</v>
      </c>
      <c r="H1077" s="11">
        <v>2012</v>
      </c>
      <c r="I1077" t="s">
        <v>489</v>
      </c>
      <c r="Y1077" s="11">
        <v>25</v>
      </c>
      <c r="Z1077" s="11">
        <v>44</v>
      </c>
      <c r="AA1077" s="15">
        <f t="shared" si="200"/>
        <v>1.76</v>
      </c>
      <c r="AB1077" s="11">
        <v>3</v>
      </c>
      <c r="AC1077" s="11">
        <v>19</v>
      </c>
      <c r="AD1077" s="15">
        <f t="shared" si="201"/>
        <v>0.76</v>
      </c>
      <c r="AE1077" s="16">
        <f t="shared" si="202"/>
        <v>43.18181818181818</v>
      </c>
      <c r="AF1077" s="11">
        <v>0</v>
      </c>
      <c r="AG1077" s="16">
        <f t="shared" si="203"/>
        <v>0</v>
      </c>
      <c r="AH1077" s="16">
        <v>0</v>
      </c>
      <c r="AI1077" s="16">
        <f t="shared" si="204"/>
        <v>0</v>
      </c>
      <c r="AJ1077" s="18" t="s">
        <v>77</v>
      </c>
      <c r="AM1077" s="16">
        <v>4</v>
      </c>
      <c r="AN1077" s="11">
        <v>2</v>
      </c>
      <c r="AO1077" s="11">
        <v>1</v>
      </c>
      <c r="AP1077" s="11">
        <v>2</v>
      </c>
      <c r="AQ1077" s="11">
        <v>3</v>
      </c>
      <c r="AR1077" s="11">
        <v>3</v>
      </c>
      <c r="AS1077" s="11"/>
      <c r="AT1077" s="19"/>
      <c r="AY1077" s="11"/>
      <c r="BH1077" t="str">
        <f>CONCATENATE(Tabla1[[#This Row],[MADRE]],"X",Tabla1[[#This Row],[PADRE]])</f>
        <v>R1000XD01i462</v>
      </c>
    </row>
    <row r="1078" spans="1:60" ht="15.75" x14ac:dyDescent="0.25">
      <c r="A1078" s="11" t="str">
        <f t="shared" si="199"/>
        <v>D06_388_13</v>
      </c>
      <c r="B1078" s="1" t="s">
        <v>488</v>
      </c>
      <c r="C1078" s="12">
        <v>388</v>
      </c>
      <c r="D1078" s="14">
        <v>13</v>
      </c>
      <c r="E1078" s="14" t="s">
        <v>508</v>
      </c>
      <c r="F1078" s="14" t="s">
        <v>224</v>
      </c>
      <c r="G1078" s="14" t="s">
        <v>63</v>
      </c>
      <c r="H1078" s="14">
        <v>2009</v>
      </c>
      <c r="I1078" t="s">
        <v>489</v>
      </c>
      <c r="Y1078" s="14">
        <v>25</v>
      </c>
      <c r="Z1078" s="14">
        <v>111</v>
      </c>
      <c r="AA1078" s="81">
        <f t="shared" si="200"/>
        <v>4.4866666666666672</v>
      </c>
      <c r="AB1078" s="14">
        <v>4</v>
      </c>
      <c r="AC1078" s="14">
        <v>28</v>
      </c>
      <c r="AD1078" s="87">
        <f t="shared" si="201"/>
        <v>1.1666666666666667</v>
      </c>
      <c r="AE1078" s="13">
        <f t="shared" si="202"/>
        <v>26.002971768202077</v>
      </c>
      <c r="AF1078" s="14">
        <v>1</v>
      </c>
      <c r="AG1078" s="13">
        <f t="shared" si="203"/>
        <v>4</v>
      </c>
      <c r="AH1078" s="13">
        <v>0</v>
      </c>
      <c r="AI1078" s="103">
        <f t="shared" si="204"/>
        <v>0</v>
      </c>
      <c r="AJ1078" s="17" t="s">
        <v>87</v>
      </c>
      <c r="AM1078" s="14">
        <v>7</v>
      </c>
      <c r="AN1078" s="14">
        <v>3</v>
      </c>
      <c r="AO1078" s="14">
        <v>2</v>
      </c>
      <c r="AP1078" s="14">
        <v>3</v>
      </c>
      <c r="AQ1078" s="14">
        <v>3</v>
      </c>
      <c r="AR1078" s="14">
        <v>3</v>
      </c>
      <c r="AS1078" s="14"/>
      <c r="AT1078" s="14"/>
      <c r="AY1078" s="14"/>
      <c r="BH1078" t="str">
        <f>CONCATENATE(Tabla1[[#This Row],[MADRE]],"X",Tabla1[[#This Row],[PADRE]])</f>
        <v>D98i672XA2198</v>
      </c>
    </row>
    <row r="1079" spans="1:60" ht="15.75" x14ac:dyDescent="0.25">
      <c r="A1079" s="11" t="str">
        <f t="shared" si="199"/>
        <v>D06_388_13</v>
      </c>
      <c r="B1079" s="1" t="s">
        <v>488</v>
      </c>
      <c r="C1079" s="1">
        <v>388</v>
      </c>
      <c r="D1079" s="11">
        <v>13</v>
      </c>
      <c r="E1079" s="14" t="s">
        <v>508</v>
      </c>
      <c r="F1079" s="14" t="s">
        <v>224</v>
      </c>
      <c r="G1079" s="11" t="s">
        <v>63</v>
      </c>
      <c r="H1079" s="11">
        <v>2012</v>
      </c>
      <c r="I1079" t="s">
        <v>489</v>
      </c>
      <c r="Y1079" s="11">
        <v>25</v>
      </c>
      <c r="Z1079" s="11">
        <v>111</v>
      </c>
      <c r="AA1079" s="15">
        <f t="shared" si="200"/>
        <v>4.4400000000000004</v>
      </c>
      <c r="AB1079" s="11">
        <v>4</v>
      </c>
      <c r="AC1079" s="11">
        <v>21</v>
      </c>
      <c r="AD1079" s="15">
        <f t="shared" si="201"/>
        <v>0.84</v>
      </c>
      <c r="AE1079" s="16">
        <f t="shared" si="202"/>
        <v>18.918918918918916</v>
      </c>
      <c r="AF1079" s="11">
        <v>0</v>
      </c>
      <c r="AG1079" s="16">
        <f t="shared" si="203"/>
        <v>0</v>
      </c>
      <c r="AH1079" s="16">
        <v>1</v>
      </c>
      <c r="AI1079" s="16">
        <f t="shared" si="204"/>
        <v>4</v>
      </c>
      <c r="AJ1079" s="18" t="s">
        <v>87</v>
      </c>
      <c r="AM1079" s="16">
        <v>7</v>
      </c>
      <c r="AN1079" s="11">
        <v>3</v>
      </c>
      <c r="AO1079" s="11">
        <v>2</v>
      </c>
      <c r="AP1079" s="11">
        <v>4</v>
      </c>
      <c r="AQ1079" s="11">
        <v>3</v>
      </c>
      <c r="AR1079" s="11">
        <v>3</v>
      </c>
      <c r="AS1079" s="11"/>
      <c r="AT1079" s="19" t="s">
        <v>509</v>
      </c>
      <c r="AY1079" s="11"/>
      <c r="BH1079" t="str">
        <f>CONCATENATE(Tabla1[[#This Row],[MADRE]],"X",Tabla1[[#This Row],[PADRE]])</f>
        <v>D98i672XA2198</v>
      </c>
    </row>
    <row r="1080" spans="1:60" ht="15.75" x14ac:dyDescent="0.25">
      <c r="A1080" s="11" t="str">
        <f t="shared" si="199"/>
        <v>D06_401_13</v>
      </c>
      <c r="B1080" s="1" t="s">
        <v>488</v>
      </c>
      <c r="C1080" s="12">
        <v>401</v>
      </c>
      <c r="D1080" s="14">
        <v>13</v>
      </c>
      <c r="E1080" s="14" t="s">
        <v>508</v>
      </c>
      <c r="F1080" s="14" t="s">
        <v>224</v>
      </c>
      <c r="G1080" s="14" t="s">
        <v>63</v>
      </c>
      <c r="H1080" s="14">
        <v>2009</v>
      </c>
      <c r="I1080" t="s">
        <v>489</v>
      </c>
      <c r="Y1080" s="14">
        <v>25</v>
      </c>
      <c r="Z1080" s="14">
        <v>59</v>
      </c>
      <c r="AA1080" s="81">
        <f t="shared" si="200"/>
        <v>2.36</v>
      </c>
      <c r="AB1080" s="14">
        <v>4</v>
      </c>
      <c r="AC1080" s="14">
        <v>21</v>
      </c>
      <c r="AD1080" s="113">
        <f t="shared" si="201"/>
        <v>0.84</v>
      </c>
      <c r="AE1080" s="13">
        <f t="shared" si="202"/>
        <v>35.593220338983052</v>
      </c>
      <c r="AF1080" s="14">
        <v>0</v>
      </c>
      <c r="AG1080" s="13">
        <f t="shared" si="203"/>
        <v>0</v>
      </c>
      <c r="AH1080" s="13">
        <v>0</v>
      </c>
      <c r="AI1080" s="13">
        <f t="shared" si="204"/>
        <v>0</v>
      </c>
      <c r="AJ1080" s="17" t="s">
        <v>101</v>
      </c>
      <c r="AM1080" s="14">
        <v>7</v>
      </c>
      <c r="AN1080" s="14">
        <v>3</v>
      </c>
      <c r="AO1080" s="14">
        <v>1</v>
      </c>
      <c r="AP1080" s="14">
        <v>3</v>
      </c>
      <c r="AQ1080" s="14">
        <v>3</v>
      </c>
      <c r="AR1080" s="14">
        <v>3</v>
      </c>
      <c r="AS1080" s="14"/>
      <c r="AT1080" s="14"/>
      <c r="AY1080" s="14"/>
      <c r="BH1080" t="str">
        <f>CONCATENATE(Tabla1[[#This Row],[MADRE]],"X",Tabla1[[#This Row],[PADRE]])</f>
        <v>D98i672XA2198</v>
      </c>
    </row>
    <row r="1081" spans="1:60" ht="15.75" x14ac:dyDescent="0.25">
      <c r="A1081" s="11" t="str">
        <f t="shared" si="199"/>
        <v>D06_401_13</v>
      </c>
      <c r="B1081" s="1" t="s">
        <v>488</v>
      </c>
      <c r="C1081" s="1">
        <v>401</v>
      </c>
      <c r="D1081" s="11">
        <v>13</v>
      </c>
      <c r="E1081" s="14" t="s">
        <v>508</v>
      </c>
      <c r="F1081" s="14" t="s">
        <v>224</v>
      </c>
      <c r="G1081" s="11" t="s">
        <v>63</v>
      </c>
      <c r="H1081" s="11">
        <v>2010</v>
      </c>
      <c r="I1081" t="s">
        <v>489</v>
      </c>
      <c r="Y1081" s="11">
        <v>25</v>
      </c>
      <c r="Z1081" s="11">
        <v>72</v>
      </c>
      <c r="AA1081" s="15">
        <f t="shared" si="200"/>
        <v>2.88</v>
      </c>
      <c r="AB1081" s="11">
        <v>4</v>
      </c>
      <c r="AC1081" s="11">
        <v>22</v>
      </c>
      <c r="AD1081" s="114">
        <f t="shared" si="201"/>
        <v>0.88</v>
      </c>
      <c r="AE1081" s="16">
        <f t="shared" si="202"/>
        <v>30.555555555555557</v>
      </c>
      <c r="AF1081" s="11">
        <v>0</v>
      </c>
      <c r="AG1081" s="16">
        <f t="shared" si="203"/>
        <v>0</v>
      </c>
      <c r="AH1081" s="16">
        <v>0</v>
      </c>
      <c r="AI1081" s="16">
        <f t="shared" si="204"/>
        <v>0</v>
      </c>
      <c r="AJ1081" s="18" t="s">
        <v>87</v>
      </c>
      <c r="AM1081" s="11">
        <v>7</v>
      </c>
      <c r="AN1081" s="11">
        <v>3</v>
      </c>
      <c r="AO1081" s="11">
        <v>1</v>
      </c>
      <c r="AP1081" s="11">
        <v>4</v>
      </c>
      <c r="AQ1081" s="11">
        <v>3</v>
      </c>
      <c r="AR1081" s="97">
        <v>4</v>
      </c>
      <c r="AS1081" s="11">
        <v>3</v>
      </c>
      <c r="AT1081" s="102"/>
      <c r="AY1081" s="11"/>
      <c r="BH1081" t="str">
        <f>CONCATENATE(Tabla1[[#This Row],[MADRE]],"X",Tabla1[[#This Row],[PADRE]])</f>
        <v>D98i672XA2198</v>
      </c>
    </row>
    <row r="1082" spans="1:60" ht="15.75" x14ac:dyDescent="0.25">
      <c r="A1082" s="11" t="str">
        <f t="shared" si="199"/>
        <v>D06_413_13</v>
      </c>
      <c r="B1082" s="1" t="s">
        <v>488</v>
      </c>
      <c r="C1082" s="12">
        <v>413</v>
      </c>
      <c r="D1082" s="14">
        <v>13</v>
      </c>
      <c r="E1082" s="14" t="s">
        <v>508</v>
      </c>
      <c r="F1082" s="14" t="s">
        <v>224</v>
      </c>
      <c r="G1082" s="14" t="s">
        <v>63</v>
      </c>
      <c r="H1082" s="14">
        <v>2009</v>
      </c>
      <c r="I1082" t="s">
        <v>489</v>
      </c>
      <c r="Y1082" s="14">
        <v>25</v>
      </c>
      <c r="Z1082" s="14">
        <v>67</v>
      </c>
      <c r="AA1082" s="81">
        <f t="shared" si="200"/>
        <v>2.68</v>
      </c>
      <c r="AB1082" s="14">
        <v>4</v>
      </c>
      <c r="AC1082" s="14">
        <v>24</v>
      </c>
      <c r="AD1082" s="81">
        <f t="shared" si="201"/>
        <v>0.96</v>
      </c>
      <c r="AE1082" s="13">
        <f t="shared" si="202"/>
        <v>35.820895522388057</v>
      </c>
      <c r="AF1082" s="14">
        <v>0</v>
      </c>
      <c r="AG1082" s="103">
        <f t="shared" si="203"/>
        <v>0</v>
      </c>
      <c r="AH1082" s="14">
        <v>0</v>
      </c>
      <c r="AI1082" s="103">
        <f t="shared" si="204"/>
        <v>0</v>
      </c>
      <c r="AJ1082" s="17" t="s">
        <v>279</v>
      </c>
      <c r="AM1082" s="14">
        <v>7</v>
      </c>
      <c r="AN1082" s="14">
        <v>3</v>
      </c>
      <c r="AO1082" s="14">
        <v>2</v>
      </c>
      <c r="AP1082" s="14">
        <v>3</v>
      </c>
      <c r="AQ1082" s="14">
        <v>3</v>
      </c>
      <c r="AR1082" s="14">
        <v>3</v>
      </c>
      <c r="AS1082" s="14"/>
      <c r="AT1082" s="14"/>
      <c r="AY1082" s="14"/>
      <c r="BH1082" t="str">
        <f>CONCATENATE(Tabla1[[#This Row],[MADRE]],"X",Tabla1[[#This Row],[PADRE]])</f>
        <v>D98i672XA2198</v>
      </c>
    </row>
    <row r="1083" spans="1:60" ht="15.75" x14ac:dyDescent="0.25">
      <c r="A1083" s="11" t="str">
        <f t="shared" si="199"/>
        <v>D06_419_13</v>
      </c>
      <c r="B1083" s="1" t="s">
        <v>488</v>
      </c>
      <c r="C1083" s="12">
        <v>419</v>
      </c>
      <c r="D1083" s="14">
        <v>13</v>
      </c>
      <c r="E1083" s="14" t="s">
        <v>508</v>
      </c>
      <c r="F1083" s="14" t="s">
        <v>224</v>
      </c>
      <c r="G1083" s="14" t="s">
        <v>63</v>
      </c>
      <c r="H1083" s="14">
        <v>2009</v>
      </c>
      <c r="I1083" t="s">
        <v>489</v>
      </c>
      <c r="Y1083" s="14">
        <v>25</v>
      </c>
      <c r="Z1083" s="14">
        <v>84</v>
      </c>
      <c r="AA1083" s="81">
        <f t="shared" si="200"/>
        <v>3.36</v>
      </c>
      <c r="AB1083" s="14">
        <v>4</v>
      </c>
      <c r="AC1083" s="14">
        <v>30</v>
      </c>
      <c r="AD1083" s="115">
        <f t="shared" si="201"/>
        <v>1.2</v>
      </c>
      <c r="AE1083" s="13">
        <f t="shared" si="202"/>
        <v>35.714285714285715</v>
      </c>
      <c r="AF1083" s="14">
        <v>0</v>
      </c>
      <c r="AG1083" s="13">
        <f t="shared" si="203"/>
        <v>0</v>
      </c>
      <c r="AH1083" s="13">
        <v>2</v>
      </c>
      <c r="AI1083" s="13">
        <f t="shared" si="204"/>
        <v>8</v>
      </c>
      <c r="AJ1083" s="17" t="s">
        <v>87</v>
      </c>
      <c r="AM1083" s="14">
        <v>7</v>
      </c>
      <c r="AN1083" s="14">
        <v>3</v>
      </c>
      <c r="AO1083" s="14">
        <v>2</v>
      </c>
      <c r="AP1083" s="14">
        <v>3</v>
      </c>
      <c r="AQ1083" s="14">
        <v>3</v>
      </c>
      <c r="AR1083" s="14">
        <v>3</v>
      </c>
      <c r="AS1083" s="14"/>
      <c r="AT1083" s="111"/>
      <c r="AY1083" s="14"/>
      <c r="BH1083" t="str">
        <f>CONCATENATE(Tabla1[[#This Row],[MADRE]],"X",Tabla1[[#This Row],[PADRE]])</f>
        <v>D98i672XA2198</v>
      </c>
    </row>
    <row r="1084" spans="1:60" ht="15.75" x14ac:dyDescent="0.25">
      <c r="A1084" s="11" t="str">
        <f t="shared" si="199"/>
        <v>D06_419_13</v>
      </c>
      <c r="B1084" s="1" t="s">
        <v>488</v>
      </c>
      <c r="C1084" s="1">
        <v>419</v>
      </c>
      <c r="D1084" s="11">
        <v>13</v>
      </c>
      <c r="E1084" s="14" t="s">
        <v>508</v>
      </c>
      <c r="F1084" s="14" t="s">
        <v>224</v>
      </c>
      <c r="G1084" s="11" t="s">
        <v>63</v>
      </c>
      <c r="H1084" s="11">
        <v>2010</v>
      </c>
      <c r="I1084" t="s">
        <v>489</v>
      </c>
      <c r="Y1084" s="11">
        <v>25</v>
      </c>
      <c r="Z1084" s="11">
        <v>85</v>
      </c>
      <c r="AA1084" s="15">
        <f t="shared" si="200"/>
        <v>3.4</v>
      </c>
      <c r="AB1084" s="11">
        <v>4</v>
      </c>
      <c r="AC1084" s="11">
        <v>23</v>
      </c>
      <c r="AD1084" s="112">
        <f t="shared" si="201"/>
        <v>0.92</v>
      </c>
      <c r="AE1084" s="16">
        <f t="shared" si="202"/>
        <v>27.058823529411764</v>
      </c>
      <c r="AF1084" s="11">
        <v>0</v>
      </c>
      <c r="AG1084" s="16">
        <f t="shared" si="203"/>
        <v>0</v>
      </c>
      <c r="AH1084" s="16">
        <v>0</v>
      </c>
      <c r="AI1084" s="16">
        <f t="shared" si="204"/>
        <v>0</v>
      </c>
      <c r="AJ1084" s="18" t="s">
        <v>87</v>
      </c>
      <c r="AM1084" s="11">
        <v>7</v>
      </c>
      <c r="AN1084" s="11">
        <v>3</v>
      </c>
      <c r="AO1084" s="11">
        <v>2</v>
      </c>
      <c r="AP1084" s="11">
        <v>4</v>
      </c>
      <c r="AQ1084" s="11">
        <v>3</v>
      </c>
      <c r="AR1084" s="97">
        <v>4</v>
      </c>
      <c r="AS1084" s="11">
        <v>2</v>
      </c>
      <c r="AT1084" s="102"/>
      <c r="AY1084" s="11"/>
      <c r="BH1084" t="str">
        <f>CONCATENATE(Tabla1[[#This Row],[MADRE]],"X",Tabla1[[#This Row],[PADRE]])</f>
        <v>D98i672XA2198</v>
      </c>
    </row>
    <row r="1085" spans="1:60" ht="15.75" x14ac:dyDescent="0.25">
      <c r="A1085" s="11" t="str">
        <f t="shared" si="199"/>
        <v>D06_419_13</v>
      </c>
      <c r="B1085" s="1" t="s">
        <v>488</v>
      </c>
      <c r="C1085" s="1">
        <v>419</v>
      </c>
      <c r="D1085" s="11">
        <v>13</v>
      </c>
      <c r="E1085" s="14" t="s">
        <v>508</v>
      </c>
      <c r="F1085" s="14" t="s">
        <v>224</v>
      </c>
      <c r="G1085" s="11" t="s">
        <v>63</v>
      </c>
      <c r="H1085" s="11">
        <v>2011</v>
      </c>
      <c r="I1085" t="s">
        <v>489</v>
      </c>
      <c r="Y1085" s="11">
        <v>25</v>
      </c>
      <c r="Z1085" s="11">
        <v>81</v>
      </c>
      <c r="AA1085" s="15">
        <f t="shared" si="200"/>
        <v>3.24</v>
      </c>
      <c r="AB1085" s="11">
        <v>4</v>
      </c>
      <c r="AC1085" s="11">
        <v>26</v>
      </c>
      <c r="AD1085" s="15">
        <f t="shared" si="201"/>
        <v>1.04</v>
      </c>
      <c r="AE1085" s="16">
        <f t="shared" si="202"/>
        <v>32.098765432098766</v>
      </c>
      <c r="AF1085" s="11">
        <v>0</v>
      </c>
      <c r="AG1085" s="16">
        <f t="shared" si="203"/>
        <v>0</v>
      </c>
      <c r="AH1085" s="16">
        <v>2</v>
      </c>
      <c r="AI1085" s="16">
        <f t="shared" si="204"/>
        <v>8</v>
      </c>
      <c r="AJ1085" s="18" t="s">
        <v>435</v>
      </c>
      <c r="AM1085" s="11">
        <v>7</v>
      </c>
      <c r="AN1085" s="11">
        <v>2</v>
      </c>
      <c r="AO1085" s="11">
        <v>1</v>
      </c>
      <c r="AP1085" s="11">
        <v>3</v>
      </c>
      <c r="AQ1085" s="11">
        <v>3</v>
      </c>
      <c r="AR1085" s="11">
        <v>3</v>
      </c>
      <c r="AS1085" s="11">
        <v>3</v>
      </c>
      <c r="AT1085" s="19" t="s">
        <v>510</v>
      </c>
      <c r="AY1085" s="11"/>
      <c r="BH1085" t="str">
        <f>CONCATENATE(Tabla1[[#This Row],[MADRE]],"X",Tabla1[[#This Row],[PADRE]])</f>
        <v>D98i672XA2198</v>
      </c>
    </row>
    <row r="1086" spans="1:60" ht="15.75" x14ac:dyDescent="0.25">
      <c r="A1086" s="11" t="str">
        <f t="shared" si="199"/>
        <v>D06_427_13</v>
      </c>
      <c r="B1086" s="1" t="s">
        <v>488</v>
      </c>
      <c r="C1086" s="12">
        <v>427</v>
      </c>
      <c r="D1086" s="14">
        <v>13</v>
      </c>
      <c r="E1086" s="14" t="s">
        <v>508</v>
      </c>
      <c r="F1086" s="14" t="s">
        <v>224</v>
      </c>
      <c r="G1086" s="14" t="s">
        <v>63</v>
      </c>
      <c r="H1086" s="14">
        <v>2009</v>
      </c>
      <c r="I1086" t="s">
        <v>489</v>
      </c>
      <c r="Y1086" s="14">
        <v>25</v>
      </c>
      <c r="Z1086" s="14">
        <v>100</v>
      </c>
      <c r="AA1086" s="81">
        <f t="shared" si="200"/>
        <v>4</v>
      </c>
      <c r="AB1086" s="14">
        <v>4</v>
      </c>
      <c r="AC1086" s="14">
        <v>29</v>
      </c>
      <c r="AD1086" s="100">
        <f t="shared" si="201"/>
        <v>1.1599999999999999</v>
      </c>
      <c r="AE1086" s="13">
        <f t="shared" si="202"/>
        <v>28.999999999999996</v>
      </c>
      <c r="AF1086" s="14">
        <v>0</v>
      </c>
      <c r="AG1086" s="13">
        <f t="shared" si="203"/>
        <v>0</v>
      </c>
      <c r="AH1086" s="13">
        <v>0</v>
      </c>
      <c r="AI1086" s="13">
        <f t="shared" si="204"/>
        <v>0</v>
      </c>
      <c r="AJ1086" s="17" t="s">
        <v>87</v>
      </c>
      <c r="AM1086" s="14">
        <v>7</v>
      </c>
      <c r="AN1086" s="14">
        <v>2</v>
      </c>
      <c r="AO1086" s="14">
        <v>2</v>
      </c>
      <c r="AP1086" s="14">
        <v>2</v>
      </c>
      <c r="AQ1086" s="14">
        <v>3</v>
      </c>
      <c r="AR1086" s="14">
        <v>3</v>
      </c>
      <c r="AS1086" s="14"/>
      <c r="AT1086" s="96"/>
      <c r="AY1086" s="14"/>
      <c r="BH1086" t="str">
        <f>CONCATENATE(Tabla1[[#This Row],[MADRE]],"X",Tabla1[[#This Row],[PADRE]])</f>
        <v>D98i672XA2198</v>
      </c>
    </row>
    <row r="1087" spans="1:60" ht="15.75" x14ac:dyDescent="0.25">
      <c r="A1087" s="11" t="str">
        <f t="shared" si="199"/>
        <v>D06_427_13</v>
      </c>
      <c r="B1087" s="1" t="s">
        <v>488</v>
      </c>
      <c r="C1087" s="1">
        <v>427</v>
      </c>
      <c r="D1087" s="11">
        <v>13</v>
      </c>
      <c r="E1087" s="14" t="s">
        <v>508</v>
      </c>
      <c r="F1087" s="14" t="s">
        <v>224</v>
      </c>
      <c r="G1087" s="11" t="s">
        <v>63</v>
      </c>
      <c r="H1087" s="11">
        <v>2010</v>
      </c>
      <c r="I1087" t="s">
        <v>489</v>
      </c>
      <c r="Y1087" s="11">
        <v>25</v>
      </c>
      <c r="Z1087" s="11">
        <v>114</v>
      </c>
      <c r="AA1087" s="15">
        <f t="shared" si="200"/>
        <v>4.5599999999999996</v>
      </c>
      <c r="AB1087" s="11">
        <v>4</v>
      </c>
      <c r="AC1087" s="11">
        <v>25</v>
      </c>
      <c r="AD1087" s="15">
        <f t="shared" si="201"/>
        <v>1</v>
      </c>
      <c r="AE1087" s="16">
        <f t="shared" si="202"/>
        <v>21.92982456140351</v>
      </c>
      <c r="AF1087" s="11">
        <v>0</v>
      </c>
      <c r="AG1087" s="16">
        <f t="shared" si="203"/>
        <v>0</v>
      </c>
      <c r="AH1087" s="16">
        <v>0</v>
      </c>
      <c r="AI1087" s="16">
        <f t="shared" si="204"/>
        <v>0</v>
      </c>
      <c r="AJ1087" s="18" t="s">
        <v>206</v>
      </c>
      <c r="AM1087" s="11">
        <v>7</v>
      </c>
      <c r="AN1087" s="11">
        <v>2</v>
      </c>
      <c r="AO1087" s="11">
        <v>1</v>
      </c>
      <c r="AP1087" s="11">
        <v>3</v>
      </c>
      <c r="AQ1087" s="11">
        <v>3</v>
      </c>
      <c r="AR1087" s="11">
        <v>3</v>
      </c>
      <c r="AS1087" s="11">
        <v>3</v>
      </c>
      <c r="AT1087" s="98"/>
      <c r="AY1087" s="11"/>
      <c r="BH1087" t="str">
        <f>CONCATENATE(Tabla1[[#This Row],[MADRE]],"X",Tabla1[[#This Row],[PADRE]])</f>
        <v>D98i672XA2198</v>
      </c>
    </row>
    <row r="1088" spans="1:60" ht="15.75" hidden="1" x14ac:dyDescent="0.25">
      <c r="A1088" s="11" t="str">
        <f t="shared" si="199"/>
        <v>D06_441_14</v>
      </c>
      <c r="B1088" s="1" t="s">
        <v>488</v>
      </c>
      <c r="C1088" s="1">
        <v>441</v>
      </c>
      <c r="D1088" s="11">
        <v>14</v>
      </c>
      <c r="E1088" s="14" t="s">
        <v>508</v>
      </c>
      <c r="F1088" s="11" t="s">
        <v>62</v>
      </c>
      <c r="G1088" s="11" t="s">
        <v>63</v>
      </c>
      <c r="H1088" s="11">
        <v>2010</v>
      </c>
      <c r="I1088" t="s">
        <v>489</v>
      </c>
      <c r="Y1088" s="11">
        <v>25</v>
      </c>
      <c r="Z1088" s="11">
        <v>24</v>
      </c>
      <c r="AA1088" s="15">
        <f t="shared" si="200"/>
        <v>0.96</v>
      </c>
      <c r="AB1088" s="11">
        <v>1</v>
      </c>
      <c r="AC1088" s="11">
        <v>13</v>
      </c>
      <c r="AD1088" s="15">
        <f t="shared" si="201"/>
        <v>0.52</v>
      </c>
      <c r="AE1088" s="16">
        <f t="shared" si="202"/>
        <v>54.166666666666671</v>
      </c>
      <c r="AF1088" s="11">
        <v>0</v>
      </c>
      <c r="AG1088" s="16">
        <f t="shared" si="203"/>
        <v>0</v>
      </c>
      <c r="AH1088" s="16">
        <v>0</v>
      </c>
      <c r="AI1088" s="16">
        <f t="shared" si="204"/>
        <v>0</v>
      </c>
      <c r="AJ1088" s="18" t="s">
        <v>448</v>
      </c>
      <c r="AM1088" s="11">
        <v>7</v>
      </c>
      <c r="AN1088" s="11">
        <v>2</v>
      </c>
      <c r="AO1088" s="11">
        <v>1</v>
      </c>
      <c r="AP1088" s="11">
        <v>4</v>
      </c>
      <c r="AQ1088" s="11">
        <v>3</v>
      </c>
      <c r="AR1088" s="11">
        <v>2</v>
      </c>
      <c r="AS1088" s="11">
        <v>1</v>
      </c>
      <c r="AT1088" s="102" t="s">
        <v>511</v>
      </c>
      <c r="AY1088" s="11"/>
      <c r="BH1088" t="str">
        <f>CONCATENATE(Tabla1[[#This Row],[MADRE]],"X",Tabla1[[#This Row],[PADRE]])</f>
        <v>D98i672XR1000</v>
      </c>
    </row>
    <row r="1089" spans="1:60" ht="15.75" hidden="1" x14ac:dyDescent="0.25">
      <c r="A1089" s="11" t="str">
        <f t="shared" ref="A1089:A1152" si="205">CONCATENATE(B1089, "_",C1089,"_",D1089)</f>
        <v>D06_453_14</v>
      </c>
      <c r="B1089" s="1" t="s">
        <v>488</v>
      </c>
      <c r="C1089" s="1">
        <v>453</v>
      </c>
      <c r="D1089" s="11">
        <v>14</v>
      </c>
      <c r="E1089" s="14" t="s">
        <v>508</v>
      </c>
      <c r="F1089" s="11" t="s">
        <v>62</v>
      </c>
      <c r="G1089" s="11" t="s">
        <v>63</v>
      </c>
      <c r="H1089" s="11">
        <v>2010</v>
      </c>
      <c r="I1089" t="s">
        <v>489</v>
      </c>
      <c r="Y1089" s="11">
        <v>25</v>
      </c>
      <c r="Z1089" s="11">
        <v>46</v>
      </c>
      <c r="AA1089" s="15">
        <f t="shared" si="200"/>
        <v>1.84</v>
      </c>
      <c r="AB1089" s="11">
        <v>3</v>
      </c>
      <c r="AC1089" s="11">
        <v>22</v>
      </c>
      <c r="AD1089" s="114">
        <f t="shared" si="201"/>
        <v>0.88</v>
      </c>
      <c r="AE1089" s="16">
        <f t="shared" si="202"/>
        <v>47.826086956521735</v>
      </c>
      <c r="AF1089" s="11">
        <v>0</v>
      </c>
      <c r="AG1089" s="16">
        <f t="shared" si="203"/>
        <v>0</v>
      </c>
      <c r="AH1089" s="16">
        <v>0</v>
      </c>
      <c r="AI1089" s="16">
        <f t="shared" si="204"/>
        <v>0</v>
      </c>
      <c r="AJ1089" s="18" t="s">
        <v>206</v>
      </c>
      <c r="AM1089" s="11">
        <v>7</v>
      </c>
      <c r="AN1089" s="11">
        <v>2</v>
      </c>
      <c r="AO1089" s="11">
        <v>3</v>
      </c>
      <c r="AP1089" s="11">
        <v>3</v>
      </c>
      <c r="AQ1089" s="11">
        <v>3</v>
      </c>
      <c r="AR1089" s="11">
        <v>2</v>
      </c>
      <c r="AS1089" s="97">
        <v>1</v>
      </c>
      <c r="AT1089" s="98"/>
      <c r="AY1089" s="11"/>
      <c r="BH1089" t="str">
        <f>CONCATENATE(Tabla1[[#This Row],[MADRE]],"X",Tabla1[[#This Row],[PADRE]])</f>
        <v>D98i672XR1000</v>
      </c>
    </row>
    <row r="1090" spans="1:60" ht="15.75" hidden="1" x14ac:dyDescent="0.25">
      <c r="A1090" s="11" t="str">
        <f t="shared" si="205"/>
        <v>D06_459_14</v>
      </c>
      <c r="B1090" s="1" t="s">
        <v>488</v>
      </c>
      <c r="C1090" s="12">
        <v>459</v>
      </c>
      <c r="D1090" s="14">
        <v>14</v>
      </c>
      <c r="E1090" s="14" t="s">
        <v>508</v>
      </c>
      <c r="F1090" s="14" t="s">
        <v>62</v>
      </c>
      <c r="G1090" s="14" t="s">
        <v>63</v>
      </c>
      <c r="H1090" s="14">
        <v>2009</v>
      </c>
      <c r="I1090" t="s">
        <v>489</v>
      </c>
      <c r="Y1090" s="14">
        <v>14</v>
      </c>
      <c r="Z1090" s="14">
        <v>28</v>
      </c>
      <c r="AA1090" s="81">
        <f t="shared" si="200"/>
        <v>2</v>
      </c>
      <c r="AB1090" s="14">
        <v>3</v>
      </c>
      <c r="AC1090" s="14">
        <v>13</v>
      </c>
      <c r="AD1090" s="81">
        <f t="shared" si="201"/>
        <v>0.9285714285714286</v>
      </c>
      <c r="AE1090" s="13">
        <f t="shared" si="202"/>
        <v>46.428571428571431</v>
      </c>
      <c r="AF1090" s="14">
        <v>0</v>
      </c>
      <c r="AG1090" s="103">
        <f t="shared" si="203"/>
        <v>0</v>
      </c>
      <c r="AH1090" s="13">
        <v>0</v>
      </c>
      <c r="AI1090" s="103">
        <f t="shared" si="204"/>
        <v>0</v>
      </c>
      <c r="AJ1090" s="17" t="s">
        <v>209</v>
      </c>
      <c r="AM1090" s="14">
        <v>4</v>
      </c>
      <c r="AN1090" s="14">
        <v>2</v>
      </c>
      <c r="AO1090" s="14">
        <v>1</v>
      </c>
      <c r="AP1090" s="14">
        <v>3</v>
      </c>
      <c r="AQ1090" s="14">
        <v>3</v>
      </c>
      <c r="AR1090" s="14">
        <v>3</v>
      </c>
      <c r="AS1090" s="14"/>
      <c r="AT1090" s="14"/>
      <c r="AY1090" s="14"/>
      <c r="BH1090" t="str">
        <f>CONCATENATE(Tabla1[[#This Row],[MADRE]],"X",Tabla1[[#This Row],[PADRE]])</f>
        <v>D98i672XR1000</v>
      </c>
    </row>
    <row r="1091" spans="1:60" ht="15.75" hidden="1" x14ac:dyDescent="0.25">
      <c r="A1091" s="11" t="str">
        <f t="shared" si="205"/>
        <v>D06_462_14</v>
      </c>
      <c r="B1091" s="1" t="s">
        <v>488</v>
      </c>
      <c r="C1091" s="12">
        <v>462</v>
      </c>
      <c r="D1091" s="14">
        <v>14</v>
      </c>
      <c r="E1091" s="14" t="s">
        <v>508</v>
      </c>
      <c r="F1091" s="14" t="s">
        <v>62</v>
      </c>
      <c r="G1091" s="14" t="s">
        <v>63</v>
      </c>
      <c r="H1091" s="14">
        <v>2009</v>
      </c>
      <c r="I1091" t="s">
        <v>489</v>
      </c>
      <c r="Y1091" s="14">
        <v>25</v>
      </c>
      <c r="Z1091" s="14">
        <v>69</v>
      </c>
      <c r="AA1091" s="81">
        <f t="shared" si="200"/>
        <v>2.791666666666667</v>
      </c>
      <c r="AB1091" s="14">
        <v>4</v>
      </c>
      <c r="AC1091" s="14">
        <v>19</v>
      </c>
      <c r="AD1091" s="104">
        <f t="shared" si="201"/>
        <v>0.79166666666666663</v>
      </c>
      <c r="AE1091" s="13">
        <f t="shared" si="202"/>
        <v>28.358208955223873</v>
      </c>
      <c r="AF1091" s="14">
        <v>1</v>
      </c>
      <c r="AG1091" s="13">
        <f t="shared" si="203"/>
        <v>4</v>
      </c>
      <c r="AH1091" s="14">
        <v>1</v>
      </c>
      <c r="AI1091" s="13">
        <f t="shared" si="204"/>
        <v>4</v>
      </c>
      <c r="AJ1091" s="17" t="s">
        <v>87</v>
      </c>
      <c r="AM1091" s="14">
        <v>6</v>
      </c>
      <c r="AN1091" s="14">
        <v>2</v>
      </c>
      <c r="AO1091" s="14">
        <v>2</v>
      </c>
      <c r="AP1091" s="14">
        <v>3</v>
      </c>
      <c r="AQ1091" s="14">
        <v>3</v>
      </c>
      <c r="AR1091" s="14">
        <v>3</v>
      </c>
      <c r="AS1091" s="14"/>
      <c r="AT1091" s="14"/>
      <c r="AY1091" s="14"/>
      <c r="BH1091" t="str">
        <f>CONCATENATE(Tabla1[[#This Row],[MADRE]],"X",Tabla1[[#This Row],[PADRE]])</f>
        <v>D98i672XR1000</v>
      </c>
    </row>
    <row r="1092" spans="1:60" ht="15.75" hidden="1" x14ac:dyDescent="0.25">
      <c r="A1092" s="11" t="str">
        <f t="shared" si="205"/>
        <v>D06_474_15</v>
      </c>
      <c r="B1092" s="1" t="s">
        <v>488</v>
      </c>
      <c r="C1092" s="12">
        <v>474</v>
      </c>
      <c r="D1092" s="14">
        <v>15</v>
      </c>
      <c r="E1092" s="14" t="s">
        <v>512</v>
      </c>
      <c r="F1092" s="14" t="s">
        <v>62</v>
      </c>
      <c r="G1092" s="14" t="s">
        <v>63</v>
      </c>
      <c r="H1092" s="14">
        <v>2009</v>
      </c>
      <c r="I1092" t="s">
        <v>489</v>
      </c>
      <c r="Y1092" s="14">
        <v>25</v>
      </c>
      <c r="Z1092" s="14">
        <v>86</v>
      </c>
      <c r="AA1092" s="81">
        <f t="shared" si="200"/>
        <v>3.44</v>
      </c>
      <c r="AB1092" s="14">
        <v>4</v>
      </c>
      <c r="AC1092" s="14">
        <v>31</v>
      </c>
      <c r="AD1092" s="87">
        <f t="shared" si="201"/>
        <v>1.24</v>
      </c>
      <c r="AE1092" s="13">
        <f t="shared" si="202"/>
        <v>36.04651162790698</v>
      </c>
      <c r="AF1092" s="14">
        <v>0</v>
      </c>
      <c r="AG1092" s="103">
        <f t="shared" si="203"/>
        <v>0</v>
      </c>
      <c r="AH1092" s="14">
        <v>15</v>
      </c>
      <c r="AI1092" s="107">
        <f t="shared" si="204"/>
        <v>60</v>
      </c>
      <c r="AJ1092" s="17" t="s">
        <v>87</v>
      </c>
      <c r="AM1092" s="14">
        <v>1</v>
      </c>
      <c r="AN1092" s="14">
        <v>2</v>
      </c>
      <c r="AO1092" s="14">
        <v>1</v>
      </c>
      <c r="AP1092" s="14">
        <v>3</v>
      </c>
      <c r="AQ1092" s="14">
        <v>3</v>
      </c>
      <c r="AR1092" s="107">
        <v>2</v>
      </c>
      <c r="AS1092" s="107"/>
      <c r="AT1092" s="14"/>
      <c r="AY1092" s="14"/>
      <c r="BH1092" t="str">
        <f>CONCATENATE(Tabla1[[#This Row],[MADRE]],"X",Tabla1[[#This Row],[PADRE]])</f>
        <v>D98i693XR1000</v>
      </c>
    </row>
    <row r="1093" spans="1:60" ht="15.75" hidden="1" x14ac:dyDescent="0.25">
      <c r="A1093" s="11" t="str">
        <f t="shared" si="205"/>
        <v>D06_479_15</v>
      </c>
      <c r="B1093" s="1" t="s">
        <v>488</v>
      </c>
      <c r="C1093" s="1">
        <v>479</v>
      </c>
      <c r="D1093" s="11">
        <v>15</v>
      </c>
      <c r="E1093" s="14" t="s">
        <v>512</v>
      </c>
      <c r="F1093" s="11" t="s">
        <v>62</v>
      </c>
      <c r="G1093" s="11" t="s">
        <v>63</v>
      </c>
      <c r="H1093" s="11">
        <v>2010</v>
      </c>
      <c r="I1093" t="s">
        <v>489</v>
      </c>
      <c r="Y1093" s="11">
        <v>25</v>
      </c>
      <c r="Z1093" s="11">
        <v>62</v>
      </c>
      <c r="AA1093" s="15">
        <f t="shared" si="200"/>
        <v>2.48</v>
      </c>
      <c r="AB1093" s="11">
        <v>4</v>
      </c>
      <c r="AC1093" s="11">
        <v>15</v>
      </c>
      <c r="AD1093" s="101">
        <f t="shared" si="201"/>
        <v>0.6</v>
      </c>
      <c r="AE1093" s="16">
        <f t="shared" si="202"/>
        <v>24.193548387096776</v>
      </c>
      <c r="AF1093" s="11">
        <v>0</v>
      </c>
      <c r="AG1093" s="16">
        <f t="shared" si="203"/>
        <v>0</v>
      </c>
      <c r="AH1093" s="16">
        <v>0</v>
      </c>
      <c r="AI1093" s="16">
        <f t="shared" si="204"/>
        <v>0</v>
      </c>
      <c r="AJ1093" s="18" t="s">
        <v>123</v>
      </c>
      <c r="AM1093" s="11">
        <v>6</v>
      </c>
      <c r="AN1093" s="11">
        <v>2</v>
      </c>
      <c r="AO1093" s="11">
        <v>2</v>
      </c>
      <c r="AP1093" s="11">
        <v>3</v>
      </c>
      <c r="AQ1093" s="11">
        <v>3</v>
      </c>
      <c r="AR1093" s="11">
        <v>3</v>
      </c>
      <c r="AS1093" s="11">
        <v>1</v>
      </c>
      <c r="AT1093" s="102"/>
      <c r="AY1093" s="11"/>
      <c r="BH1093" t="str">
        <f>CONCATENATE(Tabla1[[#This Row],[MADRE]],"X",Tabla1[[#This Row],[PADRE]])</f>
        <v>D98i693XR1000</v>
      </c>
    </row>
    <row r="1094" spans="1:60" ht="15.75" hidden="1" x14ac:dyDescent="0.25">
      <c r="A1094" s="11" t="str">
        <f t="shared" si="205"/>
        <v>D06_480_15</v>
      </c>
      <c r="B1094" s="1" t="s">
        <v>488</v>
      </c>
      <c r="C1094" s="12">
        <v>480</v>
      </c>
      <c r="D1094" s="14">
        <v>15</v>
      </c>
      <c r="E1094" s="14" t="s">
        <v>512</v>
      </c>
      <c r="F1094" s="14" t="s">
        <v>62</v>
      </c>
      <c r="G1094" s="14" t="s">
        <v>63</v>
      </c>
      <c r="H1094" s="14">
        <v>2009</v>
      </c>
      <c r="I1094" t="s">
        <v>489</v>
      </c>
      <c r="Y1094" s="14">
        <v>25</v>
      </c>
      <c r="Z1094" s="14">
        <v>37</v>
      </c>
      <c r="AA1094" s="81">
        <f t="shared" si="200"/>
        <v>1.5043478260869565</v>
      </c>
      <c r="AB1094" s="14">
        <v>4</v>
      </c>
      <c r="AC1094" s="14">
        <v>7</v>
      </c>
      <c r="AD1094" s="100">
        <f t="shared" si="201"/>
        <v>0.30434782608695654</v>
      </c>
      <c r="AE1094" s="13">
        <f t="shared" si="202"/>
        <v>20.231213872832374</v>
      </c>
      <c r="AF1094" s="14">
        <v>2</v>
      </c>
      <c r="AG1094" s="13">
        <f t="shared" si="203"/>
        <v>8</v>
      </c>
      <c r="AH1094" s="13">
        <v>0</v>
      </c>
      <c r="AI1094" s="13">
        <f t="shared" si="204"/>
        <v>0</v>
      </c>
      <c r="AJ1094" s="17" t="s">
        <v>446</v>
      </c>
      <c r="AM1094" s="14">
        <v>7</v>
      </c>
      <c r="AN1094" s="14">
        <v>3</v>
      </c>
      <c r="AO1094" s="14">
        <v>1</v>
      </c>
      <c r="AP1094" s="14">
        <v>4</v>
      </c>
      <c r="AQ1094" s="14">
        <v>3</v>
      </c>
      <c r="AR1094" s="14">
        <v>2</v>
      </c>
      <c r="AS1094" s="14"/>
      <c r="AT1094" s="14"/>
      <c r="AY1094" s="14"/>
      <c r="BH1094" t="str">
        <f>CONCATENATE(Tabla1[[#This Row],[MADRE]],"X",Tabla1[[#This Row],[PADRE]])</f>
        <v>D98i693XR1000</v>
      </c>
    </row>
    <row r="1095" spans="1:60" ht="15.75" hidden="1" x14ac:dyDescent="0.25">
      <c r="A1095" s="11" t="str">
        <f t="shared" si="205"/>
        <v>D06_480_15</v>
      </c>
      <c r="B1095" s="1" t="s">
        <v>488</v>
      </c>
      <c r="C1095" s="1">
        <v>480</v>
      </c>
      <c r="D1095" s="11">
        <v>15</v>
      </c>
      <c r="E1095" s="14" t="s">
        <v>512</v>
      </c>
      <c r="F1095" s="11" t="s">
        <v>62</v>
      </c>
      <c r="G1095" s="11" t="s">
        <v>63</v>
      </c>
      <c r="H1095" s="11">
        <v>2010</v>
      </c>
      <c r="I1095" t="s">
        <v>489</v>
      </c>
      <c r="Y1095" s="11">
        <v>25</v>
      </c>
      <c r="Z1095" s="11">
        <v>74</v>
      </c>
      <c r="AA1095" s="15">
        <f t="shared" si="200"/>
        <v>2.96</v>
      </c>
      <c r="AB1095" s="11">
        <v>4</v>
      </c>
      <c r="AC1095" s="11">
        <v>19</v>
      </c>
      <c r="AD1095" s="101">
        <f t="shared" si="201"/>
        <v>0.76</v>
      </c>
      <c r="AE1095" s="16">
        <f t="shared" si="202"/>
        <v>25.675675675675677</v>
      </c>
      <c r="AF1095" s="11">
        <v>0</v>
      </c>
      <c r="AG1095" s="16">
        <f t="shared" si="203"/>
        <v>0</v>
      </c>
      <c r="AH1095" s="16">
        <v>0</v>
      </c>
      <c r="AI1095" s="16">
        <f t="shared" si="204"/>
        <v>0</v>
      </c>
      <c r="AJ1095" s="18" t="s">
        <v>272</v>
      </c>
      <c r="AM1095" s="11">
        <v>7</v>
      </c>
      <c r="AN1095" s="11">
        <v>3</v>
      </c>
      <c r="AO1095" s="11">
        <v>2</v>
      </c>
      <c r="AP1095" s="11">
        <v>3</v>
      </c>
      <c r="AQ1095" s="11">
        <v>3</v>
      </c>
      <c r="AR1095" s="11">
        <v>3</v>
      </c>
      <c r="AS1095" s="11">
        <v>1</v>
      </c>
      <c r="AT1095" s="102"/>
      <c r="AY1095" s="11"/>
      <c r="BH1095" t="str">
        <f>CONCATENATE(Tabla1[[#This Row],[MADRE]],"X",Tabla1[[#This Row],[PADRE]])</f>
        <v>D98i693XR1000</v>
      </c>
    </row>
    <row r="1096" spans="1:60" ht="15.75" hidden="1" x14ac:dyDescent="0.25">
      <c r="A1096" s="11" t="str">
        <f t="shared" si="205"/>
        <v>D06_486_15</v>
      </c>
      <c r="B1096" s="1" t="s">
        <v>488</v>
      </c>
      <c r="C1096" s="1">
        <v>486</v>
      </c>
      <c r="D1096" s="11">
        <v>15</v>
      </c>
      <c r="E1096" s="14" t="s">
        <v>512</v>
      </c>
      <c r="F1096" s="11" t="s">
        <v>62</v>
      </c>
      <c r="G1096" s="11" t="s">
        <v>63</v>
      </c>
      <c r="H1096" s="11">
        <v>2010</v>
      </c>
      <c r="I1096" t="s">
        <v>489</v>
      </c>
      <c r="Y1096" s="11">
        <v>25</v>
      </c>
      <c r="Z1096" s="11">
        <v>68</v>
      </c>
      <c r="AA1096" s="15">
        <f t="shared" si="200"/>
        <v>2.8266666666666667</v>
      </c>
      <c r="AB1096" s="11">
        <v>4</v>
      </c>
      <c r="AC1096" s="11">
        <v>14</v>
      </c>
      <c r="AD1096" s="101">
        <f t="shared" si="201"/>
        <v>0.66666666666666663</v>
      </c>
      <c r="AE1096" s="16">
        <f t="shared" si="202"/>
        <v>23.584905660377355</v>
      </c>
      <c r="AF1096" s="11">
        <v>4</v>
      </c>
      <c r="AG1096" s="16">
        <f t="shared" si="203"/>
        <v>16</v>
      </c>
      <c r="AH1096" s="16">
        <v>0</v>
      </c>
      <c r="AI1096" s="16">
        <f t="shared" si="204"/>
        <v>0</v>
      </c>
      <c r="AJ1096" s="18" t="s">
        <v>87</v>
      </c>
      <c r="AM1096" s="11">
        <v>3</v>
      </c>
      <c r="AN1096" s="11">
        <v>1</v>
      </c>
      <c r="AO1096" s="11">
        <v>3</v>
      </c>
      <c r="AP1096" s="11">
        <v>4</v>
      </c>
      <c r="AQ1096" s="11">
        <v>3</v>
      </c>
      <c r="AR1096" s="11">
        <v>2</v>
      </c>
      <c r="AS1096" s="11">
        <v>3</v>
      </c>
      <c r="AT1096" s="102"/>
      <c r="AY1096" s="11"/>
      <c r="BH1096" t="str">
        <f>CONCATENATE(Tabla1[[#This Row],[MADRE]],"X",Tabla1[[#This Row],[PADRE]])</f>
        <v>D98i693XR1000</v>
      </c>
    </row>
    <row r="1097" spans="1:60" ht="15.75" hidden="1" x14ac:dyDescent="0.25">
      <c r="A1097" s="11" t="str">
        <f t="shared" si="205"/>
        <v>D06_492_15</v>
      </c>
      <c r="B1097" s="1" t="s">
        <v>488</v>
      </c>
      <c r="C1097" s="12">
        <v>492</v>
      </c>
      <c r="D1097" s="14">
        <v>15</v>
      </c>
      <c r="E1097" s="14" t="s">
        <v>512</v>
      </c>
      <c r="F1097" s="14" t="s">
        <v>62</v>
      </c>
      <c r="G1097" s="14" t="s">
        <v>63</v>
      </c>
      <c r="H1097" s="14">
        <v>2009</v>
      </c>
      <c r="I1097" t="s">
        <v>489</v>
      </c>
      <c r="Y1097" s="14">
        <v>25</v>
      </c>
      <c r="Z1097" s="14">
        <v>96</v>
      </c>
      <c r="AA1097" s="81">
        <f t="shared" si="200"/>
        <v>3.84</v>
      </c>
      <c r="AB1097" s="14">
        <v>4</v>
      </c>
      <c r="AC1097" s="14">
        <v>23</v>
      </c>
      <c r="AD1097" s="81">
        <f t="shared" si="201"/>
        <v>0.92</v>
      </c>
      <c r="AE1097" s="13">
        <f t="shared" si="202"/>
        <v>23.958333333333336</v>
      </c>
      <c r="AF1097" s="14">
        <v>0</v>
      </c>
      <c r="AG1097" s="103">
        <f t="shared" si="203"/>
        <v>0</v>
      </c>
      <c r="AH1097" s="14">
        <v>0</v>
      </c>
      <c r="AI1097" s="103">
        <f t="shared" si="204"/>
        <v>0</v>
      </c>
      <c r="AJ1097" s="17" t="s">
        <v>142</v>
      </c>
      <c r="AM1097" s="14">
        <v>7</v>
      </c>
      <c r="AN1097" s="14">
        <v>2</v>
      </c>
      <c r="AO1097" s="14">
        <v>1</v>
      </c>
      <c r="AP1097" s="14">
        <v>4</v>
      </c>
      <c r="AQ1097" s="14">
        <v>3</v>
      </c>
      <c r="AR1097" s="116">
        <v>4</v>
      </c>
      <c r="AS1097" s="116"/>
      <c r="AT1097" s="14"/>
      <c r="AY1097" s="14"/>
      <c r="BH1097" t="str">
        <f>CONCATENATE(Tabla1[[#This Row],[MADRE]],"X",Tabla1[[#This Row],[PADRE]])</f>
        <v>D98i693XR1000</v>
      </c>
    </row>
    <row r="1098" spans="1:60" ht="15.75" hidden="1" x14ac:dyDescent="0.25">
      <c r="A1098" s="11" t="str">
        <f t="shared" si="205"/>
        <v>D06_496_15</v>
      </c>
      <c r="B1098" s="1" t="s">
        <v>488</v>
      </c>
      <c r="C1098" s="12">
        <v>496</v>
      </c>
      <c r="D1098" s="14">
        <v>15</v>
      </c>
      <c r="E1098" s="14" t="s">
        <v>512</v>
      </c>
      <c r="F1098" s="14" t="s">
        <v>62</v>
      </c>
      <c r="G1098" s="14" t="s">
        <v>63</v>
      </c>
      <c r="H1098" s="14">
        <v>2009</v>
      </c>
      <c r="I1098" t="s">
        <v>489</v>
      </c>
      <c r="Y1098" s="14">
        <v>25</v>
      </c>
      <c r="Z1098" s="14">
        <v>41</v>
      </c>
      <c r="AA1098" s="81">
        <f t="shared" si="200"/>
        <v>1.64</v>
      </c>
      <c r="AB1098" s="14">
        <v>3</v>
      </c>
      <c r="AC1098" s="14">
        <v>19</v>
      </c>
      <c r="AD1098" s="81">
        <f t="shared" si="201"/>
        <v>0.76</v>
      </c>
      <c r="AE1098" s="13">
        <f t="shared" si="202"/>
        <v>46.341463414634148</v>
      </c>
      <c r="AF1098" s="14">
        <v>0</v>
      </c>
      <c r="AG1098" s="13">
        <f t="shared" si="203"/>
        <v>0</v>
      </c>
      <c r="AH1098" s="13">
        <v>0</v>
      </c>
      <c r="AI1098" s="13">
        <f t="shared" si="204"/>
        <v>0</v>
      </c>
      <c r="AJ1098" s="17" t="s">
        <v>99</v>
      </c>
      <c r="AM1098" s="14">
        <v>3</v>
      </c>
      <c r="AN1098" s="14">
        <v>3</v>
      </c>
      <c r="AO1098" s="14">
        <v>3</v>
      </c>
      <c r="AP1098" s="14">
        <v>4</v>
      </c>
      <c r="AQ1098" s="14">
        <v>3</v>
      </c>
      <c r="AR1098" s="14">
        <v>3</v>
      </c>
      <c r="AS1098" s="14"/>
      <c r="AT1098" s="14"/>
      <c r="AY1098" s="14"/>
      <c r="BH1098" t="str">
        <f>CONCATENATE(Tabla1[[#This Row],[MADRE]],"X",Tabla1[[#This Row],[PADRE]])</f>
        <v>D98i693XR1000</v>
      </c>
    </row>
    <row r="1099" spans="1:60" ht="15.75" hidden="1" x14ac:dyDescent="0.25">
      <c r="A1099" s="11" t="str">
        <f t="shared" si="205"/>
        <v>D06_496_15</v>
      </c>
      <c r="B1099" s="1" t="s">
        <v>488</v>
      </c>
      <c r="C1099" s="1">
        <v>496</v>
      </c>
      <c r="D1099" s="11">
        <v>15</v>
      </c>
      <c r="E1099" s="14" t="s">
        <v>512</v>
      </c>
      <c r="F1099" s="11" t="s">
        <v>62</v>
      </c>
      <c r="G1099" s="11" t="s">
        <v>63</v>
      </c>
      <c r="H1099" s="11">
        <v>2010</v>
      </c>
      <c r="I1099" t="s">
        <v>489</v>
      </c>
      <c r="Y1099" s="11">
        <v>25</v>
      </c>
      <c r="Z1099" s="11">
        <v>41</v>
      </c>
      <c r="AA1099" s="15">
        <f t="shared" si="200"/>
        <v>1.64</v>
      </c>
      <c r="AB1099" s="11">
        <v>2</v>
      </c>
      <c r="AC1099" s="11">
        <v>17</v>
      </c>
      <c r="AD1099" s="15">
        <f t="shared" si="201"/>
        <v>0.68</v>
      </c>
      <c r="AE1099" s="16">
        <f t="shared" si="202"/>
        <v>41.463414634146346</v>
      </c>
      <c r="AF1099" s="11">
        <v>0</v>
      </c>
      <c r="AG1099" s="16">
        <f t="shared" si="203"/>
        <v>0</v>
      </c>
      <c r="AH1099" s="16">
        <v>0</v>
      </c>
      <c r="AI1099" s="16">
        <f t="shared" si="204"/>
        <v>0</v>
      </c>
      <c r="AJ1099" s="18" t="s">
        <v>411</v>
      </c>
      <c r="AM1099" s="11">
        <v>3</v>
      </c>
      <c r="AN1099" s="11">
        <v>3</v>
      </c>
      <c r="AO1099" s="11">
        <v>2</v>
      </c>
      <c r="AP1099" s="11">
        <v>4</v>
      </c>
      <c r="AQ1099" s="11">
        <v>3</v>
      </c>
      <c r="AR1099" s="11">
        <v>3</v>
      </c>
      <c r="AS1099" s="11">
        <v>1</v>
      </c>
      <c r="AT1099" s="102" t="s">
        <v>493</v>
      </c>
      <c r="AY1099" s="11"/>
      <c r="BH1099" t="str">
        <f>CONCATENATE(Tabla1[[#This Row],[MADRE]],"X",Tabla1[[#This Row],[PADRE]])</f>
        <v>D98i693XR1000</v>
      </c>
    </row>
    <row r="1100" spans="1:60" ht="15.75" hidden="1" x14ac:dyDescent="0.25">
      <c r="A1100" s="11" t="str">
        <f t="shared" si="205"/>
        <v>D06_501_15</v>
      </c>
      <c r="B1100" s="1" t="s">
        <v>488</v>
      </c>
      <c r="C1100" s="1">
        <v>501</v>
      </c>
      <c r="D1100" s="11">
        <v>15</v>
      </c>
      <c r="E1100" s="14" t="s">
        <v>512</v>
      </c>
      <c r="F1100" s="11" t="s">
        <v>62</v>
      </c>
      <c r="G1100" s="11" t="s">
        <v>63</v>
      </c>
      <c r="H1100" s="11">
        <v>2010</v>
      </c>
      <c r="I1100" t="s">
        <v>489</v>
      </c>
      <c r="Y1100" s="11">
        <v>9</v>
      </c>
      <c r="Z1100" s="11">
        <v>21</v>
      </c>
      <c r="AA1100" s="15">
        <f t="shared" si="200"/>
        <v>2.3333333333333335</v>
      </c>
      <c r="AB1100" s="11">
        <v>4</v>
      </c>
      <c r="AC1100" s="11">
        <v>4</v>
      </c>
      <c r="AD1100" s="101">
        <f t="shared" si="201"/>
        <v>0.44444444444444442</v>
      </c>
      <c r="AE1100" s="16">
        <f t="shared" si="202"/>
        <v>19.047619047619047</v>
      </c>
      <c r="AF1100" s="11">
        <v>0</v>
      </c>
      <c r="AG1100" s="16">
        <f t="shared" si="203"/>
        <v>0</v>
      </c>
      <c r="AH1100" s="16">
        <v>0</v>
      </c>
      <c r="AI1100" s="16">
        <f t="shared" si="204"/>
        <v>0</v>
      </c>
      <c r="AJ1100" s="18" t="s">
        <v>259</v>
      </c>
      <c r="AM1100" s="11">
        <v>8</v>
      </c>
      <c r="AN1100" s="11">
        <v>2</v>
      </c>
      <c r="AO1100" s="11">
        <v>1</v>
      </c>
      <c r="AP1100" s="11">
        <v>2</v>
      </c>
      <c r="AQ1100" s="11">
        <v>3</v>
      </c>
      <c r="AR1100" s="11">
        <v>2</v>
      </c>
      <c r="AS1100" s="11">
        <v>1</v>
      </c>
      <c r="AT1100" s="102"/>
      <c r="AY1100" s="11"/>
      <c r="BH1100" t="str">
        <f>CONCATENATE(Tabla1[[#This Row],[MADRE]],"X",Tabla1[[#This Row],[PADRE]])</f>
        <v>D98i693XR1000</v>
      </c>
    </row>
    <row r="1101" spans="1:60" ht="15.75" hidden="1" x14ac:dyDescent="0.25">
      <c r="A1101" s="11" t="str">
        <f t="shared" si="205"/>
        <v>D06_504_15</v>
      </c>
      <c r="B1101" s="1" t="s">
        <v>488</v>
      </c>
      <c r="C1101" s="1">
        <v>504</v>
      </c>
      <c r="D1101" s="11">
        <v>15</v>
      </c>
      <c r="E1101" s="14" t="s">
        <v>512</v>
      </c>
      <c r="F1101" s="11" t="s">
        <v>62</v>
      </c>
      <c r="G1101" s="11" t="s">
        <v>63</v>
      </c>
      <c r="H1101" s="11">
        <v>2010</v>
      </c>
      <c r="I1101" t="s">
        <v>489</v>
      </c>
      <c r="Y1101" s="11">
        <v>12</v>
      </c>
      <c r="Z1101" s="11">
        <v>13</v>
      </c>
      <c r="AA1101" s="15">
        <f t="shared" si="200"/>
        <v>1.0833333333333333</v>
      </c>
      <c r="AB1101" s="11">
        <v>2</v>
      </c>
      <c r="AC1101" s="11">
        <v>5</v>
      </c>
      <c r="AD1101" s="15">
        <f t="shared" si="201"/>
        <v>0.41666666666666669</v>
      </c>
      <c r="AE1101" s="16">
        <f t="shared" si="202"/>
        <v>38.461538461538467</v>
      </c>
      <c r="AF1101" s="11">
        <v>0</v>
      </c>
      <c r="AG1101" s="16">
        <f t="shared" si="203"/>
        <v>0</v>
      </c>
      <c r="AH1101" s="16">
        <v>0</v>
      </c>
      <c r="AI1101" s="16">
        <f t="shared" si="204"/>
        <v>0</v>
      </c>
      <c r="AJ1101" s="18" t="s">
        <v>448</v>
      </c>
      <c r="AM1101" s="11">
        <v>6</v>
      </c>
      <c r="AN1101" s="11">
        <v>1</v>
      </c>
      <c r="AO1101" s="11">
        <v>2</v>
      </c>
      <c r="AP1101" s="11">
        <v>3</v>
      </c>
      <c r="AQ1101" s="11">
        <v>3</v>
      </c>
      <c r="AR1101" s="11">
        <v>1</v>
      </c>
      <c r="AS1101" s="11">
        <v>1</v>
      </c>
      <c r="AT1101" s="102" t="s">
        <v>513</v>
      </c>
      <c r="AY1101" s="11"/>
      <c r="BH1101" t="str">
        <f>CONCATENATE(Tabla1[[#This Row],[MADRE]],"X",Tabla1[[#This Row],[PADRE]])</f>
        <v>D98i693XR1000</v>
      </c>
    </row>
    <row r="1102" spans="1:60" ht="15.75" hidden="1" x14ac:dyDescent="0.25">
      <c r="A1102" s="11" t="str">
        <f t="shared" si="205"/>
        <v>D06_508_15</v>
      </c>
      <c r="B1102" s="1" t="s">
        <v>488</v>
      </c>
      <c r="C1102" s="12">
        <v>508</v>
      </c>
      <c r="D1102" s="14">
        <v>15</v>
      </c>
      <c r="E1102" s="14" t="s">
        <v>512</v>
      </c>
      <c r="F1102" s="14" t="s">
        <v>62</v>
      </c>
      <c r="G1102" s="14" t="s">
        <v>63</v>
      </c>
      <c r="H1102" s="14">
        <v>2009</v>
      </c>
      <c r="I1102" t="s">
        <v>489</v>
      </c>
      <c r="Y1102" s="14">
        <v>25</v>
      </c>
      <c r="Z1102" s="14">
        <v>59</v>
      </c>
      <c r="AA1102" s="81">
        <f t="shared" si="200"/>
        <v>2.3833333333333333</v>
      </c>
      <c r="AB1102" s="14">
        <v>4</v>
      </c>
      <c r="AC1102" s="14">
        <v>14</v>
      </c>
      <c r="AD1102" s="104">
        <f t="shared" si="201"/>
        <v>0.58333333333333337</v>
      </c>
      <c r="AE1102" s="13">
        <f t="shared" si="202"/>
        <v>24.475524475524477</v>
      </c>
      <c r="AF1102" s="14">
        <v>1</v>
      </c>
      <c r="AG1102" s="13">
        <f t="shared" si="203"/>
        <v>4</v>
      </c>
      <c r="AH1102" s="13">
        <v>0</v>
      </c>
      <c r="AI1102" s="103">
        <f t="shared" si="204"/>
        <v>0</v>
      </c>
      <c r="AJ1102" s="17" t="s">
        <v>133</v>
      </c>
      <c r="AM1102" s="14">
        <v>7</v>
      </c>
      <c r="AN1102" s="14">
        <v>2</v>
      </c>
      <c r="AO1102" s="14">
        <v>2</v>
      </c>
      <c r="AP1102" s="14">
        <v>2</v>
      </c>
      <c r="AQ1102" s="14">
        <v>3</v>
      </c>
      <c r="AR1102" s="107">
        <v>2</v>
      </c>
      <c r="AS1102" s="107"/>
      <c r="AT1102" s="14"/>
      <c r="AY1102" s="14"/>
      <c r="BH1102" t="str">
        <f>CONCATENATE(Tabla1[[#This Row],[MADRE]],"X",Tabla1[[#This Row],[PADRE]])</f>
        <v>D98i693XR1000</v>
      </c>
    </row>
    <row r="1103" spans="1:60" ht="15.75" hidden="1" x14ac:dyDescent="0.25">
      <c r="A1103" s="11" t="str">
        <f t="shared" si="205"/>
        <v>D06_510_15</v>
      </c>
      <c r="B1103" s="1" t="s">
        <v>488</v>
      </c>
      <c r="C1103" s="1">
        <v>510</v>
      </c>
      <c r="D1103" s="11">
        <v>15</v>
      </c>
      <c r="E1103" s="14" t="s">
        <v>512</v>
      </c>
      <c r="F1103" s="11" t="s">
        <v>62</v>
      </c>
      <c r="G1103" s="11" t="s">
        <v>63</v>
      </c>
      <c r="H1103" s="11">
        <v>2010</v>
      </c>
      <c r="I1103" t="s">
        <v>489</v>
      </c>
      <c r="Y1103" s="11">
        <v>25</v>
      </c>
      <c r="Z1103" s="11">
        <v>95</v>
      </c>
      <c r="AA1103" s="15">
        <f t="shared" si="200"/>
        <v>3.9036363636363638</v>
      </c>
      <c r="AB1103" s="11">
        <v>4</v>
      </c>
      <c r="AC1103" s="11">
        <v>19</v>
      </c>
      <c r="AD1103" s="101">
        <f t="shared" si="201"/>
        <v>0.86363636363636365</v>
      </c>
      <c r="AE1103" s="16">
        <f t="shared" si="202"/>
        <v>22.123893805309734</v>
      </c>
      <c r="AF1103" s="11">
        <v>3</v>
      </c>
      <c r="AG1103" s="16">
        <f t="shared" si="203"/>
        <v>12</v>
      </c>
      <c r="AH1103" s="16">
        <v>0</v>
      </c>
      <c r="AI1103" s="16">
        <f t="shared" si="204"/>
        <v>0</v>
      </c>
      <c r="AJ1103" s="18" t="s">
        <v>87</v>
      </c>
      <c r="AM1103" s="11">
        <v>6</v>
      </c>
      <c r="AN1103" s="11">
        <v>2</v>
      </c>
      <c r="AO1103" s="11">
        <v>2</v>
      </c>
      <c r="AP1103" s="11">
        <v>1</v>
      </c>
      <c r="AQ1103" s="11">
        <v>3</v>
      </c>
      <c r="AR1103" s="11">
        <v>3</v>
      </c>
      <c r="AS1103" s="11">
        <v>2</v>
      </c>
      <c r="AT1103" s="102"/>
      <c r="AY1103" s="11"/>
      <c r="BH1103" t="str">
        <f>CONCATENATE(Tabla1[[#This Row],[MADRE]],"X",Tabla1[[#This Row],[PADRE]])</f>
        <v>D98i693XR1000</v>
      </c>
    </row>
    <row r="1104" spans="1:60" ht="15.75" hidden="1" x14ac:dyDescent="0.25">
      <c r="A1104" s="11" t="str">
        <f t="shared" si="205"/>
        <v>D06_513_15</v>
      </c>
      <c r="B1104" s="1" t="s">
        <v>488</v>
      </c>
      <c r="C1104" s="1">
        <v>513</v>
      </c>
      <c r="D1104" s="11">
        <v>15</v>
      </c>
      <c r="E1104" s="14" t="s">
        <v>512</v>
      </c>
      <c r="F1104" s="11" t="s">
        <v>62</v>
      </c>
      <c r="G1104" s="11" t="s">
        <v>63</v>
      </c>
      <c r="H1104" s="11">
        <v>2010</v>
      </c>
      <c r="I1104" t="s">
        <v>489</v>
      </c>
      <c r="Y1104" s="11">
        <v>25</v>
      </c>
      <c r="Z1104" s="11">
        <v>399</v>
      </c>
      <c r="AA1104" s="15">
        <f t="shared" si="200"/>
        <v>15.991666666666667</v>
      </c>
      <c r="AB1104" s="11">
        <v>2</v>
      </c>
      <c r="AC1104" s="11">
        <v>19</v>
      </c>
      <c r="AD1104" s="15">
        <f t="shared" si="201"/>
        <v>0.79166666666666663</v>
      </c>
      <c r="AE1104" s="16">
        <f t="shared" si="202"/>
        <v>4.9504950495049496</v>
      </c>
      <c r="AF1104" s="11">
        <v>1</v>
      </c>
      <c r="AG1104" s="16">
        <f t="shared" si="203"/>
        <v>4</v>
      </c>
      <c r="AH1104" s="16">
        <v>0</v>
      </c>
      <c r="AI1104" s="16">
        <f t="shared" si="204"/>
        <v>0</v>
      </c>
      <c r="AJ1104" s="18" t="s">
        <v>481</v>
      </c>
      <c r="AM1104" s="11">
        <v>3</v>
      </c>
      <c r="AN1104" s="11">
        <v>2</v>
      </c>
      <c r="AO1104" s="11">
        <v>2</v>
      </c>
      <c r="AP1104" s="11">
        <v>3</v>
      </c>
      <c r="AQ1104" s="11">
        <v>3</v>
      </c>
      <c r="AR1104" s="11">
        <v>3</v>
      </c>
      <c r="AS1104" s="11">
        <v>1</v>
      </c>
      <c r="AT1104" s="102" t="s">
        <v>514</v>
      </c>
      <c r="AY1104" s="11"/>
      <c r="BH1104" t="str">
        <f>CONCATENATE(Tabla1[[#This Row],[MADRE]],"X",Tabla1[[#This Row],[PADRE]])</f>
        <v>D98i693XR1000</v>
      </c>
    </row>
    <row r="1105" spans="1:60" ht="15.75" hidden="1" x14ac:dyDescent="0.25">
      <c r="A1105" s="11" t="str">
        <f t="shared" si="205"/>
        <v>D06_516_15</v>
      </c>
      <c r="B1105" s="1" t="s">
        <v>488</v>
      </c>
      <c r="C1105" s="12">
        <v>516</v>
      </c>
      <c r="D1105" s="14">
        <v>15</v>
      </c>
      <c r="E1105" s="14" t="s">
        <v>512</v>
      </c>
      <c r="F1105" s="14" t="s">
        <v>62</v>
      </c>
      <c r="G1105" s="14" t="s">
        <v>63</v>
      </c>
      <c r="H1105" s="14">
        <v>2009</v>
      </c>
      <c r="I1105" t="s">
        <v>489</v>
      </c>
      <c r="Y1105" s="14">
        <v>25</v>
      </c>
      <c r="Z1105" s="14">
        <v>68</v>
      </c>
      <c r="AA1105" s="81">
        <f t="shared" si="200"/>
        <v>2.72</v>
      </c>
      <c r="AB1105" s="14">
        <v>4</v>
      </c>
      <c r="AC1105" s="14">
        <v>20</v>
      </c>
      <c r="AD1105" s="81">
        <f t="shared" si="201"/>
        <v>0.8</v>
      </c>
      <c r="AE1105" s="13">
        <f t="shared" si="202"/>
        <v>29.411764705882351</v>
      </c>
      <c r="AF1105" s="14">
        <v>0</v>
      </c>
      <c r="AG1105" s="103">
        <f t="shared" si="203"/>
        <v>0</v>
      </c>
      <c r="AH1105" s="13">
        <v>0</v>
      </c>
      <c r="AI1105" s="103">
        <f t="shared" si="204"/>
        <v>0</v>
      </c>
      <c r="AJ1105" s="17" t="s">
        <v>515</v>
      </c>
      <c r="AM1105" s="14">
        <v>7</v>
      </c>
      <c r="AN1105" s="14">
        <v>2</v>
      </c>
      <c r="AO1105" s="14">
        <v>1</v>
      </c>
      <c r="AP1105" s="14">
        <v>3</v>
      </c>
      <c r="AQ1105" s="14">
        <v>3</v>
      </c>
      <c r="AR1105" s="14">
        <v>3</v>
      </c>
      <c r="AS1105" s="14"/>
      <c r="AT1105" s="14"/>
      <c r="AY1105" s="14"/>
      <c r="BH1105" t="str">
        <f>CONCATENATE(Tabla1[[#This Row],[MADRE]],"X",Tabla1[[#This Row],[PADRE]])</f>
        <v>D98i693XR1000</v>
      </c>
    </row>
    <row r="1106" spans="1:60" ht="15.75" hidden="1" x14ac:dyDescent="0.25">
      <c r="A1106" s="11" t="str">
        <f t="shared" si="205"/>
        <v>D06_519_16</v>
      </c>
      <c r="B1106" s="1" t="s">
        <v>488</v>
      </c>
      <c r="C1106" s="12">
        <v>519</v>
      </c>
      <c r="D1106" s="14">
        <v>16</v>
      </c>
      <c r="E1106" s="14" t="s">
        <v>512</v>
      </c>
      <c r="F1106" s="14" t="s">
        <v>224</v>
      </c>
      <c r="G1106" s="14" t="s">
        <v>63</v>
      </c>
      <c r="H1106" s="14">
        <v>2009</v>
      </c>
      <c r="I1106" t="s">
        <v>489</v>
      </c>
      <c r="Y1106" s="14">
        <v>25</v>
      </c>
      <c r="Z1106" s="14">
        <v>55</v>
      </c>
      <c r="AA1106" s="81">
        <f t="shared" si="200"/>
        <v>2.2000000000000002</v>
      </c>
      <c r="AB1106" s="14">
        <v>4</v>
      </c>
      <c r="AC1106" s="14">
        <v>20</v>
      </c>
      <c r="AD1106" s="100">
        <f t="shared" si="201"/>
        <v>0.8</v>
      </c>
      <c r="AE1106" s="13">
        <f t="shared" si="202"/>
        <v>36.36363636363636</v>
      </c>
      <c r="AF1106" s="14">
        <v>0</v>
      </c>
      <c r="AG1106" s="13">
        <f t="shared" si="203"/>
        <v>0</v>
      </c>
      <c r="AH1106" s="13">
        <v>0</v>
      </c>
      <c r="AI1106" s="13">
        <f t="shared" si="204"/>
        <v>0</v>
      </c>
      <c r="AJ1106" s="17" t="s">
        <v>259</v>
      </c>
      <c r="AM1106" s="14">
        <v>4</v>
      </c>
      <c r="AN1106" s="14">
        <v>2</v>
      </c>
      <c r="AO1106" s="14">
        <v>2</v>
      </c>
      <c r="AP1106" s="14">
        <v>3</v>
      </c>
      <c r="AQ1106" s="14">
        <v>3</v>
      </c>
      <c r="AR1106" s="14">
        <v>3</v>
      </c>
      <c r="AS1106" s="14"/>
      <c r="AT1106" s="14"/>
      <c r="AY1106" s="14"/>
      <c r="BH1106" t="str">
        <f>CONCATENATE(Tabla1[[#This Row],[MADRE]],"X",Tabla1[[#This Row],[PADRE]])</f>
        <v>D98i693XA2198</v>
      </c>
    </row>
    <row r="1107" spans="1:60" ht="15.75" hidden="1" x14ac:dyDescent="0.25">
      <c r="A1107" s="11" t="str">
        <f t="shared" si="205"/>
        <v>D06_519_16</v>
      </c>
      <c r="B1107" s="1" t="s">
        <v>488</v>
      </c>
      <c r="C1107" s="1">
        <v>519</v>
      </c>
      <c r="D1107" s="11">
        <v>16</v>
      </c>
      <c r="E1107" s="14" t="s">
        <v>512</v>
      </c>
      <c r="F1107" s="11" t="s">
        <v>224</v>
      </c>
      <c r="G1107" s="11" t="s">
        <v>63</v>
      </c>
      <c r="H1107" s="11">
        <v>2010</v>
      </c>
      <c r="I1107" t="s">
        <v>489</v>
      </c>
      <c r="Y1107" s="11">
        <v>25</v>
      </c>
      <c r="Z1107" s="11">
        <v>46</v>
      </c>
      <c r="AA1107" s="15">
        <f t="shared" ref="AA1107:AA1170" si="206">(Z1107+(AD1107*AF1107))/Y1107</f>
        <v>1.892173913043478</v>
      </c>
      <c r="AB1107" s="11">
        <v>4</v>
      </c>
      <c r="AC1107" s="11">
        <v>15</v>
      </c>
      <c r="AD1107" s="101">
        <f t="shared" ref="AD1107:AD1170" si="207">AC1107/(Y1107-AF1107)</f>
        <v>0.65217391304347827</v>
      </c>
      <c r="AE1107" s="16">
        <f t="shared" ref="AE1107:AE1170" si="208">AD1107*100/AA1107</f>
        <v>34.466911764705884</v>
      </c>
      <c r="AF1107" s="11">
        <v>2</v>
      </c>
      <c r="AG1107" s="16">
        <f t="shared" ref="AG1107:AG1170" si="209">AF1107*100/Y1107</f>
        <v>8</v>
      </c>
      <c r="AH1107" s="16">
        <v>0</v>
      </c>
      <c r="AI1107" s="16">
        <f t="shared" ref="AI1107:AI1170" si="210">AH1107*100/Y1107</f>
        <v>0</v>
      </c>
      <c r="AJ1107" s="18" t="s">
        <v>272</v>
      </c>
      <c r="AM1107" s="11">
        <v>4</v>
      </c>
      <c r="AN1107" s="11">
        <v>3</v>
      </c>
      <c r="AO1107" s="11">
        <v>3</v>
      </c>
      <c r="AP1107" s="11">
        <v>2</v>
      </c>
      <c r="AQ1107" s="11">
        <v>3</v>
      </c>
      <c r="AR1107" s="11">
        <v>3</v>
      </c>
      <c r="AS1107" s="11">
        <v>2</v>
      </c>
      <c r="AT1107" s="102"/>
      <c r="AY1107" s="11"/>
      <c r="BH1107" t="str">
        <f>CONCATENATE(Tabla1[[#This Row],[MADRE]],"X",Tabla1[[#This Row],[PADRE]])</f>
        <v>D98i693XA2198</v>
      </c>
    </row>
    <row r="1108" spans="1:60" ht="15.75" hidden="1" x14ac:dyDescent="0.25">
      <c r="A1108" s="11" t="str">
        <f t="shared" si="205"/>
        <v>D06_526_16</v>
      </c>
      <c r="B1108" s="1" t="s">
        <v>488</v>
      </c>
      <c r="C1108" s="12">
        <v>526</v>
      </c>
      <c r="D1108" s="14">
        <v>16</v>
      </c>
      <c r="E1108" s="14" t="s">
        <v>512</v>
      </c>
      <c r="F1108" s="14" t="s">
        <v>224</v>
      </c>
      <c r="G1108" s="14" t="s">
        <v>63</v>
      </c>
      <c r="H1108" s="14">
        <v>2009</v>
      </c>
      <c r="I1108" t="s">
        <v>489</v>
      </c>
      <c r="Y1108" s="14">
        <v>25</v>
      </c>
      <c r="Z1108" s="14">
        <v>99</v>
      </c>
      <c r="AA1108" s="81">
        <f t="shared" si="206"/>
        <v>3.96</v>
      </c>
      <c r="AB1108" s="14">
        <v>4</v>
      </c>
      <c r="AC1108" s="14">
        <v>33</v>
      </c>
      <c r="AD1108" s="100">
        <f t="shared" si="207"/>
        <v>1.32</v>
      </c>
      <c r="AE1108" s="13">
        <f t="shared" si="208"/>
        <v>33.333333333333336</v>
      </c>
      <c r="AF1108" s="14">
        <v>0</v>
      </c>
      <c r="AG1108" s="13">
        <f t="shared" si="209"/>
        <v>0</v>
      </c>
      <c r="AH1108" s="13">
        <v>0</v>
      </c>
      <c r="AI1108" s="13">
        <f t="shared" si="210"/>
        <v>0</v>
      </c>
      <c r="AJ1108" s="17" t="s">
        <v>142</v>
      </c>
      <c r="AM1108" s="14">
        <v>7</v>
      </c>
      <c r="AN1108" s="14">
        <v>2</v>
      </c>
      <c r="AO1108" s="14">
        <v>3</v>
      </c>
      <c r="AP1108" s="14">
        <v>4</v>
      </c>
      <c r="AQ1108" s="14">
        <v>3</v>
      </c>
      <c r="AR1108" s="95">
        <v>4</v>
      </c>
      <c r="AS1108" s="14"/>
      <c r="AT1108" s="117" t="s">
        <v>516</v>
      </c>
      <c r="AY1108" s="14"/>
      <c r="BH1108" t="str">
        <f>CONCATENATE(Tabla1[[#This Row],[MADRE]],"X",Tabla1[[#This Row],[PADRE]])</f>
        <v>D98i693XA2198</v>
      </c>
    </row>
    <row r="1109" spans="1:60" ht="15.75" hidden="1" x14ac:dyDescent="0.25">
      <c r="A1109" s="11" t="str">
        <f t="shared" si="205"/>
        <v>D06_526_16</v>
      </c>
      <c r="B1109" s="1" t="s">
        <v>488</v>
      </c>
      <c r="C1109" s="1">
        <v>526</v>
      </c>
      <c r="D1109" s="11">
        <v>16</v>
      </c>
      <c r="E1109" s="14" t="s">
        <v>512</v>
      </c>
      <c r="F1109" s="11" t="s">
        <v>224</v>
      </c>
      <c r="G1109" s="11" t="s">
        <v>63</v>
      </c>
      <c r="H1109" s="11">
        <v>2012</v>
      </c>
      <c r="I1109" t="s">
        <v>489</v>
      </c>
      <c r="Y1109" s="11">
        <v>24</v>
      </c>
      <c r="Z1109" s="11">
        <v>85</v>
      </c>
      <c r="AA1109" s="15">
        <f t="shared" si="206"/>
        <v>3.5851449275362319</v>
      </c>
      <c r="AB1109" s="11">
        <v>4</v>
      </c>
      <c r="AC1109" s="11">
        <v>24</v>
      </c>
      <c r="AD1109" s="15">
        <f t="shared" si="207"/>
        <v>1.0434782608695652</v>
      </c>
      <c r="AE1109" s="16">
        <f t="shared" si="208"/>
        <v>29.105608893380492</v>
      </c>
      <c r="AF1109" s="11">
        <v>1</v>
      </c>
      <c r="AG1109" s="16">
        <f t="shared" si="209"/>
        <v>4.166666666666667</v>
      </c>
      <c r="AH1109" s="16">
        <v>0</v>
      </c>
      <c r="AI1109" s="16">
        <f t="shared" si="210"/>
        <v>0</v>
      </c>
      <c r="AJ1109" s="18" t="s">
        <v>124</v>
      </c>
      <c r="AM1109" s="16">
        <v>7</v>
      </c>
      <c r="AN1109" s="11">
        <v>3</v>
      </c>
      <c r="AO1109" s="11">
        <v>2</v>
      </c>
      <c r="AP1109" s="11">
        <v>4</v>
      </c>
      <c r="AQ1109" s="11">
        <v>3</v>
      </c>
      <c r="AR1109" s="11">
        <v>3</v>
      </c>
      <c r="AS1109" s="11"/>
      <c r="AT1109" s="118" t="s">
        <v>517</v>
      </c>
      <c r="AY1109" s="11"/>
      <c r="BH1109" t="str">
        <f>CONCATENATE(Tabla1[[#This Row],[MADRE]],"X",Tabla1[[#This Row],[PADRE]])</f>
        <v>D98i693XA2198</v>
      </c>
    </row>
    <row r="1110" spans="1:60" ht="15.75" hidden="1" x14ac:dyDescent="0.25">
      <c r="A1110" s="11" t="str">
        <f t="shared" si="205"/>
        <v>D06_529_16</v>
      </c>
      <c r="B1110" s="1" t="s">
        <v>488</v>
      </c>
      <c r="C1110" s="12">
        <v>529</v>
      </c>
      <c r="D1110" s="14">
        <v>16</v>
      </c>
      <c r="E1110" s="14" t="s">
        <v>512</v>
      </c>
      <c r="F1110" s="14" t="s">
        <v>224</v>
      </c>
      <c r="G1110" s="14" t="s">
        <v>63</v>
      </c>
      <c r="H1110" s="14">
        <v>2009</v>
      </c>
      <c r="I1110" t="s">
        <v>489</v>
      </c>
      <c r="Y1110" s="14">
        <v>25</v>
      </c>
      <c r="Z1110" s="14">
        <v>58</v>
      </c>
      <c r="AA1110" s="81">
        <f t="shared" si="206"/>
        <v>2.3965217391304345</v>
      </c>
      <c r="AB1110" s="14">
        <v>2</v>
      </c>
      <c r="AC1110" s="14">
        <v>22</v>
      </c>
      <c r="AD1110" s="81">
        <f t="shared" si="207"/>
        <v>0.95652173913043481</v>
      </c>
      <c r="AE1110" s="13">
        <f t="shared" si="208"/>
        <v>39.912917271407842</v>
      </c>
      <c r="AF1110" s="14">
        <v>2</v>
      </c>
      <c r="AG1110" s="13">
        <f t="shared" si="209"/>
        <v>8</v>
      </c>
      <c r="AH1110" s="13">
        <v>0</v>
      </c>
      <c r="AI1110" s="13">
        <f t="shared" si="210"/>
        <v>0</v>
      </c>
      <c r="AJ1110" s="17" t="s">
        <v>209</v>
      </c>
      <c r="AM1110" s="14">
        <v>6</v>
      </c>
      <c r="AN1110" s="14">
        <v>2</v>
      </c>
      <c r="AO1110" s="14">
        <v>1</v>
      </c>
      <c r="AP1110" s="14">
        <v>2</v>
      </c>
      <c r="AQ1110" s="14">
        <v>3</v>
      </c>
      <c r="AR1110" s="14">
        <v>2</v>
      </c>
      <c r="AS1110" s="14"/>
      <c r="AT1110" s="14"/>
      <c r="AY1110" s="14"/>
      <c r="BH1110" t="str">
        <f>CONCATENATE(Tabla1[[#This Row],[MADRE]],"X",Tabla1[[#This Row],[PADRE]])</f>
        <v>D98i693XA2198</v>
      </c>
    </row>
    <row r="1111" spans="1:60" ht="15.75" hidden="1" x14ac:dyDescent="0.25">
      <c r="A1111" s="11" t="str">
        <f t="shared" si="205"/>
        <v>D06_529_16</v>
      </c>
      <c r="B1111" s="1" t="s">
        <v>488</v>
      </c>
      <c r="C1111" s="1">
        <v>529</v>
      </c>
      <c r="D1111" s="11">
        <v>16</v>
      </c>
      <c r="E1111" s="14" t="s">
        <v>512</v>
      </c>
      <c r="F1111" s="11" t="s">
        <v>224</v>
      </c>
      <c r="G1111" s="11" t="s">
        <v>63</v>
      </c>
      <c r="H1111" s="11">
        <v>2010</v>
      </c>
      <c r="I1111" t="s">
        <v>489</v>
      </c>
      <c r="Y1111" s="11">
        <v>25</v>
      </c>
      <c r="Z1111" s="11">
        <v>47</v>
      </c>
      <c r="AA1111" s="15">
        <f t="shared" si="206"/>
        <v>1.88</v>
      </c>
      <c r="AB1111" s="11">
        <v>3</v>
      </c>
      <c r="AC1111" s="11">
        <v>21</v>
      </c>
      <c r="AD1111" s="15">
        <f t="shared" si="207"/>
        <v>0.84</v>
      </c>
      <c r="AE1111" s="16">
        <f t="shared" si="208"/>
        <v>44.680851063829792</v>
      </c>
      <c r="AF1111" s="11">
        <v>0</v>
      </c>
      <c r="AG1111" s="16">
        <f t="shared" si="209"/>
        <v>0</v>
      </c>
      <c r="AH1111" s="16">
        <v>0</v>
      </c>
      <c r="AI1111" s="16">
        <f t="shared" si="210"/>
        <v>0</v>
      </c>
      <c r="AJ1111" s="18" t="s">
        <v>87</v>
      </c>
      <c r="AM1111" s="11">
        <v>4</v>
      </c>
      <c r="AN1111" s="11">
        <v>3</v>
      </c>
      <c r="AO1111" s="11">
        <v>2</v>
      </c>
      <c r="AP1111" s="11">
        <v>2</v>
      </c>
      <c r="AQ1111" s="11">
        <v>3</v>
      </c>
      <c r="AR1111" s="11">
        <v>2</v>
      </c>
      <c r="AS1111" s="11">
        <v>2</v>
      </c>
      <c r="AT1111" s="102" t="s">
        <v>493</v>
      </c>
      <c r="AY1111" s="11"/>
      <c r="BH1111" t="str">
        <f>CONCATENATE(Tabla1[[#This Row],[MADRE]],"X",Tabla1[[#This Row],[PADRE]])</f>
        <v>D98i693XA2198</v>
      </c>
    </row>
    <row r="1112" spans="1:60" ht="15.75" hidden="1" x14ac:dyDescent="0.25">
      <c r="A1112" s="11" t="str">
        <f t="shared" si="205"/>
        <v>D06_534_16</v>
      </c>
      <c r="B1112" s="1" t="s">
        <v>488</v>
      </c>
      <c r="C1112" s="12">
        <v>534</v>
      </c>
      <c r="D1112" s="14">
        <v>16</v>
      </c>
      <c r="E1112" s="14" t="s">
        <v>512</v>
      </c>
      <c r="F1112" s="14" t="s">
        <v>224</v>
      </c>
      <c r="G1112" s="14" t="s">
        <v>63</v>
      </c>
      <c r="H1112" s="14">
        <v>2009</v>
      </c>
      <c r="I1112" t="s">
        <v>489</v>
      </c>
      <c r="Y1112" s="14">
        <v>25</v>
      </c>
      <c r="Z1112" s="14">
        <v>122</v>
      </c>
      <c r="AA1112" s="81">
        <f t="shared" si="206"/>
        <v>4.88</v>
      </c>
      <c r="AB1112" s="14">
        <v>4</v>
      </c>
      <c r="AC1112" s="14">
        <v>26</v>
      </c>
      <c r="AD1112" s="100">
        <f t="shared" si="207"/>
        <v>1.04</v>
      </c>
      <c r="AE1112" s="13">
        <f t="shared" si="208"/>
        <v>21.311475409836067</v>
      </c>
      <c r="AF1112" s="14">
        <v>0</v>
      </c>
      <c r="AG1112" s="13">
        <f t="shared" si="209"/>
        <v>0</v>
      </c>
      <c r="AH1112" s="13">
        <v>0</v>
      </c>
      <c r="AI1112" s="13">
        <f t="shared" si="210"/>
        <v>0</v>
      </c>
      <c r="AJ1112" s="17" t="s">
        <v>87</v>
      </c>
      <c r="AM1112" s="14">
        <v>8</v>
      </c>
      <c r="AN1112" s="14">
        <v>2</v>
      </c>
      <c r="AO1112" s="14">
        <v>2</v>
      </c>
      <c r="AP1112" s="14">
        <v>2</v>
      </c>
      <c r="AQ1112" s="14">
        <v>3</v>
      </c>
      <c r="AR1112" s="14">
        <v>3</v>
      </c>
      <c r="AS1112" s="14"/>
      <c r="AT1112" s="14"/>
      <c r="AY1112" s="14"/>
      <c r="BH1112" t="str">
        <f>CONCATENATE(Tabla1[[#This Row],[MADRE]],"X",Tabla1[[#This Row],[PADRE]])</f>
        <v>D98i693XA2198</v>
      </c>
    </row>
    <row r="1113" spans="1:60" ht="15.75" hidden="1" x14ac:dyDescent="0.25">
      <c r="A1113" s="11" t="str">
        <f t="shared" si="205"/>
        <v>D06_534_16</v>
      </c>
      <c r="B1113" s="1" t="s">
        <v>488</v>
      </c>
      <c r="C1113" s="1">
        <v>534</v>
      </c>
      <c r="D1113" s="11">
        <v>16</v>
      </c>
      <c r="E1113" s="14" t="s">
        <v>512</v>
      </c>
      <c r="F1113" s="11" t="s">
        <v>224</v>
      </c>
      <c r="G1113" s="11" t="s">
        <v>63</v>
      </c>
      <c r="H1113" s="11">
        <v>2010</v>
      </c>
      <c r="I1113" t="s">
        <v>489</v>
      </c>
      <c r="Y1113" s="11">
        <v>25</v>
      </c>
      <c r="Z1113" s="11">
        <v>109</v>
      </c>
      <c r="AA1113" s="15">
        <f t="shared" si="206"/>
        <v>4.3600000000000003</v>
      </c>
      <c r="AB1113" s="11">
        <v>4</v>
      </c>
      <c r="AC1113" s="11">
        <v>23</v>
      </c>
      <c r="AD1113" s="101">
        <f t="shared" si="207"/>
        <v>0.92</v>
      </c>
      <c r="AE1113" s="16">
        <f t="shared" si="208"/>
        <v>21.100917431192659</v>
      </c>
      <c r="AF1113" s="11">
        <v>0</v>
      </c>
      <c r="AG1113" s="16">
        <f t="shared" si="209"/>
        <v>0</v>
      </c>
      <c r="AH1113" s="16">
        <v>0</v>
      </c>
      <c r="AI1113" s="16">
        <f t="shared" si="210"/>
        <v>0</v>
      </c>
      <c r="AJ1113" s="18" t="s">
        <v>321</v>
      </c>
      <c r="AM1113" s="11">
        <v>5</v>
      </c>
      <c r="AN1113" s="11">
        <v>2</v>
      </c>
      <c r="AO1113" s="11">
        <v>2</v>
      </c>
      <c r="AP1113" s="11">
        <v>2</v>
      </c>
      <c r="AQ1113" s="11">
        <v>3</v>
      </c>
      <c r="AR1113" s="11">
        <v>2</v>
      </c>
      <c r="AS1113" s="11">
        <v>4</v>
      </c>
      <c r="AT1113" s="102"/>
      <c r="AY1113" s="11"/>
      <c r="BH1113" t="str">
        <f>CONCATENATE(Tabla1[[#This Row],[MADRE]],"X",Tabla1[[#This Row],[PADRE]])</f>
        <v>D98i693XA2198</v>
      </c>
    </row>
    <row r="1114" spans="1:60" ht="15.75" hidden="1" x14ac:dyDescent="0.25">
      <c r="A1114" s="11" t="str">
        <f t="shared" si="205"/>
        <v>D06_536_16</v>
      </c>
      <c r="B1114" s="1" t="s">
        <v>488</v>
      </c>
      <c r="C1114" s="12">
        <v>536</v>
      </c>
      <c r="D1114" s="14">
        <v>16</v>
      </c>
      <c r="E1114" s="14" t="s">
        <v>512</v>
      </c>
      <c r="F1114" s="14" t="s">
        <v>224</v>
      </c>
      <c r="G1114" s="14" t="s">
        <v>63</v>
      </c>
      <c r="H1114" s="14">
        <v>2009</v>
      </c>
      <c r="I1114" t="s">
        <v>489</v>
      </c>
      <c r="Y1114" s="14">
        <v>25</v>
      </c>
      <c r="Z1114" s="14">
        <v>119</v>
      </c>
      <c r="AA1114" s="81">
        <f t="shared" si="206"/>
        <v>4.76</v>
      </c>
      <c r="AB1114" s="14">
        <v>4</v>
      </c>
      <c r="AC1114" s="14">
        <v>26</v>
      </c>
      <c r="AD1114" s="100">
        <f t="shared" si="207"/>
        <v>1.04</v>
      </c>
      <c r="AE1114" s="13">
        <f t="shared" si="208"/>
        <v>21.84873949579832</v>
      </c>
      <c r="AF1114" s="14">
        <v>0</v>
      </c>
      <c r="AG1114" s="13">
        <f t="shared" si="209"/>
        <v>0</v>
      </c>
      <c r="AH1114" s="13">
        <v>0</v>
      </c>
      <c r="AI1114" s="13">
        <f t="shared" si="210"/>
        <v>0</v>
      </c>
      <c r="AJ1114" s="17" t="s">
        <v>311</v>
      </c>
      <c r="AM1114" s="14">
        <v>3</v>
      </c>
      <c r="AN1114" s="14">
        <v>2</v>
      </c>
      <c r="AO1114" s="14">
        <v>3</v>
      </c>
      <c r="AP1114" s="14">
        <v>4</v>
      </c>
      <c r="AQ1114" s="14">
        <v>3</v>
      </c>
      <c r="AR1114" s="14">
        <v>3</v>
      </c>
      <c r="AS1114" s="14"/>
      <c r="AT1114" s="14"/>
      <c r="AY1114" s="14"/>
      <c r="BH1114" t="str">
        <f>CONCATENATE(Tabla1[[#This Row],[MADRE]],"X",Tabla1[[#This Row],[PADRE]])</f>
        <v>D98i693XA2198</v>
      </c>
    </row>
    <row r="1115" spans="1:60" ht="15.75" hidden="1" x14ac:dyDescent="0.25">
      <c r="A1115" s="11" t="str">
        <f t="shared" si="205"/>
        <v>D06_536_16</v>
      </c>
      <c r="B1115" s="1" t="s">
        <v>488</v>
      </c>
      <c r="C1115" s="1">
        <v>536</v>
      </c>
      <c r="D1115" s="11">
        <v>16</v>
      </c>
      <c r="E1115" s="14" t="s">
        <v>512</v>
      </c>
      <c r="F1115" s="11" t="s">
        <v>224</v>
      </c>
      <c r="G1115" s="11" t="s">
        <v>63</v>
      </c>
      <c r="H1115" s="11">
        <v>2010</v>
      </c>
      <c r="I1115" t="s">
        <v>489</v>
      </c>
      <c r="Y1115" s="11">
        <v>25</v>
      </c>
      <c r="Z1115" s="11">
        <v>155</v>
      </c>
      <c r="AA1115" s="15">
        <f t="shared" si="206"/>
        <v>6.2</v>
      </c>
      <c r="AB1115" s="11">
        <v>4</v>
      </c>
      <c r="AC1115" s="11">
        <v>26</v>
      </c>
      <c r="AD1115" s="101">
        <f t="shared" si="207"/>
        <v>1.04</v>
      </c>
      <c r="AE1115" s="16">
        <f t="shared" si="208"/>
        <v>16.774193548387096</v>
      </c>
      <c r="AF1115" s="11">
        <v>0</v>
      </c>
      <c r="AG1115" s="16">
        <f t="shared" si="209"/>
        <v>0</v>
      </c>
      <c r="AH1115" s="16">
        <v>0</v>
      </c>
      <c r="AI1115" s="16">
        <f t="shared" si="210"/>
        <v>0</v>
      </c>
      <c r="AJ1115" s="18" t="s">
        <v>87</v>
      </c>
      <c r="AM1115" s="11">
        <v>8</v>
      </c>
      <c r="AN1115" s="11">
        <v>2</v>
      </c>
      <c r="AO1115" s="11">
        <v>3</v>
      </c>
      <c r="AP1115" s="11">
        <v>4</v>
      </c>
      <c r="AQ1115" s="11">
        <v>3</v>
      </c>
      <c r="AR1115" s="11">
        <v>3</v>
      </c>
      <c r="AS1115" s="11">
        <v>3</v>
      </c>
      <c r="AT1115" s="102"/>
      <c r="AY1115" s="11"/>
      <c r="BH1115" t="str">
        <f>CONCATENATE(Tabla1[[#This Row],[MADRE]],"X",Tabla1[[#This Row],[PADRE]])</f>
        <v>D98i693XA2198</v>
      </c>
    </row>
    <row r="1116" spans="1:60" ht="15.75" hidden="1" x14ac:dyDescent="0.25">
      <c r="A1116" s="11" t="str">
        <f t="shared" si="205"/>
        <v>D06_537_16</v>
      </c>
      <c r="B1116" s="1" t="s">
        <v>488</v>
      </c>
      <c r="C1116" s="12">
        <v>537</v>
      </c>
      <c r="D1116" s="14">
        <v>16</v>
      </c>
      <c r="E1116" s="14" t="s">
        <v>512</v>
      </c>
      <c r="F1116" s="14" t="s">
        <v>224</v>
      </c>
      <c r="G1116" s="14" t="s">
        <v>63</v>
      </c>
      <c r="H1116" s="14">
        <v>2009</v>
      </c>
      <c r="I1116" t="s">
        <v>489</v>
      </c>
      <c r="Y1116" s="14">
        <v>25</v>
      </c>
      <c r="Z1116" s="14">
        <v>91</v>
      </c>
      <c r="AA1116" s="81">
        <f t="shared" si="206"/>
        <v>3.64</v>
      </c>
      <c r="AB1116" s="14">
        <v>4</v>
      </c>
      <c r="AC1116" s="14">
        <v>30</v>
      </c>
      <c r="AD1116" s="100">
        <f t="shared" si="207"/>
        <v>1.2</v>
      </c>
      <c r="AE1116" s="13">
        <f t="shared" si="208"/>
        <v>32.967032967032964</v>
      </c>
      <c r="AF1116" s="14">
        <v>0</v>
      </c>
      <c r="AG1116" s="13">
        <f t="shared" si="209"/>
        <v>0</v>
      </c>
      <c r="AH1116" s="13">
        <v>0</v>
      </c>
      <c r="AI1116" s="13">
        <f t="shared" si="210"/>
        <v>0</v>
      </c>
      <c r="AJ1116" s="17" t="s">
        <v>518</v>
      </c>
      <c r="AM1116" s="14">
        <v>8</v>
      </c>
      <c r="AN1116" s="14">
        <v>2</v>
      </c>
      <c r="AO1116" s="14">
        <v>3</v>
      </c>
      <c r="AP1116" s="14">
        <v>4</v>
      </c>
      <c r="AQ1116" s="14">
        <v>3</v>
      </c>
      <c r="AR1116" s="119">
        <v>2</v>
      </c>
      <c r="AS1116" s="14"/>
      <c r="AT1116" s="111"/>
      <c r="AY1116" s="14"/>
      <c r="BH1116" t="str">
        <f>CONCATENATE(Tabla1[[#This Row],[MADRE]],"X",Tabla1[[#This Row],[PADRE]])</f>
        <v>D98i693XA2198</v>
      </c>
    </row>
    <row r="1117" spans="1:60" ht="15.75" hidden="1" x14ac:dyDescent="0.25">
      <c r="A1117" s="11" t="str">
        <f t="shared" si="205"/>
        <v>D06_537_16</v>
      </c>
      <c r="B1117" s="1" t="s">
        <v>488</v>
      </c>
      <c r="C1117" s="1">
        <v>537</v>
      </c>
      <c r="D1117" s="11">
        <v>16</v>
      </c>
      <c r="E1117" s="14" t="s">
        <v>512</v>
      </c>
      <c r="F1117" s="11" t="s">
        <v>224</v>
      </c>
      <c r="G1117" s="11" t="s">
        <v>63</v>
      </c>
      <c r="H1117" s="11">
        <v>2010</v>
      </c>
      <c r="I1117" t="s">
        <v>489</v>
      </c>
      <c r="Y1117" s="11">
        <v>25</v>
      </c>
      <c r="Z1117" s="11">
        <v>88</v>
      </c>
      <c r="AA1117" s="15">
        <f t="shared" si="206"/>
        <v>3.603478260869565</v>
      </c>
      <c r="AB1117" s="11">
        <v>4</v>
      </c>
      <c r="AC1117" s="11">
        <v>24</v>
      </c>
      <c r="AD1117" s="15">
        <f t="shared" si="207"/>
        <v>1.0434782608695652</v>
      </c>
      <c r="AE1117" s="16">
        <f t="shared" si="208"/>
        <v>28.957528957528957</v>
      </c>
      <c r="AF1117" s="11">
        <v>2</v>
      </c>
      <c r="AG1117" s="16">
        <f t="shared" si="209"/>
        <v>8</v>
      </c>
      <c r="AH1117" s="16">
        <v>0</v>
      </c>
      <c r="AI1117" s="16">
        <f t="shared" si="210"/>
        <v>0</v>
      </c>
      <c r="AJ1117" s="18" t="s">
        <v>279</v>
      </c>
      <c r="AM1117" s="11">
        <v>3</v>
      </c>
      <c r="AN1117" s="11">
        <v>2</v>
      </c>
      <c r="AO1117" s="11">
        <v>3</v>
      </c>
      <c r="AP1117" s="11">
        <v>5</v>
      </c>
      <c r="AQ1117" s="11">
        <v>3</v>
      </c>
      <c r="AR1117" s="120">
        <v>2</v>
      </c>
      <c r="AS1117" s="11">
        <v>2</v>
      </c>
      <c r="AT1117" s="102"/>
      <c r="AY1117" s="11"/>
      <c r="BH1117" t="str">
        <f>CONCATENATE(Tabla1[[#This Row],[MADRE]],"X",Tabla1[[#This Row],[PADRE]])</f>
        <v>D98i693XA2198</v>
      </c>
    </row>
    <row r="1118" spans="1:60" ht="15.75" hidden="1" x14ac:dyDescent="0.25">
      <c r="A1118" s="11" t="str">
        <f t="shared" si="205"/>
        <v>D06_537_16</v>
      </c>
      <c r="B1118" s="1" t="s">
        <v>488</v>
      </c>
      <c r="C1118" s="1">
        <v>537</v>
      </c>
      <c r="D1118" s="11">
        <v>16</v>
      </c>
      <c r="E1118" s="14" t="s">
        <v>512</v>
      </c>
      <c r="F1118" s="11" t="s">
        <v>224</v>
      </c>
      <c r="G1118" s="11" t="s">
        <v>63</v>
      </c>
      <c r="H1118" s="11">
        <v>2011</v>
      </c>
      <c r="I1118" t="s">
        <v>489</v>
      </c>
      <c r="Y1118" s="11">
        <v>25</v>
      </c>
      <c r="Z1118" s="11">
        <v>71</v>
      </c>
      <c r="AA1118" s="15">
        <f t="shared" si="206"/>
        <v>2.84</v>
      </c>
      <c r="AB1118" s="11">
        <v>4</v>
      </c>
      <c r="AC1118" s="11">
        <v>28</v>
      </c>
      <c r="AD1118" s="15">
        <f t="shared" si="207"/>
        <v>1.1200000000000001</v>
      </c>
      <c r="AE1118" s="16">
        <f t="shared" si="208"/>
        <v>39.436619718309863</v>
      </c>
      <c r="AF1118" s="11">
        <v>0</v>
      </c>
      <c r="AG1118" s="16">
        <f t="shared" si="209"/>
        <v>0</v>
      </c>
      <c r="AH1118" s="16">
        <v>0</v>
      </c>
      <c r="AI1118" s="16">
        <f t="shared" si="210"/>
        <v>0</v>
      </c>
      <c r="AJ1118" s="18" t="s">
        <v>305</v>
      </c>
      <c r="AM1118" s="11">
        <v>8</v>
      </c>
      <c r="AN1118" s="11">
        <v>2</v>
      </c>
      <c r="AO1118" s="11">
        <v>3</v>
      </c>
      <c r="AP1118" s="11">
        <v>4</v>
      </c>
      <c r="AQ1118" s="11">
        <v>3</v>
      </c>
      <c r="AR1118" s="11">
        <v>2</v>
      </c>
      <c r="AS1118" s="11">
        <v>5</v>
      </c>
      <c r="AT1118" s="19" t="s">
        <v>510</v>
      </c>
      <c r="AY1118" s="11"/>
      <c r="BH1118" t="str">
        <f>CONCATENATE(Tabla1[[#This Row],[MADRE]],"X",Tabla1[[#This Row],[PADRE]])</f>
        <v>D98i693XA2198</v>
      </c>
    </row>
    <row r="1119" spans="1:60" ht="15.75" hidden="1" x14ac:dyDescent="0.25">
      <c r="A1119" s="11" t="str">
        <f t="shared" si="205"/>
        <v>D06_540_16</v>
      </c>
      <c r="B1119" s="1" t="s">
        <v>488</v>
      </c>
      <c r="C1119" s="12">
        <v>540</v>
      </c>
      <c r="D1119" s="14">
        <v>16</v>
      </c>
      <c r="E1119" s="14" t="s">
        <v>512</v>
      </c>
      <c r="F1119" s="14" t="s">
        <v>224</v>
      </c>
      <c r="G1119" s="14" t="s">
        <v>63</v>
      </c>
      <c r="H1119" s="14">
        <v>2009</v>
      </c>
      <c r="I1119" t="s">
        <v>489</v>
      </c>
      <c r="Y1119" s="14">
        <v>25</v>
      </c>
      <c r="Z1119" s="14">
        <v>72</v>
      </c>
      <c r="AA1119" s="81">
        <f t="shared" si="206"/>
        <v>2.88</v>
      </c>
      <c r="AB1119" s="14">
        <v>3</v>
      </c>
      <c r="AC1119" s="14">
        <v>28</v>
      </c>
      <c r="AD1119" s="100">
        <f t="shared" si="207"/>
        <v>1.1200000000000001</v>
      </c>
      <c r="AE1119" s="13">
        <f t="shared" si="208"/>
        <v>38.888888888888893</v>
      </c>
      <c r="AF1119" s="14">
        <v>0</v>
      </c>
      <c r="AG1119" s="13">
        <f t="shared" si="209"/>
        <v>0</v>
      </c>
      <c r="AH1119" s="13">
        <v>0</v>
      </c>
      <c r="AI1119" s="13">
        <f t="shared" si="210"/>
        <v>0</v>
      </c>
      <c r="AJ1119" s="17" t="s">
        <v>272</v>
      </c>
      <c r="AM1119" s="14">
        <v>10</v>
      </c>
      <c r="AN1119" s="14">
        <v>2</v>
      </c>
      <c r="AO1119" s="14">
        <v>2</v>
      </c>
      <c r="AP1119" s="14">
        <v>3</v>
      </c>
      <c r="AQ1119" s="14">
        <v>3</v>
      </c>
      <c r="AR1119" s="14">
        <v>3</v>
      </c>
      <c r="AS1119" s="14"/>
      <c r="AT1119" s="96"/>
      <c r="AY1119" s="14"/>
      <c r="BH1119" t="str">
        <f>CONCATENATE(Tabla1[[#This Row],[MADRE]],"X",Tabla1[[#This Row],[PADRE]])</f>
        <v>D98i693XA2198</v>
      </c>
    </row>
    <row r="1120" spans="1:60" ht="15.75" hidden="1" x14ac:dyDescent="0.25">
      <c r="A1120" s="11" t="str">
        <f t="shared" si="205"/>
        <v>D06_540_16</v>
      </c>
      <c r="B1120" s="1" t="s">
        <v>488</v>
      </c>
      <c r="C1120" s="1">
        <v>540</v>
      </c>
      <c r="D1120" s="11">
        <v>16</v>
      </c>
      <c r="E1120" s="14" t="s">
        <v>512</v>
      </c>
      <c r="F1120" s="11" t="s">
        <v>224</v>
      </c>
      <c r="G1120" s="11" t="s">
        <v>63</v>
      </c>
      <c r="H1120" s="11">
        <v>2010</v>
      </c>
      <c r="I1120" t="s">
        <v>489</v>
      </c>
      <c r="Y1120" s="11">
        <v>25</v>
      </c>
      <c r="Z1120" s="11">
        <v>94</v>
      </c>
      <c r="AA1120" s="15">
        <f t="shared" si="206"/>
        <v>3.76</v>
      </c>
      <c r="AB1120" s="11">
        <v>4</v>
      </c>
      <c r="AC1120" s="11">
        <v>29</v>
      </c>
      <c r="AD1120" s="101">
        <f t="shared" si="207"/>
        <v>1.1599999999999999</v>
      </c>
      <c r="AE1120" s="16">
        <f t="shared" si="208"/>
        <v>30.851063829787233</v>
      </c>
      <c r="AF1120" s="11">
        <v>0</v>
      </c>
      <c r="AG1120" s="16">
        <f t="shared" si="209"/>
        <v>0</v>
      </c>
      <c r="AH1120" s="16">
        <v>0</v>
      </c>
      <c r="AI1120" s="16">
        <f t="shared" si="210"/>
        <v>0</v>
      </c>
      <c r="AJ1120" s="18" t="s">
        <v>515</v>
      </c>
      <c r="AM1120" s="11">
        <v>8</v>
      </c>
      <c r="AN1120" s="11">
        <v>2</v>
      </c>
      <c r="AO1120" s="11">
        <v>3</v>
      </c>
      <c r="AP1120" s="11">
        <v>4</v>
      </c>
      <c r="AQ1120" s="11">
        <v>3</v>
      </c>
      <c r="AR1120" s="11">
        <v>3</v>
      </c>
      <c r="AS1120" s="11">
        <v>2</v>
      </c>
      <c r="AT1120" s="98"/>
      <c r="AY1120" s="11"/>
      <c r="BH1120" t="str">
        <f>CONCATENATE(Tabla1[[#This Row],[MADRE]],"X",Tabla1[[#This Row],[PADRE]])</f>
        <v>D98i693XA2198</v>
      </c>
    </row>
    <row r="1121" spans="1:60" ht="15.75" hidden="1" x14ac:dyDescent="0.25">
      <c r="A1121" s="11" t="str">
        <f t="shared" si="205"/>
        <v>D06_540_16</v>
      </c>
      <c r="B1121" s="1" t="s">
        <v>488</v>
      </c>
      <c r="C1121" s="1">
        <v>540</v>
      </c>
      <c r="D1121" s="11">
        <v>16</v>
      </c>
      <c r="E1121" s="14" t="s">
        <v>512</v>
      </c>
      <c r="F1121" s="11" t="s">
        <v>224</v>
      </c>
      <c r="G1121" s="11" t="s">
        <v>63</v>
      </c>
      <c r="H1121" s="11">
        <v>2011</v>
      </c>
      <c r="I1121" t="s">
        <v>489</v>
      </c>
      <c r="Y1121" s="11">
        <v>25</v>
      </c>
      <c r="Z1121" s="11">
        <v>70</v>
      </c>
      <c r="AA1121" s="15">
        <f t="shared" si="206"/>
        <v>2.8</v>
      </c>
      <c r="AB1121" s="11">
        <v>3</v>
      </c>
      <c r="AC1121" s="11">
        <v>27</v>
      </c>
      <c r="AD1121" s="15">
        <f t="shared" si="207"/>
        <v>1.08</v>
      </c>
      <c r="AE1121" s="16">
        <f t="shared" si="208"/>
        <v>38.571428571428577</v>
      </c>
      <c r="AF1121" s="11">
        <v>0</v>
      </c>
      <c r="AG1121" s="16">
        <f t="shared" si="209"/>
        <v>0</v>
      </c>
      <c r="AH1121" s="16">
        <v>0</v>
      </c>
      <c r="AI1121" s="16">
        <f t="shared" si="210"/>
        <v>0</v>
      </c>
      <c r="AJ1121" s="18" t="s">
        <v>101</v>
      </c>
      <c r="AM1121" s="11">
        <v>4</v>
      </c>
      <c r="AN1121" s="11">
        <v>2</v>
      </c>
      <c r="AO1121" s="11">
        <v>2</v>
      </c>
      <c r="AP1121" s="11">
        <v>2</v>
      </c>
      <c r="AQ1121" s="11">
        <v>3</v>
      </c>
      <c r="AR1121" s="11">
        <v>2</v>
      </c>
      <c r="AS1121" s="11">
        <v>3</v>
      </c>
      <c r="AT1121" s="99"/>
      <c r="AY1121" s="11"/>
      <c r="BH1121" t="str">
        <f>CONCATENATE(Tabla1[[#This Row],[MADRE]],"X",Tabla1[[#This Row],[PADRE]])</f>
        <v>D98i693XA2198</v>
      </c>
    </row>
    <row r="1122" spans="1:60" ht="15.75" hidden="1" x14ac:dyDescent="0.25">
      <c r="A1122" s="11" t="str">
        <f t="shared" si="205"/>
        <v>D06_542_16</v>
      </c>
      <c r="B1122" s="1" t="s">
        <v>488</v>
      </c>
      <c r="C1122" s="12">
        <v>542</v>
      </c>
      <c r="D1122" s="14">
        <v>16</v>
      </c>
      <c r="E1122" s="14" t="s">
        <v>512</v>
      </c>
      <c r="F1122" s="14" t="s">
        <v>224</v>
      </c>
      <c r="G1122" s="14" t="s">
        <v>63</v>
      </c>
      <c r="H1122" s="14">
        <v>2009</v>
      </c>
      <c r="I1122" t="s">
        <v>489</v>
      </c>
      <c r="Y1122" s="14">
        <v>25</v>
      </c>
      <c r="Z1122" s="14">
        <v>75</v>
      </c>
      <c r="AA1122" s="81">
        <f t="shared" si="206"/>
        <v>3.043333333333333</v>
      </c>
      <c r="AB1122" s="14">
        <v>3</v>
      </c>
      <c r="AC1122" s="14">
        <v>26</v>
      </c>
      <c r="AD1122" s="81">
        <f t="shared" si="207"/>
        <v>1.0833333333333333</v>
      </c>
      <c r="AE1122" s="13">
        <f t="shared" si="208"/>
        <v>35.596933187294638</v>
      </c>
      <c r="AF1122" s="14">
        <v>1</v>
      </c>
      <c r="AG1122" s="13">
        <f t="shared" si="209"/>
        <v>4</v>
      </c>
      <c r="AH1122" s="13">
        <v>0</v>
      </c>
      <c r="AI1122" s="13">
        <f t="shared" si="210"/>
        <v>0</v>
      </c>
      <c r="AJ1122" s="17" t="s">
        <v>259</v>
      </c>
      <c r="AM1122" s="14">
        <v>9</v>
      </c>
      <c r="AN1122" s="14">
        <v>2</v>
      </c>
      <c r="AO1122" s="14">
        <v>2</v>
      </c>
      <c r="AP1122" s="14">
        <v>4</v>
      </c>
      <c r="AQ1122" s="14">
        <v>3</v>
      </c>
      <c r="AR1122" s="14">
        <v>3</v>
      </c>
      <c r="AS1122" s="14"/>
      <c r="AT1122" s="14"/>
      <c r="AY1122" s="14"/>
      <c r="BH1122" t="str">
        <f>CONCATENATE(Tabla1[[#This Row],[MADRE]],"X",Tabla1[[#This Row],[PADRE]])</f>
        <v>D98i693XA2198</v>
      </c>
    </row>
    <row r="1123" spans="1:60" ht="15.75" hidden="1" x14ac:dyDescent="0.25">
      <c r="A1123" s="11" t="str">
        <f t="shared" si="205"/>
        <v>D06_542_16</v>
      </c>
      <c r="B1123" s="1" t="s">
        <v>488</v>
      </c>
      <c r="C1123" s="1">
        <v>542</v>
      </c>
      <c r="D1123" s="11">
        <v>16</v>
      </c>
      <c r="E1123" s="14" t="s">
        <v>512</v>
      </c>
      <c r="F1123" s="11" t="s">
        <v>224</v>
      </c>
      <c r="G1123" s="11" t="s">
        <v>63</v>
      </c>
      <c r="H1123" s="11">
        <v>2010</v>
      </c>
      <c r="I1123" t="s">
        <v>489</v>
      </c>
      <c r="Y1123" s="11">
        <v>25</v>
      </c>
      <c r="Z1123" s="11">
        <v>77</v>
      </c>
      <c r="AA1123" s="15">
        <f t="shared" si="206"/>
        <v>3.08</v>
      </c>
      <c r="AB1123" s="11">
        <v>4</v>
      </c>
      <c r="AC1123" s="11">
        <v>20</v>
      </c>
      <c r="AD1123" s="101">
        <f t="shared" si="207"/>
        <v>0.8</v>
      </c>
      <c r="AE1123" s="16">
        <f t="shared" si="208"/>
        <v>25.974025974025974</v>
      </c>
      <c r="AF1123" s="11">
        <v>0</v>
      </c>
      <c r="AG1123" s="16">
        <f t="shared" si="209"/>
        <v>0</v>
      </c>
      <c r="AH1123" s="16">
        <v>0</v>
      </c>
      <c r="AI1123" s="16">
        <f t="shared" si="210"/>
        <v>0</v>
      </c>
      <c r="AJ1123" s="18" t="s">
        <v>259</v>
      </c>
      <c r="AM1123" s="11">
        <v>8</v>
      </c>
      <c r="AN1123" s="11">
        <v>2</v>
      </c>
      <c r="AO1123" s="11">
        <v>2</v>
      </c>
      <c r="AP1123" s="11">
        <v>4</v>
      </c>
      <c r="AQ1123" s="11">
        <v>3</v>
      </c>
      <c r="AR1123" s="11">
        <v>3</v>
      </c>
      <c r="AS1123" s="11">
        <v>2</v>
      </c>
      <c r="AT1123" s="102"/>
      <c r="AY1123" s="11"/>
      <c r="BH1123" t="str">
        <f>CONCATENATE(Tabla1[[#This Row],[MADRE]],"X",Tabla1[[#This Row],[PADRE]])</f>
        <v>D98i693XA2198</v>
      </c>
    </row>
    <row r="1124" spans="1:60" ht="15.75" hidden="1" x14ac:dyDescent="0.25">
      <c r="A1124" s="11" t="str">
        <f t="shared" si="205"/>
        <v>D06_544_16</v>
      </c>
      <c r="B1124" s="1" t="s">
        <v>488</v>
      </c>
      <c r="C1124" s="12">
        <v>544</v>
      </c>
      <c r="D1124" s="14">
        <v>16</v>
      </c>
      <c r="E1124" s="14" t="s">
        <v>512</v>
      </c>
      <c r="F1124" s="14" t="s">
        <v>224</v>
      </c>
      <c r="G1124" s="14" t="s">
        <v>63</v>
      </c>
      <c r="H1124" s="14">
        <v>2009</v>
      </c>
      <c r="I1124" t="s">
        <v>489</v>
      </c>
      <c r="Y1124" s="14">
        <v>25</v>
      </c>
      <c r="Z1124" s="14">
        <v>66</v>
      </c>
      <c r="AA1124" s="81">
        <f t="shared" si="206"/>
        <v>2.7269565217391305</v>
      </c>
      <c r="AB1124" s="14">
        <v>2</v>
      </c>
      <c r="AC1124" s="14">
        <v>25</v>
      </c>
      <c r="AD1124" s="115">
        <f t="shared" si="207"/>
        <v>1.0869565217391304</v>
      </c>
      <c r="AE1124" s="13">
        <f t="shared" si="208"/>
        <v>39.859693877551017</v>
      </c>
      <c r="AF1124" s="14">
        <v>2</v>
      </c>
      <c r="AG1124" s="13">
        <f t="shared" si="209"/>
        <v>8</v>
      </c>
      <c r="AH1124" s="13">
        <v>0</v>
      </c>
      <c r="AI1124" s="13">
        <f t="shared" si="210"/>
        <v>0</v>
      </c>
      <c r="AJ1124" s="17" t="s">
        <v>99</v>
      </c>
      <c r="AM1124" s="14">
        <v>4</v>
      </c>
      <c r="AN1124" s="14">
        <v>2</v>
      </c>
      <c r="AO1124" s="14">
        <v>2</v>
      </c>
      <c r="AP1124" s="14">
        <v>3</v>
      </c>
      <c r="AQ1124" s="14">
        <v>3</v>
      </c>
      <c r="AR1124" s="121">
        <v>2</v>
      </c>
      <c r="AS1124" s="14"/>
      <c r="AT1124" s="96"/>
      <c r="AY1124" s="14"/>
      <c r="BH1124" t="str">
        <f>CONCATENATE(Tabla1[[#This Row],[MADRE]],"X",Tabla1[[#This Row],[PADRE]])</f>
        <v>D98i693XA2198</v>
      </c>
    </row>
    <row r="1125" spans="1:60" ht="15.75" hidden="1" x14ac:dyDescent="0.25">
      <c r="A1125" s="11" t="str">
        <f t="shared" si="205"/>
        <v>D06_544_16</v>
      </c>
      <c r="B1125" s="1" t="s">
        <v>488</v>
      </c>
      <c r="C1125" s="1">
        <v>544</v>
      </c>
      <c r="D1125" s="11">
        <v>16</v>
      </c>
      <c r="E1125" s="14" t="s">
        <v>512</v>
      </c>
      <c r="F1125" s="11" t="s">
        <v>224</v>
      </c>
      <c r="G1125" s="11" t="s">
        <v>63</v>
      </c>
      <c r="H1125" s="11">
        <v>2010</v>
      </c>
      <c r="I1125" t="s">
        <v>489</v>
      </c>
      <c r="Y1125" s="11">
        <v>25</v>
      </c>
      <c r="Z1125" s="11">
        <v>78</v>
      </c>
      <c r="AA1125" s="15">
        <f t="shared" si="206"/>
        <v>3.12</v>
      </c>
      <c r="AB1125" s="11">
        <v>3</v>
      </c>
      <c r="AC1125" s="11">
        <v>27</v>
      </c>
      <c r="AD1125" s="112">
        <f t="shared" si="207"/>
        <v>1.08</v>
      </c>
      <c r="AE1125" s="16">
        <f t="shared" si="208"/>
        <v>34.615384615384613</v>
      </c>
      <c r="AF1125" s="11">
        <v>0</v>
      </c>
      <c r="AG1125" s="16">
        <f t="shared" si="209"/>
        <v>0</v>
      </c>
      <c r="AH1125" s="16">
        <v>0</v>
      </c>
      <c r="AI1125" s="16">
        <f t="shared" si="210"/>
        <v>0</v>
      </c>
      <c r="AJ1125" s="18" t="s">
        <v>142</v>
      </c>
      <c r="AM1125" s="11">
        <v>4</v>
      </c>
      <c r="AN1125" s="11">
        <v>3</v>
      </c>
      <c r="AO1125" s="11">
        <v>2</v>
      </c>
      <c r="AP1125" s="11">
        <v>3</v>
      </c>
      <c r="AQ1125" s="11">
        <v>3</v>
      </c>
      <c r="AR1125" s="122">
        <v>4</v>
      </c>
      <c r="AS1125" s="11">
        <v>2</v>
      </c>
      <c r="AT1125" s="98"/>
      <c r="AY1125" s="11"/>
      <c r="BH1125" t="str">
        <f>CONCATENATE(Tabla1[[#This Row],[MADRE]],"X",Tabla1[[#This Row],[PADRE]])</f>
        <v>D98i693XA2198</v>
      </c>
    </row>
    <row r="1126" spans="1:60" ht="15.75" hidden="1" x14ac:dyDescent="0.25">
      <c r="A1126" s="11" t="str">
        <f t="shared" si="205"/>
        <v>D06_544_16</v>
      </c>
      <c r="B1126" s="1" t="s">
        <v>488</v>
      </c>
      <c r="C1126" s="1">
        <v>544</v>
      </c>
      <c r="D1126" s="11">
        <v>16</v>
      </c>
      <c r="E1126" s="14" t="s">
        <v>512</v>
      </c>
      <c r="F1126" s="11" t="s">
        <v>224</v>
      </c>
      <c r="G1126" s="11" t="s">
        <v>63</v>
      </c>
      <c r="H1126" s="11">
        <v>2011</v>
      </c>
      <c r="I1126" t="s">
        <v>489</v>
      </c>
      <c r="Y1126" s="11">
        <v>25</v>
      </c>
      <c r="Z1126" s="11">
        <v>57</v>
      </c>
      <c r="AA1126" s="15">
        <f t="shared" si="206"/>
        <v>2.2799999999999998</v>
      </c>
      <c r="AB1126" s="11">
        <v>2</v>
      </c>
      <c r="AC1126" s="11">
        <v>26</v>
      </c>
      <c r="AD1126" s="15">
        <f t="shared" si="207"/>
        <v>1.04</v>
      </c>
      <c r="AE1126" s="16">
        <f t="shared" si="208"/>
        <v>45.614035087719301</v>
      </c>
      <c r="AF1126" s="11">
        <v>0</v>
      </c>
      <c r="AG1126" s="16">
        <f t="shared" si="209"/>
        <v>0</v>
      </c>
      <c r="AH1126" s="16">
        <v>0</v>
      </c>
      <c r="AI1126" s="16">
        <f t="shared" si="210"/>
        <v>0</v>
      </c>
      <c r="AJ1126" s="18" t="s">
        <v>305</v>
      </c>
      <c r="AM1126" s="11">
        <v>4</v>
      </c>
      <c r="AN1126" s="11">
        <v>2</v>
      </c>
      <c r="AO1126" s="11">
        <v>2</v>
      </c>
      <c r="AP1126" s="11">
        <v>3</v>
      </c>
      <c r="AQ1126" s="11">
        <v>3</v>
      </c>
      <c r="AR1126" s="11">
        <v>2</v>
      </c>
      <c r="AS1126" s="11">
        <v>4</v>
      </c>
      <c r="AT1126" s="99"/>
      <c r="AY1126" s="11"/>
      <c r="BH1126" t="str">
        <f>CONCATENATE(Tabla1[[#This Row],[MADRE]],"X",Tabla1[[#This Row],[PADRE]])</f>
        <v>D98i693XA2198</v>
      </c>
    </row>
    <row r="1127" spans="1:60" ht="15.75" hidden="1" x14ac:dyDescent="0.25">
      <c r="A1127" s="11" t="str">
        <f t="shared" si="205"/>
        <v>D06_544_16</v>
      </c>
      <c r="B1127" s="1" t="s">
        <v>488</v>
      </c>
      <c r="C1127" s="1">
        <v>544</v>
      </c>
      <c r="D1127" s="11">
        <v>16</v>
      </c>
      <c r="E1127" s="14" t="s">
        <v>512</v>
      </c>
      <c r="F1127" s="11" t="s">
        <v>224</v>
      </c>
      <c r="G1127" s="11" t="s">
        <v>63</v>
      </c>
      <c r="H1127" s="11">
        <v>2012</v>
      </c>
      <c r="I1127" t="s">
        <v>489</v>
      </c>
      <c r="Y1127" s="11">
        <v>25</v>
      </c>
      <c r="Z1127" s="11">
        <v>70</v>
      </c>
      <c r="AA1127" s="15">
        <f t="shared" si="206"/>
        <v>2.8</v>
      </c>
      <c r="AB1127" s="11">
        <v>4</v>
      </c>
      <c r="AC1127" s="11">
        <v>24</v>
      </c>
      <c r="AD1127" s="15">
        <f t="shared" si="207"/>
        <v>0.96</v>
      </c>
      <c r="AE1127" s="16">
        <f t="shared" si="208"/>
        <v>34.285714285714285</v>
      </c>
      <c r="AF1127" s="11">
        <v>0</v>
      </c>
      <c r="AG1127" s="16">
        <f t="shared" si="209"/>
        <v>0</v>
      </c>
      <c r="AH1127" s="16">
        <v>0</v>
      </c>
      <c r="AI1127" s="16">
        <f t="shared" si="210"/>
        <v>0</v>
      </c>
      <c r="AJ1127" s="18" t="s">
        <v>87</v>
      </c>
      <c r="AM1127" s="16">
        <v>5</v>
      </c>
      <c r="AN1127" s="11">
        <v>2</v>
      </c>
      <c r="AO1127" s="11">
        <v>1</v>
      </c>
      <c r="AP1127" s="11">
        <v>3</v>
      </c>
      <c r="AQ1127" s="11">
        <v>3</v>
      </c>
      <c r="AR1127" s="11">
        <v>4</v>
      </c>
      <c r="AS1127" s="11"/>
      <c r="AT1127" s="11"/>
      <c r="AY1127" s="11"/>
      <c r="BH1127" t="str">
        <f>CONCATENATE(Tabla1[[#This Row],[MADRE]],"X",Tabla1[[#This Row],[PADRE]])</f>
        <v>D98i693XA2198</v>
      </c>
    </row>
    <row r="1128" spans="1:60" ht="15.75" hidden="1" x14ac:dyDescent="0.25">
      <c r="A1128" s="11" t="str">
        <f t="shared" si="205"/>
        <v>D06_544_16</v>
      </c>
      <c r="B1128" s="1" t="s">
        <v>488</v>
      </c>
      <c r="C1128" s="1">
        <v>544</v>
      </c>
      <c r="D1128" s="11">
        <v>16</v>
      </c>
      <c r="E1128" s="14" t="s">
        <v>512</v>
      </c>
      <c r="F1128" s="11" t="s">
        <v>224</v>
      </c>
      <c r="G1128" s="11" t="s">
        <v>63</v>
      </c>
      <c r="H1128" s="11">
        <v>2013</v>
      </c>
      <c r="I1128" t="s">
        <v>489</v>
      </c>
      <c r="Y1128" s="11">
        <v>25</v>
      </c>
      <c r="Z1128" s="11">
        <v>75</v>
      </c>
      <c r="AA1128" s="15">
        <f t="shared" si="206"/>
        <v>3.05</v>
      </c>
      <c r="AB1128" s="11">
        <v>3</v>
      </c>
      <c r="AC1128" s="11">
        <v>30</v>
      </c>
      <c r="AD1128" s="15">
        <f t="shared" si="207"/>
        <v>1.25</v>
      </c>
      <c r="AE1128" s="16">
        <f t="shared" si="208"/>
        <v>40.983606557377051</v>
      </c>
      <c r="AF1128" s="11">
        <v>1</v>
      </c>
      <c r="AG1128" s="16">
        <f t="shared" si="209"/>
        <v>4</v>
      </c>
      <c r="AH1128" s="16">
        <v>0</v>
      </c>
      <c r="AI1128" s="16">
        <f t="shared" si="210"/>
        <v>0</v>
      </c>
      <c r="AJ1128" s="18" t="s">
        <v>464</v>
      </c>
      <c r="AM1128" s="11">
        <v>8</v>
      </c>
      <c r="AN1128" s="11">
        <v>2</v>
      </c>
      <c r="AO1128" s="11">
        <v>1</v>
      </c>
      <c r="AP1128" s="11">
        <v>3</v>
      </c>
      <c r="AQ1128" s="11">
        <v>3</v>
      </c>
      <c r="AR1128" s="11">
        <v>2</v>
      </c>
      <c r="AS1128" s="11">
        <v>1</v>
      </c>
      <c r="AT1128" s="11" t="s">
        <v>519</v>
      </c>
      <c r="AY1128" s="11"/>
      <c r="BH1128" t="str">
        <f>CONCATENATE(Tabla1[[#This Row],[MADRE]],"X",Tabla1[[#This Row],[PADRE]])</f>
        <v>D98i693XA2198</v>
      </c>
    </row>
    <row r="1129" spans="1:60" ht="15.75" hidden="1" x14ac:dyDescent="0.25">
      <c r="A1129" s="11" t="str">
        <f t="shared" si="205"/>
        <v>D06_546_16</v>
      </c>
      <c r="B1129" s="1" t="s">
        <v>488</v>
      </c>
      <c r="C1129" s="12">
        <v>546</v>
      </c>
      <c r="D1129" s="14">
        <v>16</v>
      </c>
      <c r="E1129" s="14" t="s">
        <v>512</v>
      </c>
      <c r="F1129" s="14" t="s">
        <v>224</v>
      </c>
      <c r="G1129" s="14" t="s">
        <v>63</v>
      </c>
      <c r="H1129" s="14">
        <v>2009</v>
      </c>
      <c r="I1129" t="s">
        <v>489</v>
      </c>
      <c r="Y1129" s="14">
        <v>25</v>
      </c>
      <c r="Z1129" s="14">
        <v>70</v>
      </c>
      <c r="AA1129" s="81">
        <f t="shared" si="206"/>
        <v>2.8</v>
      </c>
      <c r="AB1129" s="14">
        <v>4</v>
      </c>
      <c r="AC1129" s="14">
        <v>18</v>
      </c>
      <c r="AD1129" s="104">
        <f t="shared" si="207"/>
        <v>0.72</v>
      </c>
      <c r="AE1129" s="13">
        <f t="shared" si="208"/>
        <v>25.714285714285715</v>
      </c>
      <c r="AF1129" s="14">
        <v>0</v>
      </c>
      <c r="AG1129" s="103">
        <f t="shared" si="209"/>
        <v>0</v>
      </c>
      <c r="AH1129" s="14">
        <v>1</v>
      </c>
      <c r="AI1129" s="13">
        <f t="shared" si="210"/>
        <v>4</v>
      </c>
      <c r="AJ1129" s="17" t="s">
        <v>305</v>
      </c>
      <c r="AM1129" s="14">
        <v>7</v>
      </c>
      <c r="AN1129" s="14">
        <v>3</v>
      </c>
      <c r="AO1129" s="14">
        <v>2</v>
      </c>
      <c r="AP1129" s="14">
        <v>4</v>
      </c>
      <c r="AQ1129" s="14">
        <v>3</v>
      </c>
      <c r="AR1129" s="14">
        <v>3</v>
      </c>
      <c r="AS1129" s="14"/>
      <c r="AT1129" s="14"/>
      <c r="AY1129" s="14"/>
      <c r="BH1129" t="str">
        <f>CONCATENATE(Tabla1[[#This Row],[MADRE]],"X",Tabla1[[#This Row],[PADRE]])</f>
        <v>D98i693XA2198</v>
      </c>
    </row>
    <row r="1130" spans="1:60" ht="15.75" hidden="1" x14ac:dyDescent="0.25">
      <c r="A1130" s="11" t="str">
        <f t="shared" si="205"/>
        <v>D06_547_16</v>
      </c>
      <c r="B1130" s="1" t="s">
        <v>488</v>
      </c>
      <c r="C1130" s="12">
        <v>547</v>
      </c>
      <c r="D1130" s="14">
        <v>16</v>
      </c>
      <c r="E1130" s="14" t="s">
        <v>512</v>
      </c>
      <c r="F1130" s="14" t="s">
        <v>224</v>
      </c>
      <c r="G1130" s="14" t="s">
        <v>63</v>
      </c>
      <c r="H1130" s="14">
        <v>2009</v>
      </c>
      <c r="I1130" t="s">
        <v>489</v>
      </c>
      <c r="Y1130" s="14">
        <v>25</v>
      </c>
      <c r="Z1130" s="14">
        <v>58</v>
      </c>
      <c r="AA1130" s="81">
        <f t="shared" si="206"/>
        <v>2.3199999999999998</v>
      </c>
      <c r="AB1130" s="14">
        <v>3</v>
      </c>
      <c r="AC1130" s="14">
        <v>27</v>
      </c>
      <c r="AD1130" s="81">
        <f t="shared" si="207"/>
        <v>1.08</v>
      </c>
      <c r="AE1130" s="13">
        <f t="shared" si="208"/>
        <v>46.551724137931039</v>
      </c>
      <c r="AF1130" s="14">
        <v>0</v>
      </c>
      <c r="AG1130" s="103">
        <f t="shared" si="209"/>
        <v>0</v>
      </c>
      <c r="AH1130" s="13">
        <v>0</v>
      </c>
      <c r="AI1130" s="103">
        <f t="shared" si="210"/>
        <v>0</v>
      </c>
      <c r="AJ1130" s="17" t="s">
        <v>206</v>
      </c>
      <c r="AM1130" s="14">
        <v>7</v>
      </c>
      <c r="AN1130" s="14">
        <v>3</v>
      </c>
      <c r="AO1130" s="14">
        <v>3</v>
      </c>
      <c r="AP1130" s="14">
        <v>4</v>
      </c>
      <c r="AQ1130" s="14">
        <v>3</v>
      </c>
      <c r="AR1130" s="14">
        <v>3</v>
      </c>
      <c r="AS1130" s="14"/>
      <c r="AT1130" s="14"/>
      <c r="AY1130" s="14"/>
      <c r="BH1130" t="str">
        <f>CONCATENATE(Tabla1[[#This Row],[MADRE]],"X",Tabla1[[#This Row],[PADRE]])</f>
        <v>D98i693XA2198</v>
      </c>
    </row>
    <row r="1131" spans="1:60" ht="15.75" hidden="1" x14ac:dyDescent="0.25">
      <c r="A1131" s="11" t="str">
        <f t="shared" si="205"/>
        <v>D06_549_16</v>
      </c>
      <c r="B1131" s="1" t="s">
        <v>488</v>
      </c>
      <c r="C1131" s="12">
        <v>549</v>
      </c>
      <c r="D1131" s="14">
        <v>16</v>
      </c>
      <c r="E1131" s="14" t="s">
        <v>512</v>
      </c>
      <c r="F1131" s="14" t="s">
        <v>224</v>
      </c>
      <c r="G1131" s="14" t="s">
        <v>63</v>
      </c>
      <c r="H1131" s="14">
        <v>2009</v>
      </c>
      <c r="I1131" t="s">
        <v>489</v>
      </c>
      <c r="Y1131" s="14">
        <v>25</v>
      </c>
      <c r="Z1131" s="14">
        <v>57</v>
      </c>
      <c r="AA1131" s="81">
        <f t="shared" si="206"/>
        <v>2.2799999999999998</v>
      </c>
      <c r="AB1131" s="14">
        <v>4</v>
      </c>
      <c r="AC1131" s="14">
        <v>19</v>
      </c>
      <c r="AD1131" s="104">
        <f t="shared" si="207"/>
        <v>0.76</v>
      </c>
      <c r="AE1131" s="13">
        <f t="shared" si="208"/>
        <v>33.333333333333336</v>
      </c>
      <c r="AF1131" s="14">
        <v>0</v>
      </c>
      <c r="AG1131" s="103">
        <f t="shared" si="209"/>
        <v>0</v>
      </c>
      <c r="AH1131" s="14">
        <v>0</v>
      </c>
      <c r="AI1131" s="103">
        <f t="shared" si="210"/>
        <v>0</v>
      </c>
      <c r="AJ1131" s="17" t="s">
        <v>133</v>
      </c>
      <c r="AM1131" s="14">
        <v>7</v>
      </c>
      <c r="AN1131" s="14">
        <v>2</v>
      </c>
      <c r="AO1131" s="14">
        <v>1</v>
      </c>
      <c r="AP1131" s="14">
        <v>4</v>
      </c>
      <c r="AQ1131" s="14">
        <v>3</v>
      </c>
      <c r="AR1131" s="14">
        <v>3</v>
      </c>
      <c r="AS1131" s="14"/>
      <c r="AT1131" s="14"/>
      <c r="AY1131" s="14"/>
      <c r="BH1131" t="str">
        <f>CONCATENATE(Tabla1[[#This Row],[MADRE]],"X",Tabla1[[#This Row],[PADRE]])</f>
        <v>D98i693XA2198</v>
      </c>
    </row>
    <row r="1132" spans="1:60" ht="15.75" hidden="1" x14ac:dyDescent="0.25">
      <c r="A1132" s="11" t="str">
        <f t="shared" si="205"/>
        <v>D06_550_16</v>
      </c>
      <c r="B1132" s="1" t="s">
        <v>488</v>
      </c>
      <c r="C1132" s="12">
        <v>550</v>
      </c>
      <c r="D1132" s="14">
        <v>16</v>
      </c>
      <c r="E1132" s="14" t="s">
        <v>512</v>
      </c>
      <c r="F1132" s="14" t="s">
        <v>224</v>
      </c>
      <c r="G1132" s="14" t="s">
        <v>63</v>
      </c>
      <c r="H1132" s="14">
        <v>2009</v>
      </c>
      <c r="I1132" t="s">
        <v>489</v>
      </c>
      <c r="Y1132" s="14">
        <v>24</v>
      </c>
      <c r="Z1132" s="14">
        <v>54</v>
      </c>
      <c r="AA1132" s="81">
        <f t="shared" si="206"/>
        <v>2.25</v>
      </c>
      <c r="AB1132" s="14">
        <v>2</v>
      </c>
      <c r="AC1132" s="14">
        <v>25</v>
      </c>
      <c r="AD1132" s="81">
        <f t="shared" si="207"/>
        <v>1.0416666666666667</v>
      </c>
      <c r="AE1132" s="13">
        <f t="shared" si="208"/>
        <v>46.296296296296298</v>
      </c>
      <c r="AF1132" s="14">
        <v>0</v>
      </c>
      <c r="AG1132" s="103">
        <f t="shared" si="209"/>
        <v>0</v>
      </c>
      <c r="AH1132" s="13">
        <v>0</v>
      </c>
      <c r="AI1132" s="103">
        <f t="shared" si="210"/>
        <v>0</v>
      </c>
      <c r="AJ1132" s="17" t="s">
        <v>198</v>
      </c>
      <c r="AM1132" s="14">
        <v>10</v>
      </c>
      <c r="AN1132" s="14">
        <v>2</v>
      </c>
      <c r="AO1132" s="14">
        <v>2</v>
      </c>
      <c r="AP1132" s="14">
        <v>3</v>
      </c>
      <c r="AQ1132" s="14">
        <v>3</v>
      </c>
      <c r="AR1132" s="107">
        <v>2</v>
      </c>
      <c r="AS1132" s="107"/>
      <c r="AT1132" s="14"/>
      <c r="AY1132" s="14"/>
      <c r="BH1132" t="str">
        <f>CONCATENATE(Tabla1[[#This Row],[MADRE]],"X",Tabla1[[#This Row],[PADRE]])</f>
        <v>D98i693XA2198</v>
      </c>
    </row>
    <row r="1133" spans="1:60" ht="15.75" hidden="1" x14ac:dyDescent="0.25">
      <c r="A1133" s="11" t="str">
        <f t="shared" si="205"/>
        <v>D06_551_16</v>
      </c>
      <c r="B1133" s="1" t="s">
        <v>488</v>
      </c>
      <c r="C1133" s="12">
        <v>551</v>
      </c>
      <c r="D1133" s="14">
        <v>16</v>
      </c>
      <c r="E1133" s="14" t="s">
        <v>512</v>
      </c>
      <c r="F1133" s="14" t="s">
        <v>224</v>
      </c>
      <c r="G1133" s="14" t="s">
        <v>63</v>
      </c>
      <c r="H1133" s="14">
        <v>2009</v>
      </c>
      <c r="I1133" t="s">
        <v>489</v>
      </c>
      <c r="Y1133" s="14">
        <v>25</v>
      </c>
      <c r="Z1133" s="14">
        <v>82</v>
      </c>
      <c r="AA1133" s="81">
        <f t="shared" si="206"/>
        <v>3.28</v>
      </c>
      <c r="AB1133" s="14">
        <v>4</v>
      </c>
      <c r="AC1133" s="14">
        <v>25</v>
      </c>
      <c r="AD1133" s="81">
        <f t="shared" si="207"/>
        <v>1</v>
      </c>
      <c r="AE1133" s="13">
        <f t="shared" si="208"/>
        <v>30.487804878048781</v>
      </c>
      <c r="AF1133" s="14">
        <v>0</v>
      </c>
      <c r="AG1133" s="103">
        <f t="shared" si="209"/>
        <v>0</v>
      </c>
      <c r="AH1133" s="13">
        <v>0</v>
      </c>
      <c r="AI1133" s="103">
        <f t="shared" si="210"/>
        <v>0</v>
      </c>
      <c r="AJ1133" s="17" t="s">
        <v>87</v>
      </c>
      <c r="AM1133" s="14">
        <v>4</v>
      </c>
      <c r="AN1133" s="14">
        <v>3</v>
      </c>
      <c r="AO1133" s="14">
        <v>1</v>
      </c>
      <c r="AP1133" s="14">
        <v>3</v>
      </c>
      <c r="AQ1133" s="14">
        <v>3</v>
      </c>
      <c r="AR1133" s="85">
        <v>4</v>
      </c>
      <c r="AS1133" s="85"/>
      <c r="AT1133" s="14"/>
      <c r="AY1133" s="14"/>
      <c r="BH1133" t="str">
        <f>CONCATENATE(Tabla1[[#This Row],[MADRE]],"X",Tabla1[[#This Row],[PADRE]])</f>
        <v>D98i693XA2198</v>
      </c>
    </row>
    <row r="1134" spans="1:60" ht="15.75" hidden="1" x14ac:dyDescent="0.25">
      <c r="A1134" s="11" t="str">
        <f t="shared" si="205"/>
        <v>D06_555_16</v>
      </c>
      <c r="B1134" s="1" t="s">
        <v>488</v>
      </c>
      <c r="C1134" s="12">
        <v>555</v>
      </c>
      <c r="D1134" s="14">
        <v>16</v>
      </c>
      <c r="E1134" s="14" t="s">
        <v>512</v>
      </c>
      <c r="F1134" s="14" t="s">
        <v>224</v>
      </c>
      <c r="G1134" s="14" t="s">
        <v>63</v>
      </c>
      <c r="H1134" s="14">
        <v>2009</v>
      </c>
      <c r="I1134" t="s">
        <v>489</v>
      </c>
      <c r="Y1134" s="14">
        <v>25</v>
      </c>
      <c r="Z1134" s="14">
        <v>112</v>
      </c>
      <c r="AA1134" s="81">
        <f t="shared" si="206"/>
        <v>4.4800000000000004</v>
      </c>
      <c r="AB1134" s="14">
        <v>4</v>
      </c>
      <c r="AC1134" s="14">
        <v>24</v>
      </c>
      <c r="AD1134" s="81">
        <f t="shared" si="207"/>
        <v>0.96</v>
      </c>
      <c r="AE1134" s="13">
        <f t="shared" si="208"/>
        <v>21.428571428571427</v>
      </c>
      <c r="AF1134" s="14">
        <v>0</v>
      </c>
      <c r="AG1134" s="103">
        <f t="shared" si="209"/>
        <v>0</v>
      </c>
      <c r="AH1134" s="14">
        <v>1</v>
      </c>
      <c r="AI1134" s="13">
        <f t="shared" si="210"/>
        <v>4</v>
      </c>
      <c r="AJ1134" s="17" t="s">
        <v>279</v>
      </c>
      <c r="AM1134" s="14">
        <v>7</v>
      </c>
      <c r="AN1134" s="14">
        <v>2</v>
      </c>
      <c r="AO1134" s="14">
        <v>1</v>
      </c>
      <c r="AP1134" s="14">
        <v>4</v>
      </c>
      <c r="AQ1134" s="14">
        <v>3</v>
      </c>
      <c r="AR1134" s="116">
        <v>4</v>
      </c>
      <c r="AS1134" s="116"/>
      <c r="AT1134" s="14"/>
      <c r="AY1134" s="14"/>
      <c r="BH1134" t="str">
        <f>CONCATENATE(Tabla1[[#This Row],[MADRE]],"X",Tabla1[[#This Row],[PADRE]])</f>
        <v>D98i693XA2198</v>
      </c>
    </row>
    <row r="1135" spans="1:60" ht="15.75" hidden="1" x14ac:dyDescent="0.25">
      <c r="A1135" s="11" t="str">
        <f t="shared" si="205"/>
        <v>D06_556_16</v>
      </c>
      <c r="B1135" s="1" t="s">
        <v>488</v>
      </c>
      <c r="C1135" s="12">
        <v>556</v>
      </c>
      <c r="D1135" s="14">
        <v>16</v>
      </c>
      <c r="E1135" s="14" t="s">
        <v>512</v>
      </c>
      <c r="F1135" s="14" t="s">
        <v>224</v>
      </c>
      <c r="G1135" s="14" t="s">
        <v>63</v>
      </c>
      <c r="H1135" s="14">
        <v>2009</v>
      </c>
      <c r="I1135" t="s">
        <v>489</v>
      </c>
      <c r="Y1135" s="14">
        <v>25</v>
      </c>
      <c r="Z1135" s="14">
        <v>109</v>
      </c>
      <c r="AA1135" s="81">
        <f t="shared" si="206"/>
        <v>4.3600000000000003</v>
      </c>
      <c r="AB1135" s="14">
        <v>4</v>
      </c>
      <c r="AC1135" s="14">
        <v>27</v>
      </c>
      <c r="AD1135" s="81">
        <f t="shared" si="207"/>
        <v>1.08</v>
      </c>
      <c r="AE1135" s="13">
        <f t="shared" si="208"/>
        <v>24.77064220183486</v>
      </c>
      <c r="AF1135" s="14">
        <v>0</v>
      </c>
      <c r="AG1135" s="103">
        <f t="shared" si="209"/>
        <v>0</v>
      </c>
      <c r="AH1135" s="13">
        <v>0</v>
      </c>
      <c r="AI1135" s="103">
        <f t="shared" si="210"/>
        <v>0</v>
      </c>
      <c r="AJ1135" s="17" t="s">
        <v>305</v>
      </c>
      <c r="AM1135" s="14">
        <v>3</v>
      </c>
      <c r="AN1135" s="14">
        <v>2</v>
      </c>
      <c r="AO1135" s="14">
        <v>2</v>
      </c>
      <c r="AP1135" s="14">
        <v>4</v>
      </c>
      <c r="AQ1135" s="14">
        <v>3</v>
      </c>
      <c r="AR1135" s="85">
        <v>4</v>
      </c>
      <c r="AS1135" s="85"/>
      <c r="AT1135" s="14"/>
      <c r="AY1135" s="14"/>
      <c r="BH1135" t="str">
        <f>CONCATENATE(Tabla1[[#This Row],[MADRE]],"X",Tabla1[[#This Row],[PADRE]])</f>
        <v>D98i693XA2198</v>
      </c>
    </row>
    <row r="1136" spans="1:60" ht="15.75" hidden="1" x14ac:dyDescent="0.25">
      <c r="A1136" s="11" t="str">
        <f t="shared" si="205"/>
        <v>D06_566_16</v>
      </c>
      <c r="B1136" s="1" t="s">
        <v>488</v>
      </c>
      <c r="C1136" s="12">
        <v>566</v>
      </c>
      <c r="D1136" s="14">
        <v>16</v>
      </c>
      <c r="E1136" s="14" t="s">
        <v>512</v>
      </c>
      <c r="F1136" s="14" t="s">
        <v>224</v>
      </c>
      <c r="G1136" s="14" t="s">
        <v>63</v>
      </c>
      <c r="H1136" s="14">
        <v>2009</v>
      </c>
      <c r="I1136" t="s">
        <v>489</v>
      </c>
      <c r="Y1136" s="14">
        <v>25</v>
      </c>
      <c r="Z1136" s="14">
        <v>44</v>
      </c>
      <c r="AA1136" s="81">
        <f t="shared" si="206"/>
        <v>2.0088888888888889</v>
      </c>
      <c r="AB1136" s="14">
        <v>3</v>
      </c>
      <c r="AC1136" s="14">
        <v>16</v>
      </c>
      <c r="AD1136" s="81">
        <f t="shared" si="207"/>
        <v>0.88888888888888884</v>
      </c>
      <c r="AE1136" s="13">
        <f t="shared" si="208"/>
        <v>44.247787610619469</v>
      </c>
      <c r="AF1136" s="14">
        <v>7</v>
      </c>
      <c r="AG1136" s="108">
        <f t="shared" si="209"/>
        <v>28</v>
      </c>
      <c r="AH1136" s="14">
        <v>0</v>
      </c>
      <c r="AI1136" s="103">
        <f t="shared" si="210"/>
        <v>0</v>
      </c>
      <c r="AJ1136" s="17" t="s">
        <v>455</v>
      </c>
      <c r="AM1136" s="14">
        <v>7</v>
      </c>
      <c r="AN1136" s="14">
        <v>3</v>
      </c>
      <c r="AO1136" s="14">
        <v>2</v>
      </c>
      <c r="AP1136" s="14">
        <v>4</v>
      </c>
      <c r="AQ1136" s="14">
        <v>3</v>
      </c>
      <c r="AR1136" s="107">
        <v>1</v>
      </c>
      <c r="AS1136" s="107"/>
      <c r="AT1136" s="14"/>
      <c r="AY1136" s="14"/>
      <c r="BH1136" t="str">
        <f>CONCATENATE(Tabla1[[#This Row],[MADRE]],"X",Tabla1[[#This Row],[PADRE]])</f>
        <v>D98i693XA2198</v>
      </c>
    </row>
    <row r="1137" spans="1:60" ht="15.75" hidden="1" x14ac:dyDescent="0.25">
      <c r="A1137" s="11" t="str">
        <f t="shared" si="205"/>
        <v>D06_570_16</v>
      </c>
      <c r="B1137" s="1" t="s">
        <v>488</v>
      </c>
      <c r="C1137" s="12">
        <v>570</v>
      </c>
      <c r="D1137" s="14">
        <v>16</v>
      </c>
      <c r="E1137" s="14" t="s">
        <v>512</v>
      </c>
      <c r="F1137" s="14" t="s">
        <v>224</v>
      </c>
      <c r="G1137" s="14" t="s">
        <v>63</v>
      </c>
      <c r="H1137" s="14">
        <v>2009</v>
      </c>
      <c r="I1137" t="s">
        <v>489</v>
      </c>
      <c r="Y1137" s="14">
        <v>25</v>
      </c>
      <c r="Z1137" s="14">
        <v>61</v>
      </c>
      <c r="AA1137" s="81">
        <f t="shared" si="206"/>
        <v>2.44</v>
      </c>
      <c r="AB1137" s="14">
        <v>4</v>
      </c>
      <c r="AC1137" s="14">
        <v>16</v>
      </c>
      <c r="AD1137" s="104">
        <f t="shared" si="207"/>
        <v>0.64</v>
      </c>
      <c r="AE1137" s="13">
        <f t="shared" si="208"/>
        <v>26.229508196721312</v>
      </c>
      <c r="AF1137" s="14">
        <v>0</v>
      </c>
      <c r="AG1137" s="103">
        <f t="shared" si="209"/>
        <v>0</v>
      </c>
      <c r="AH1137" s="14">
        <v>0</v>
      </c>
      <c r="AI1137" s="103">
        <f t="shared" si="210"/>
        <v>0</v>
      </c>
      <c r="AJ1137" s="17" t="s">
        <v>87</v>
      </c>
      <c r="AM1137" s="14">
        <v>4</v>
      </c>
      <c r="AN1137" s="14">
        <v>2</v>
      </c>
      <c r="AO1137" s="14">
        <v>3</v>
      </c>
      <c r="AP1137" s="14">
        <v>4</v>
      </c>
      <c r="AQ1137" s="14">
        <v>3</v>
      </c>
      <c r="AR1137" s="107">
        <v>2</v>
      </c>
      <c r="AS1137" s="107"/>
      <c r="AT1137" s="14"/>
      <c r="AY1137" s="14"/>
      <c r="BH1137" t="str">
        <f>CONCATENATE(Tabla1[[#This Row],[MADRE]],"X",Tabla1[[#This Row],[PADRE]])</f>
        <v>D98i693XA2198</v>
      </c>
    </row>
    <row r="1138" spans="1:60" ht="15.75" hidden="1" x14ac:dyDescent="0.25">
      <c r="A1138" s="11" t="str">
        <f t="shared" si="205"/>
        <v>D06_571_16</v>
      </c>
      <c r="B1138" s="1" t="s">
        <v>488</v>
      </c>
      <c r="C1138" s="12">
        <v>571</v>
      </c>
      <c r="D1138" s="14">
        <v>16</v>
      </c>
      <c r="E1138" s="14" t="s">
        <v>512</v>
      </c>
      <c r="F1138" s="14" t="s">
        <v>224</v>
      </c>
      <c r="G1138" s="14" t="s">
        <v>63</v>
      </c>
      <c r="H1138" s="14">
        <v>2009</v>
      </c>
      <c r="I1138" t="s">
        <v>489</v>
      </c>
      <c r="Y1138" s="14">
        <v>25</v>
      </c>
      <c r="Z1138" s="14">
        <v>92</v>
      </c>
      <c r="AA1138" s="81">
        <f t="shared" si="206"/>
        <v>3.68</v>
      </c>
      <c r="AB1138" s="14">
        <v>4</v>
      </c>
      <c r="AC1138" s="14">
        <v>29</v>
      </c>
      <c r="AD1138" s="87">
        <f t="shared" si="207"/>
        <v>1.1599999999999999</v>
      </c>
      <c r="AE1138" s="13">
        <f t="shared" si="208"/>
        <v>31.521739130434778</v>
      </c>
      <c r="AF1138" s="14">
        <v>0</v>
      </c>
      <c r="AG1138" s="103">
        <f t="shared" si="209"/>
        <v>0</v>
      </c>
      <c r="AH1138" s="13">
        <v>1</v>
      </c>
      <c r="AI1138" s="13">
        <f t="shared" si="210"/>
        <v>4</v>
      </c>
      <c r="AJ1138" s="17" t="s">
        <v>123</v>
      </c>
      <c r="AM1138" s="14">
        <v>8</v>
      </c>
      <c r="AN1138" s="14">
        <v>2</v>
      </c>
      <c r="AO1138" s="14">
        <v>2</v>
      </c>
      <c r="AP1138" s="14">
        <v>3</v>
      </c>
      <c r="AQ1138" s="14">
        <v>3</v>
      </c>
      <c r="AR1138" s="14">
        <v>3</v>
      </c>
      <c r="AS1138" s="14"/>
      <c r="AT1138" s="14"/>
      <c r="AY1138" s="14"/>
      <c r="BH1138" t="str">
        <f>CONCATENATE(Tabla1[[#This Row],[MADRE]],"X",Tabla1[[#This Row],[PADRE]])</f>
        <v>D98i693XA2198</v>
      </c>
    </row>
    <row r="1139" spans="1:60" ht="15.75" hidden="1" x14ac:dyDescent="0.25">
      <c r="A1139" s="11" t="str">
        <f t="shared" si="205"/>
        <v>D06_573_16</v>
      </c>
      <c r="B1139" s="1" t="s">
        <v>488</v>
      </c>
      <c r="C1139" s="12">
        <v>573</v>
      </c>
      <c r="D1139" s="14">
        <v>16</v>
      </c>
      <c r="E1139" s="14" t="s">
        <v>512</v>
      </c>
      <c r="F1139" s="14" t="s">
        <v>224</v>
      </c>
      <c r="G1139" s="14" t="s">
        <v>63</v>
      </c>
      <c r="H1139" s="14">
        <v>2009</v>
      </c>
      <c r="I1139" t="s">
        <v>489</v>
      </c>
      <c r="Y1139" s="14">
        <v>25</v>
      </c>
      <c r="Z1139" s="14">
        <v>58</v>
      </c>
      <c r="AA1139" s="81">
        <f t="shared" si="206"/>
        <v>2.3199999999999998</v>
      </c>
      <c r="AB1139" s="14">
        <v>4</v>
      </c>
      <c r="AC1139" s="14">
        <v>24</v>
      </c>
      <c r="AD1139" s="81">
        <f t="shared" si="207"/>
        <v>0.96</v>
      </c>
      <c r="AE1139" s="13">
        <f t="shared" si="208"/>
        <v>41.379310344827587</v>
      </c>
      <c r="AF1139" s="14">
        <v>0</v>
      </c>
      <c r="AG1139" s="103">
        <f t="shared" si="209"/>
        <v>0</v>
      </c>
      <c r="AH1139" s="14">
        <v>0</v>
      </c>
      <c r="AI1139" s="103">
        <f t="shared" si="210"/>
        <v>0</v>
      </c>
      <c r="AJ1139" s="17" t="s">
        <v>142</v>
      </c>
      <c r="AM1139" s="14">
        <v>7</v>
      </c>
      <c r="AN1139" s="14">
        <v>2</v>
      </c>
      <c r="AO1139" s="14">
        <v>3</v>
      </c>
      <c r="AP1139" s="14">
        <v>4</v>
      </c>
      <c r="AQ1139" s="14">
        <v>3</v>
      </c>
      <c r="AR1139" s="14">
        <v>3</v>
      </c>
      <c r="AS1139" s="14"/>
      <c r="AT1139" s="14"/>
      <c r="AY1139" s="14"/>
      <c r="BH1139" t="str">
        <f>CONCATENATE(Tabla1[[#This Row],[MADRE]],"X",Tabla1[[#This Row],[PADRE]])</f>
        <v>D98i693XA2198</v>
      </c>
    </row>
    <row r="1140" spans="1:60" ht="15.75" hidden="1" x14ac:dyDescent="0.25">
      <c r="A1140" s="11" t="str">
        <f t="shared" si="205"/>
        <v>D06_574_16</v>
      </c>
      <c r="B1140" s="1" t="s">
        <v>488</v>
      </c>
      <c r="C1140" s="12">
        <v>574</v>
      </c>
      <c r="D1140" s="14">
        <v>16</v>
      </c>
      <c r="E1140" s="14" t="s">
        <v>512</v>
      </c>
      <c r="F1140" s="14" t="s">
        <v>224</v>
      </c>
      <c r="G1140" s="14" t="s">
        <v>63</v>
      </c>
      <c r="H1140" s="14">
        <v>2009</v>
      </c>
      <c r="I1140" t="s">
        <v>489</v>
      </c>
      <c r="Y1140" s="14">
        <v>25</v>
      </c>
      <c r="Z1140" s="14">
        <v>73</v>
      </c>
      <c r="AA1140" s="81">
        <f t="shared" si="206"/>
        <v>3.034782608695652</v>
      </c>
      <c r="AB1140" s="14">
        <v>3</v>
      </c>
      <c r="AC1140" s="14">
        <v>33</v>
      </c>
      <c r="AD1140" s="100">
        <f t="shared" si="207"/>
        <v>1.4347826086956521</v>
      </c>
      <c r="AE1140" s="13">
        <f t="shared" si="208"/>
        <v>47.277936962750722</v>
      </c>
      <c r="AF1140" s="14">
        <v>2</v>
      </c>
      <c r="AG1140" s="13">
        <f t="shared" si="209"/>
        <v>8</v>
      </c>
      <c r="AH1140" s="13">
        <v>0</v>
      </c>
      <c r="AI1140" s="13">
        <f t="shared" si="210"/>
        <v>0</v>
      </c>
      <c r="AJ1140" s="17" t="s">
        <v>206</v>
      </c>
      <c r="AM1140" s="14">
        <v>7</v>
      </c>
      <c r="AN1140" s="14">
        <v>2</v>
      </c>
      <c r="AO1140" s="14">
        <v>2</v>
      </c>
      <c r="AP1140" s="14">
        <v>3</v>
      </c>
      <c r="AQ1140" s="14">
        <v>3</v>
      </c>
      <c r="AR1140" s="14">
        <v>3</v>
      </c>
      <c r="AS1140" s="14"/>
      <c r="AT1140" s="111"/>
      <c r="AY1140" s="14"/>
      <c r="BH1140" t="str">
        <f>CONCATENATE(Tabla1[[#This Row],[MADRE]],"X",Tabla1[[#This Row],[PADRE]])</f>
        <v>D98i693XA2198</v>
      </c>
    </row>
    <row r="1141" spans="1:60" ht="15.75" hidden="1" x14ac:dyDescent="0.25">
      <c r="A1141" s="11" t="str">
        <f t="shared" si="205"/>
        <v>D06_574_16</v>
      </c>
      <c r="B1141" s="1" t="s">
        <v>488</v>
      </c>
      <c r="C1141" s="1">
        <v>574</v>
      </c>
      <c r="D1141" s="11">
        <v>16</v>
      </c>
      <c r="E1141" s="14" t="s">
        <v>512</v>
      </c>
      <c r="F1141" s="11" t="s">
        <v>224</v>
      </c>
      <c r="G1141" s="11" t="s">
        <v>63</v>
      </c>
      <c r="H1141" s="11">
        <v>2010</v>
      </c>
      <c r="I1141" t="s">
        <v>489</v>
      </c>
      <c r="Y1141" s="11">
        <v>25</v>
      </c>
      <c r="Z1141" s="11">
        <v>78</v>
      </c>
      <c r="AA1141" s="15">
        <f t="shared" si="206"/>
        <v>3.12</v>
      </c>
      <c r="AB1141" s="11">
        <v>3</v>
      </c>
      <c r="AC1141" s="11">
        <v>27</v>
      </c>
      <c r="AD1141" s="101">
        <f t="shared" si="207"/>
        <v>1.08</v>
      </c>
      <c r="AE1141" s="16">
        <f t="shared" si="208"/>
        <v>34.615384615384613</v>
      </c>
      <c r="AF1141" s="11">
        <v>0</v>
      </c>
      <c r="AG1141" s="16">
        <f t="shared" si="209"/>
        <v>0</v>
      </c>
      <c r="AH1141" s="16">
        <v>0</v>
      </c>
      <c r="AI1141" s="16">
        <f t="shared" si="210"/>
        <v>0</v>
      </c>
      <c r="AJ1141" s="18" t="s">
        <v>142</v>
      </c>
      <c r="AM1141" s="11">
        <v>4</v>
      </c>
      <c r="AN1141" s="11">
        <v>3</v>
      </c>
      <c r="AO1141" s="11">
        <v>2</v>
      </c>
      <c r="AP1141" s="11">
        <v>3</v>
      </c>
      <c r="AQ1141" s="11">
        <v>3</v>
      </c>
      <c r="AR1141" s="97">
        <v>4</v>
      </c>
      <c r="AS1141" s="11">
        <v>2</v>
      </c>
      <c r="AT1141" s="102"/>
      <c r="AY1141" s="11"/>
      <c r="BH1141" t="str">
        <f>CONCATENATE(Tabla1[[#This Row],[MADRE]],"X",Tabla1[[#This Row],[PADRE]])</f>
        <v>D98i693XA2198</v>
      </c>
    </row>
    <row r="1142" spans="1:60" ht="15.75" hidden="1" x14ac:dyDescent="0.25">
      <c r="A1142" s="11" t="str">
        <f t="shared" si="205"/>
        <v>D06_574_16</v>
      </c>
      <c r="B1142" s="1" t="s">
        <v>488</v>
      </c>
      <c r="C1142" s="1">
        <v>574</v>
      </c>
      <c r="D1142" s="11">
        <v>16</v>
      </c>
      <c r="E1142" s="14" t="s">
        <v>512</v>
      </c>
      <c r="F1142" s="11" t="s">
        <v>224</v>
      </c>
      <c r="G1142" s="11" t="s">
        <v>63</v>
      </c>
      <c r="H1142" s="11">
        <v>2011</v>
      </c>
      <c r="I1142" t="s">
        <v>489</v>
      </c>
      <c r="Y1142" s="11">
        <v>25</v>
      </c>
      <c r="Z1142" s="11">
        <v>73</v>
      </c>
      <c r="AA1142" s="15">
        <f t="shared" si="206"/>
        <v>2.92</v>
      </c>
      <c r="AB1142" s="11">
        <v>3</v>
      </c>
      <c r="AC1142" s="11">
        <v>27</v>
      </c>
      <c r="AD1142" s="15">
        <f t="shared" si="207"/>
        <v>1.08</v>
      </c>
      <c r="AE1142" s="16">
        <f t="shared" si="208"/>
        <v>36.986301369863014</v>
      </c>
      <c r="AF1142" s="11">
        <v>0</v>
      </c>
      <c r="AG1142" s="16">
        <f t="shared" si="209"/>
        <v>0</v>
      </c>
      <c r="AH1142" s="16">
        <v>0</v>
      </c>
      <c r="AI1142" s="16">
        <f t="shared" si="210"/>
        <v>0</v>
      </c>
      <c r="AJ1142" s="18" t="s">
        <v>142</v>
      </c>
      <c r="AM1142" s="11">
        <v>7</v>
      </c>
      <c r="AN1142" s="11">
        <v>2</v>
      </c>
      <c r="AO1142" s="11">
        <v>3</v>
      </c>
      <c r="AP1142" s="11">
        <v>2</v>
      </c>
      <c r="AQ1142" s="11">
        <v>3</v>
      </c>
      <c r="AR1142" s="11">
        <v>3</v>
      </c>
      <c r="AS1142" s="11">
        <v>3</v>
      </c>
      <c r="AT1142" s="19" t="s">
        <v>520</v>
      </c>
      <c r="AY1142" s="11"/>
      <c r="BH1142" t="str">
        <f>CONCATENATE(Tabla1[[#This Row],[MADRE]],"X",Tabla1[[#This Row],[PADRE]])</f>
        <v>D98i693XA2198</v>
      </c>
    </row>
    <row r="1143" spans="1:60" ht="15.75" hidden="1" x14ac:dyDescent="0.25">
      <c r="A1143" s="11" t="str">
        <f t="shared" si="205"/>
        <v>D06_578_16</v>
      </c>
      <c r="B1143" s="1" t="s">
        <v>488</v>
      </c>
      <c r="C1143" s="12">
        <v>578</v>
      </c>
      <c r="D1143" s="14">
        <v>16</v>
      </c>
      <c r="E1143" s="14" t="s">
        <v>512</v>
      </c>
      <c r="F1143" s="14" t="s">
        <v>224</v>
      </c>
      <c r="G1143" s="14" t="s">
        <v>63</v>
      </c>
      <c r="H1143" s="14">
        <v>2009</v>
      </c>
      <c r="I1143" t="s">
        <v>489</v>
      </c>
      <c r="Y1143" s="14">
        <v>25</v>
      </c>
      <c r="Z1143" s="14">
        <v>67</v>
      </c>
      <c r="AA1143" s="81">
        <f t="shared" si="206"/>
        <v>2.68</v>
      </c>
      <c r="AB1143" s="14">
        <v>2</v>
      </c>
      <c r="AC1143" s="14">
        <v>28</v>
      </c>
      <c r="AD1143" s="81">
        <f t="shared" si="207"/>
        <v>1.1200000000000001</v>
      </c>
      <c r="AE1143" s="13">
        <f t="shared" si="208"/>
        <v>41.791044776119406</v>
      </c>
      <c r="AF1143" s="14">
        <v>0</v>
      </c>
      <c r="AG1143" s="13">
        <f t="shared" si="209"/>
        <v>0</v>
      </c>
      <c r="AH1143" s="13">
        <v>0</v>
      </c>
      <c r="AI1143" s="13">
        <f t="shared" si="210"/>
        <v>0</v>
      </c>
      <c r="AJ1143" s="17" t="s">
        <v>379</v>
      </c>
      <c r="AM1143" s="14">
        <v>7</v>
      </c>
      <c r="AN1143" s="14">
        <v>3</v>
      </c>
      <c r="AO1143" s="14">
        <v>1</v>
      </c>
      <c r="AP1143" s="14">
        <v>2</v>
      </c>
      <c r="AQ1143" s="14">
        <v>3</v>
      </c>
      <c r="AR1143" s="14">
        <v>4</v>
      </c>
      <c r="AS1143" s="14"/>
      <c r="AT1143" s="123" t="s">
        <v>516</v>
      </c>
      <c r="AY1143" s="14"/>
      <c r="BH1143" t="str">
        <f>CONCATENATE(Tabla1[[#This Row],[MADRE]],"X",Tabla1[[#This Row],[PADRE]])</f>
        <v>D98i693XA2198</v>
      </c>
    </row>
    <row r="1144" spans="1:60" ht="15.75" hidden="1" x14ac:dyDescent="0.25">
      <c r="A1144" s="11" t="str">
        <f t="shared" si="205"/>
        <v>D06_579_16</v>
      </c>
      <c r="B1144" s="1" t="s">
        <v>488</v>
      </c>
      <c r="C1144" s="12">
        <v>579</v>
      </c>
      <c r="D1144" s="14">
        <v>16</v>
      </c>
      <c r="E1144" s="14" t="s">
        <v>512</v>
      </c>
      <c r="F1144" s="14" t="s">
        <v>224</v>
      </c>
      <c r="G1144" s="14" t="s">
        <v>63</v>
      </c>
      <c r="H1144" s="14">
        <v>2009</v>
      </c>
      <c r="I1144" t="s">
        <v>489</v>
      </c>
      <c r="Y1144" s="14">
        <v>25</v>
      </c>
      <c r="Z1144" s="14">
        <v>79</v>
      </c>
      <c r="AA1144" s="81">
        <f t="shared" si="206"/>
        <v>3.1983333333333333</v>
      </c>
      <c r="AB1144" s="14">
        <v>4</v>
      </c>
      <c r="AC1144" s="14">
        <v>23</v>
      </c>
      <c r="AD1144" s="81">
        <f t="shared" si="207"/>
        <v>0.95833333333333337</v>
      </c>
      <c r="AE1144" s="13">
        <f t="shared" si="208"/>
        <v>29.963522668056282</v>
      </c>
      <c r="AF1144" s="14">
        <v>1</v>
      </c>
      <c r="AG1144" s="13">
        <f t="shared" si="209"/>
        <v>4</v>
      </c>
      <c r="AH1144" s="14">
        <v>0</v>
      </c>
      <c r="AI1144" s="103">
        <f t="shared" si="210"/>
        <v>0</v>
      </c>
      <c r="AJ1144" s="17" t="s">
        <v>279</v>
      </c>
      <c r="AM1144" s="14">
        <v>3</v>
      </c>
      <c r="AN1144" s="14">
        <v>3</v>
      </c>
      <c r="AO1144" s="14">
        <v>3</v>
      </c>
      <c r="AP1144" s="14">
        <v>4</v>
      </c>
      <c r="AQ1144" s="14">
        <v>3</v>
      </c>
      <c r="AR1144" s="116">
        <v>4</v>
      </c>
      <c r="AS1144" s="116"/>
      <c r="AT1144" s="14"/>
      <c r="AY1144" s="14"/>
      <c r="BH1144" t="str">
        <f>CONCATENATE(Tabla1[[#This Row],[MADRE]],"X",Tabla1[[#This Row],[PADRE]])</f>
        <v>D98i693XA2198</v>
      </c>
    </row>
    <row r="1145" spans="1:60" ht="15.75" hidden="1" x14ac:dyDescent="0.25">
      <c r="A1145" s="11" t="str">
        <f t="shared" si="205"/>
        <v>D06_580_16</v>
      </c>
      <c r="B1145" s="1" t="s">
        <v>488</v>
      </c>
      <c r="C1145" s="12">
        <v>580</v>
      </c>
      <c r="D1145" s="14">
        <v>16</v>
      </c>
      <c r="E1145" s="14" t="s">
        <v>512</v>
      </c>
      <c r="F1145" s="14" t="s">
        <v>224</v>
      </c>
      <c r="G1145" s="14" t="s">
        <v>63</v>
      </c>
      <c r="H1145" s="14">
        <v>2009</v>
      </c>
      <c r="I1145" t="s">
        <v>489</v>
      </c>
      <c r="Y1145" s="14">
        <v>25</v>
      </c>
      <c r="Z1145" s="14">
        <v>135</v>
      </c>
      <c r="AA1145" s="81">
        <f t="shared" si="206"/>
        <v>5.4</v>
      </c>
      <c r="AB1145" s="14">
        <v>4</v>
      </c>
      <c r="AC1145" s="14">
        <v>36</v>
      </c>
      <c r="AD1145" s="124">
        <f t="shared" si="207"/>
        <v>1.44</v>
      </c>
      <c r="AE1145" s="13">
        <f t="shared" si="208"/>
        <v>26.666666666666664</v>
      </c>
      <c r="AF1145" s="14">
        <v>0</v>
      </c>
      <c r="AG1145" s="13">
        <f t="shared" si="209"/>
        <v>0</v>
      </c>
      <c r="AH1145" s="13">
        <v>0</v>
      </c>
      <c r="AI1145" s="13">
        <f t="shared" si="210"/>
        <v>0</v>
      </c>
      <c r="AJ1145" s="17" t="s">
        <v>279</v>
      </c>
      <c r="AM1145" s="14">
        <v>8</v>
      </c>
      <c r="AN1145" s="14">
        <v>2</v>
      </c>
      <c r="AO1145" s="14">
        <v>1</v>
      </c>
      <c r="AP1145" s="14">
        <v>2</v>
      </c>
      <c r="AQ1145" s="14">
        <v>3</v>
      </c>
      <c r="AR1145" s="125">
        <v>4</v>
      </c>
      <c r="AS1145" s="14"/>
      <c r="AT1145" s="111"/>
      <c r="AY1145" s="14"/>
      <c r="BH1145" t="str">
        <f>CONCATENATE(Tabla1[[#This Row],[MADRE]],"X",Tabla1[[#This Row],[PADRE]])</f>
        <v>D98i693XA2198</v>
      </c>
    </row>
    <row r="1146" spans="1:60" ht="15.75" hidden="1" x14ac:dyDescent="0.25">
      <c r="A1146" s="11" t="str">
        <f t="shared" si="205"/>
        <v>D06_580_16</v>
      </c>
      <c r="B1146" s="1" t="s">
        <v>488</v>
      </c>
      <c r="C1146" s="1">
        <v>580</v>
      </c>
      <c r="D1146" s="11">
        <v>16</v>
      </c>
      <c r="E1146" s="14" t="s">
        <v>512</v>
      </c>
      <c r="F1146" s="11" t="s">
        <v>224</v>
      </c>
      <c r="G1146" s="11" t="s">
        <v>63</v>
      </c>
      <c r="H1146" s="11">
        <v>2010</v>
      </c>
      <c r="I1146" t="s">
        <v>489</v>
      </c>
      <c r="Y1146" s="11">
        <v>25</v>
      </c>
      <c r="Z1146" s="11">
        <v>87</v>
      </c>
      <c r="AA1146" s="15">
        <f t="shared" si="206"/>
        <v>3.48</v>
      </c>
      <c r="AB1146" s="11">
        <v>4</v>
      </c>
      <c r="AC1146" s="11">
        <v>20</v>
      </c>
      <c r="AD1146" s="126">
        <f t="shared" si="207"/>
        <v>0.8</v>
      </c>
      <c r="AE1146" s="16">
        <f t="shared" si="208"/>
        <v>22.988505747126435</v>
      </c>
      <c r="AF1146" s="11">
        <v>0</v>
      </c>
      <c r="AG1146" s="16">
        <f t="shared" si="209"/>
        <v>0</v>
      </c>
      <c r="AH1146" s="16">
        <v>0</v>
      </c>
      <c r="AI1146" s="16">
        <f t="shared" si="210"/>
        <v>0</v>
      </c>
      <c r="AJ1146" s="18" t="s">
        <v>87</v>
      </c>
      <c r="AM1146" s="11">
        <v>4</v>
      </c>
      <c r="AN1146" s="11">
        <v>2</v>
      </c>
      <c r="AO1146" s="11">
        <v>1</v>
      </c>
      <c r="AP1146" s="11">
        <v>3</v>
      </c>
      <c r="AQ1146" s="11">
        <v>3</v>
      </c>
      <c r="AR1146" s="11">
        <v>3</v>
      </c>
      <c r="AS1146" s="11">
        <v>3</v>
      </c>
      <c r="AT1146" s="102"/>
      <c r="AY1146" s="11"/>
      <c r="BH1146" t="str">
        <f>CONCATENATE(Tabla1[[#This Row],[MADRE]],"X",Tabla1[[#This Row],[PADRE]])</f>
        <v>D98i693XA2198</v>
      </c>
    </row>
    <row r="1147" spans="1:60" ht="15.75" hidden="1" x14ac:dyDescent="0.25">
      <c r="A1147" s="11" t="str">
        <f t="shared" si="205"/>
        <v>D06_580_16</v>
      </c>
      <c r="B1147" s="1" t="s">
        <v>488</v>
      </c>
      <c r="C1147" s="1">
        <v>580</v>
      </c>
      <c r="D1147" s="11">
        <v>16</v>
      </c>
      <c r="E1147" s="14" t="s">
        <v>512</v>
      </c>
      <c r="F1147" s="11" t="s">
        <v>224</v>
      </c>
      <c r="G1147" s="11" t="s">
        <v>63</v>
      </c>
      <c r="H1147" s="11">
        <v>2011</v>
      </c>
      <c r="I1147" t="s">
        <v>489</v>
      </c>
      <c r="Y1147" s="11">
        <v>25</v>
      </c>
      <c r="Z1147" s="11">
        <v>92</v>
      </c>
      <c r="AA1147" s="15">
        <f t="shared" si="206"/>
        <v>3.68</v>
      </c>
      <c r="AB1147" s="11">
        <v>4</v>
      </c>
      <c r="AC1147" s="11">
        <v>27</v>
      </c>
      <c r="AD1147" s="126">
        <f t="shared" si="207"/>
        <v>1.08</v>
      </c>
      <c r="AE1147" s="16">
        <f t="shared" si="208"/>
        <v>29.34782608695652</v>
      </c>
      <c r="AF1147" s="11">
        <v>0</v>
      </c>
      <c r="AG1147" s="16">
        <f t="shared" si="209"/>
        <v>0</v>
      </c>
      <c r="AH1147" s="16">
        <v>0</v>
      </c>
      <c r="AI1147" s="16">
        <f t="shared" si="210"/>
        <v>0</v>
      </c>
      <c r="AJ1147" s="18" t="s">
        <v>259</v>
      </c>
      <c r="AM1147" s="11">
        <v>7</v>
      </c>
      <c r="AN1147" s="11">
        <v>2</v>
      </c>
      <c r="AO1147" s="11">
        <v>2</v>
      </c>
      <c r="AP1147" s="11">
        <v>2</v>
      </c>
      <c r="AQ1147" s="11">
        <v>3</v>
      </c>
      <c r="AR1147" s="11">
        <v>3</v>
      </c>
      <c r="AS1147" s="11">
        <v>4</v>
      </c>
      <c r="AT1147" s="19"/>
      <c r="AY1147" s="11"/>
      <c r="BH1147" t="str">
        <f>CONCATENATE(Tabla1[[#This Row],[MADRE]],"X",Tabla1[[#This Row],[PADRE]])</f>
        <v>D98i693XA2198</v>
      </c>
    </row>
    <row r="1148" spans="1:60" ht="15.75" hidden="1" x14ac:dyDescent="0.25">
      <c r="A1148" s="11" t="str">
        <f t="shared" si="205"/>
        <v>D06_580_16</v>
      </c>
      <c r="B1148" s="1" t="s">
        <v>488</v>
      </c>
      <c r="C1148" s="1">
        <v>580</v>
      </c>
      <c r="D1148" s="11">
        <v>16</v>
      </c>
      <c r="E1148" s="14" t="s">
        <v>512</v>
      </c>
      <c r="F1148" s="11" t="s">
        <v>224</v>
      </c>
      <c r="G1148" s="11" t="s">
        <v>63</v>
      </c>
      <c r="H1148" s="11">
        <v>2012</v>
      </c>
      <c r="I1148" t="s">
        <v>489</v>
      </c>
      <c r="Y1148" s="11">
        <v>25</v>
      </c>
      <c r="Z1148" s="11">
        <v>114</v>
      </c>
      <c r="AA1148" s="15">
        <f t="shared" si="206"/>
        <v>4.5599999999999996</v>
      </c>
      <c r="AB1148" s="11">
        <v>4</v>
      </c>
      <c r="AC1148" s="11">
        <v>26</v>
      </c>
      <c r="AD1148" s="126">
        <f t="shared" si="207"/>
        <v>1.04</v>
      </c>
      <c r="AE1148" s="16">
        <f t="shared" si="208"/>
        <v>22.807017543859651</v>
      </c>
      <c r="AF1148" s="11">
        <v>0</v>
      </c>
      <c r="AG1148" s="16">
        <f t="shared" si="209"/>
        <v>0</v>
      </c>
      <c r="AH1148" s="16">
        <v>0</v>
      </c>
      <c r="AI1148" s="16">
        <f t="shared" si="210"/>
        <v>0</v>
      </c>
      <c r="AJ1148" s="18" t="s">
        <v>215</v>
      </c>
      <c r="AM1148" s="16">
        <v>8</v>
      </c>
      <c r="AN1148" s="11">
        <v>3</v>
      </c>
      <c r="AO1148" s="11">
        <v>1</v>
      </c>
      <c r="AP1148" s="11">
        <v>2</v>
      </c>
      <c r="AQ1148" s="11">
        <v>3</v>
      </c>
      <c r="AR1148" s="11">
        <v>3</v>
      </c>
      <c r="AS1148" s="11"/>
      <c r="AT1148" s="19"/>
      <c r="AY1148" s="11"/>
      <c r="BH1148" t="str">
        <f>CONCATENATE(Tabla1[[#This Row],[MADRE]],"X",Tabla1[[#This Row],[PADRE]])</f>
        <v>D98i693XA2198</v>
      </c>
    </row>
    <row r="1149" spans="1:60" ht="15.75" hidden="1" x14ac:dyDescent="0.25">
      <c r="A1149" s="11" t="str">
        <f t="shared" si="205"/>
        <v>D06_580_16</v>
      </c>
      <c r="B1149" s="1" t="s">
        <v>488</v>
      </c>
      <c r="C1149" s="1">
        <v>580</v>
      </c>
      <c r="D1149" s="11">
        <v>16</v>
      </c>
      <c r="E1149" s="14" t="s">
        <v>512</v>
      </c>
      <c r="F1149" s="11" t="s">
        <v>224</v>
      </c>
      <c r="G1149" s="11" t="s">
        <v>63</v>
      </c>
      <c r="H1149" s="11">
        <v>2013</v>
      </c>
      <c r="I1149" t="s">
        <v>489</v>
      </c>
      <c r="Y1149" s="11">
        <v>25</v>
      </c>
      <c r="Z1149" s="11">
        <v>158</v>
      </c>
      <c r="AA1149" s="15">
        <f t="shared" si="206"/>
        <v>6.3866666666666667</v>
      </c>
      <c r="AB1149" s="11">
        <v>4</v>
      </c>
      <c r="AC1149" s="11">
        <v>40</v>
      </c>
      <c r="AD1149" s="15">
        <f t="shared" si="207"/>
        <v>1.6666666666666667</v>
      </c>
      <c r="AE1149" s="16">
        <f t="shared" si="208"/>
        <v>26.096033402922757</v>
      </c>
      <c r="AF1149" s="11">
        <v>1</v>
      </c>
      <c r="AG1149" s="16">
        <f t="shared" si="209"/>
        <v>4</v>
      </c>
      <c r="AH1149" s="16">
        <v>1</v>
      </c>
      <c r="AI1149" s="16">
        <f t="shared" si="210"/>
        <v>4</v>
      </c>
      <c r="AJ1149" s="18" t="s">
        <v>239</v>
      </c>
      <c r="AM1149" s="11">
        <v>7</v>
      </c>
      <c r="AN1149" s="11">
        <v>3</v>
      </c>
      <c r="AO1149" s="11">
        <v>3</v>
      </c>
      <c r="AP1149" s="11">
        <v>2</v>
      </c>
      <c r="AQ1149" s="11">
        <v>3</v>
      </c>
      <c r="AR1149" s="11">
        <v>2</v>
      </c>
      <c r="AS1149" s="11">
        <v>1</v>
      </c>
      <c r="AT1149" s="19"/>
      <c r="AY1149" s="11"/>
      <c r="BH1149" t="str">
        <f>CONCATENATE(Tabla1[[#This Row],[MADRE]],"X",Tabla1[[#This Row],[PADRE]])</f>
        <v>D98i693XA2198</v>
      </c>
    </row>
    <row r="1150" spans="1:60" ht="15.75" hidden="1" x14ac:dyDescent="0.25">
      <c r="A1150" s="11" t="str">
        <f t="shared" si="205"/>
        <v>D06_583_16</v>
      </c>
      <c r="B1150" s="1" t="s">
        <v>488</v>
      </c>
      <c r="C1150" s="12">
        <v>583</v>
      </c>
      <c r="D1150" s="14">
        <v>16</v>
      </c>
      <c r="E1150" s="14" t="s">
        <v>512</v>
      </c>
      <c r="F1150" s="14" t="s">
        <v>224</v>
      </c>
      <c r="G1150" s="14" t="s">
        <v>63</v>
      </c>
      <c r="H1150" s="14">
        <v>2009</v>
      </c>
      <c r="I1150" t="s">
        <v>489</v>
      </c>
      <c r="Y1150" s="14">
        <v>25</v>
      </c>
      <c r="Z1150" s="14">
        <v>52</v>
      </c>
      <c r="AA1150" s="81">
        <f t="shared" si="206"/>
        <v>2.08</v>
      </c>
      <c r="AB1150" s="14">
        <v>3</v>
      </c>
      <c r="AC1150" s="14">
        <v>23</v>
      </c>
      <c r="AD1150" s="81">
        <f t="shared" si="207"/>
        <v>0.92</v>
      </c>
      <c r="AE1150" s="13">
        <f t="shared" si="208"/>
        <v>44.230769230769226</v>
      </c>
      <c r="AF1150" s="14">
        <v>0</v>
      </c>
      <c r="AG1150" s="13">
        <f t="shared" si="209"/>
        <v>0</v>
      </c>
      <c r="AH1150" s="13">
        <v>0</v>
      </c>
      <c r="AI1150" s="13">
        <f t="shared" si="210"/>
        <v>0</v>
      </c>
      <c r="AJ1150" s="17" t="s">
        <v>87</v>
      </c>
      <c r="AM1150" s="14">
        <v>7</v>
      </c>
      <c r="AN1150" s="14">
        <v>3</v>
      </c>
      <c r="AO1150" s="14">
        <v>2</v>
      </c>
      <c r="AP1150" s="14">
        <v>2</v>
      </c>
      <c r="AQ1150" s="14">
        <v>3</v>
      </c>
      <c r="AR1150" s="14">
        <v>3</v>
      </c>
      <c r="AS1150" s="14"/>
      <c r="AT1150" s="96"/>
      <c r="AY1150" s="14"/>
      <c r="BH1150" t="str">
        <f>CONCATENATE(Tabla1[[#This Row],[MADRE]],"X",Tabla1[[#This Row],[PADRE]])</f>
        <v>D98i693XA2198</v>
      </c>
    </row>
    <row r="1151" spans="1:60" ht="15.75" hidden="1" x14ac:dyDescent="0.25">
      <c r="A1151" s="11" t="str">
        <f t="shared" si="205"/>
        <v>D06_583_16</v>
      </c>
      <c r="B1151" s="1" t="s">
        <v>488</v>
      </c>
      <c r="C1151" s="1">
        <v>583</v>
      </c>
      <c r="D1151" s="11">
        <v>16</v>
      </c>
      <c r="E1151" s="14" t="s">
        <v>512</v>
      </c>
      <c r="F1151" s="11" t="s">
        <v>224</v>
      </c>
      <c r="G1151" s="11" t="s">
        <v>63</v>
      </c>
      <c r="H1151" s="11">
        <v>2010</v>
      </c>
      <c r="I1151" t="s">
        <v>489</v>
      </c>
      <c r="Y1151" s="11">
        <v>25</v>
      </c>
      <c r="Z1151" s="11">
        <v>45</v>
      </c>
      <c r="AA1151" s="15">
        <f t="shared" si="206"/>
        <v>1.8266666666666667</v>
      </c>
      <c r="AB1151" s="11">
        <v>4</v>
      </c>
      <c r="AC1151" s="11">
        <v>16</v>
      </c>
      <c r="AD1151" s="114">
        <f t="shared" si="207"/>
        <v>0.66666666666666663</v>
      </c>
      <c r="AE1151" s="16">
        <f t="shared" si="208"/>
        <v>36.496350364963497</v>
      </c>
      <c r="AF1151" s="11">
        <v>1</v>
      </c>
      <c r="AG1151" s="16">
        <f t="shared" si="209"/>
        <v>4</v>
      </c>
      <c r="AH1151" s="16">
        <v>0</v>
      </c>
      <c r="AI1151" s="16">
        <f t="shared" si="210"/>
        <v>0</v>
      </c>
      <c r="AJ1151" s="18" t="s">
        <v>499</v>
      </c>
      <c r="AM1151" s="11">
        <v>7</v>
      </c>
      <c r="AN1151" s="11">
        <v>3</v>
      </c>
      <c r="AO1151" s="11">
        <v>2</v>
      </c>
      <c r="AP1151" s="11">
        <v>3</v>
      </c>
      <c r="AQ1151" s="11">
        <v>3</v>
      </c>
      <c r="AR1151" s="120">
        <v>2</v>
      </c>
      <c r="AS1151" s="11">
        <v>2</v>
      </c>
      <c r="AT1151" s="98"/>
      <c r="AY1151" s="11"/>
      <c r="BH1151" t="str">
        <f>CONCATENATE(Tabla1[[#This Row],[MADRE]],"X",Tabla1[[#This Row],[PADRE]])</f>
        <v>D98i693XA2198</v>
      </c>
    </row>
    <row r="1152" spans="1:60" ht="15.75" hidden="1" x14ac:dyDescent="0.25">
      <c r="A1152" s="11" t="str">
        <f t="shared" si="205"/>
        <v>D06_586_17</v>
      </c>
      <c r="B1152" s="1" t="s">
        <v>488</v>
      </c>
      <c r="C1152" s="12">
        <v>586</v>
      </c>
      <c r="D1152" s="14">
        <v>17</v>
      </c>
      <c r="E1152" s="14" t="s">
        <v>428</v>
      </c>
      <c r="F1152" s="14" t="s">
        <v>224</v>
      </c>
      <c r="G1152" s="14" t="s">
        <v>63</v>
      </c>
      <c r="H1152" s="14">
        <v>2009</v>
      </c>
      <c r="I1152" t="s">
        <v>489</v>
      </c>
      <c r="Y1152" s="14">
        <v>25</v>
      </c>
      <c r="Z1152" s="14">
        <v>68</v>
      </c>
      <c r="AA1152" s="81">
        <f t="shared" si="206"/>
        <v>2.92</v>
      </c>
      <c r="AB1152" s="14">
        <v>4</v>
      </c>
      <c r="AC1152" s="14">
        <v>20</v>
      </c>
      <c r="AD1152" s="81">
        <f t="shared" si="207"/>
        <v>1</v>
      </c>
      <c r="AE1152" s="13">
        <f t="shared" si="208"/>
        <v>34.246575342465754</v>
      </c>
      <c r="AF1152" s="14">
        <v>5</v>
      </c>
      <c r="AG1152" s="108">
        <f t="shared" si="209"/>
        <v>20</v>
      </c>
      <c r="AH1152" s="14">
        <v>3</v>
      </c>
      <c r="AI1152" s="108">
        <f t="shared" si="210"/>
        <v>12</v>
      </c>
      <c r="AJ1152" s="17" t="s">
        <v>87</v>
      </c>
      <c r="AM1152" s="14">
        <v>7</v>
      </c>
      <c r="AN1152" s="14">
        <v>3</v>
      </c>
      <c r="AO1152" s="14">
        <v>1</v>
      </c>
      <c r="AP1152" s="14">
        <v>2</v>
      </c>
      <c r="AQ1152" s="14">
        <v>3</v>
      </c>
      <c r="AR1152" s="107">
        <v>2</v>
      </c>
      <c r="AS1152" s="107"/>
      <c r="AT1152" s="14"/>
      <c r="AY1152" s="14"/>
      <c r="BH1152" t="str">
        <f>CONCATENATE(Tabla1[[#This Row],[MADRE]],"X",Tabla1[[#This Row],[PADRE]])</f>
        <v>D98i707XA2198</v>
      </c>
    </row>
    <row r="1153" spans="1:60" ht="15.75" hidden="1" x14ac:dyDescent="0.25">
      <c r="A1153" s="11" t="str">
        <f t="shared" ref="A1153:A1216" si="211">CONCATENATE(B1153, "_",C1153,"_",D1153)</f>
        <v>D06_594_17</v>
      </c>
      <c r="B1153" s="1" t="s">
        <v>488</v>
      </c>
      <c r="C1153" s="12">
        <v>594</v>
      </c>
      <c r="D1153" s="14">
        <v>17</v>
      </c>
      <c r="E1153" s="14" t="s">
        <v>428</v>
      </c>
      <c r="F1153" s="14" t="s">
        <v>224</v>
      </c>
      <c r="G1153" s="14" t="s">
        <v>63</v>
      </c>
      <c r="H1153" s="14">
        <v>2009</v>
      </c>
      <c r="I1153" t="s">
        <v>489</v>
      </c>
      <c r="Y1153" s="14">
        <v>25</v>
      </c>
      <c r="Z1153" s="14">
        <v>42</v>
      </c>
      <c r="AA1153" s="81">
        <f t="shared" si="206"/>
        <v>1.7781818181818181</v>
      </c>
      <c r="AB1153" s="14">
        <v>4</v>
      </c>
      <c r="AC1153" s="14">
        <v>18</v>
      </c>
      <c r="AD1153" s="81">
        <f t="shared" si="207"/>
        <v>0.81818181818181823</v>
      </c>
      <c r="AE1153" s="13">
        <f t="shared" si="208"/>
        <v>46.012269938650313</v>
      </c>
      <c r="AF1153" s="14">
        <v>3</v>
      </c>
      <c r="AG1153" s="108">
        <f t="shared" si="209"/>
        <v>12</v>
      </c>
      <c r="AH1153" s="14">
        <v>0</v>
      </c>
      <c r="AI1153" s="103">
        <f t="shared" si="210"/>
        <v>0</v>
      </c>
      <c r="AJ1153" s="17" t="s">
        <v>521</v>
      </c>
      <c r="AM1153" s="14">
        <v>7</v>
      </c>
      <c r="AN1153" s="14">
        <v>3</v>
      </c>
      <c r="AO1153" s="14">
        <v>2</v>
      </c>
      <c r="AP1153" s="14">
        <v>3</v>
      </c>
      <c r="AQ1153" s="14">
        <v>3</v>
      </c>
      <c r="AR1153" s="107">
        <v>2</v>
      </c>
      <c r="AS1153" s="107"/>
      <c r="AT1153" s="14"/>
      <c r="AY1153" s="14"/>
      <c r="BH1153" t="str">
        <f>CONCATENATE(Tabla1[[#This Row],[MADRE]],"X",Tabla1[[#This Row],[PADRE]])</f>
        <v>D98i707XA2198</v>
      </c>
    </row>
    <row r="1154" spans="1:60" ht="15.75" hidden="1" x14ac:dyDescent="0.25">
      <c r="A1154" s="11" t="str">
        <f t="shared" si="211"/>
        <v>D06_595_17</v>
      </c>
      <c r="B1154" s="1" t="s">
        <v>488</v>
      </c>
      <c r="C1154" s="12">
        <v>595</v>
      </c>
      <c r="D1154" s="14">
        <v>17</v>
      </c>
      <c r="E1154" s="14" t="s">
        <v>428</v>
      </c>
      <c r="F1154" s="14" t="s">
        <v>224</v>
      </c>
      <c r="G1154" s="14" t="s">
        <v>63</v>
      </c>
      <c r="H1154" s="14">
        <v>2009</v>
      </c>
      <c r="I1154" t="s">
        <v>489</v>
      </c>
      <c r="Y1154" s="14">
        <v>25</v>
      </c>
      <c r="Z1154" s="14">
        <v>88</v>
      </c>
      <c r="AA1154" s="81">
        <f t="shared" si="206"/>
        <v>3.52</v>
      </c>
      <c r="AB1154" s="14">
        <v>4</v>
      </c>
      <c r="AC1154" s="14">
        <v>25</v>
      </c>
      <c r="AD1154" s="81">
        <f t="shared" si="207"/>
        <v>1</v>
      </c>
      <c r="AE1154" s="13">
        <f t="shared" si="208"/>
        <v>28.40909090909091</v>
      </c>
      <c r="AF1154" s="14">
        <v>0</v>
      </c>
      <c r="AG1154" s="13">
        <f t="shared" si="209"/>
        <v>0</v>
      </c>
      <c r="AH1154" s="13">
        <v>2</v>
      </c>
      <c r="AI1154" s="13">
        <f t="shared" si="210"/>
        <v>8</v>
      </c>
      <c r="AJ1154" s="17" t="s">
        <v>298</v>
      </c>
      <c r="AM1154" s="14">
        <v>7</v>
      </c>
      <c r="AN1154" s="14">
        <v>2</v>
      </c>
      <c r="AO1154" s="14">
        <v>2</v>
      </c>
      <c r="AP1154" s="14">
        <v>3</v>
      </c>
      <c r="AQ1154" s="14">
        <v>3</v>
      </c>
      <c r="AR1154" s="121">
        <v>2</v>
      </c>
      <c r="AS1154" s="14"/>
      <c r="AT1154" s="111"/>
      <c r="AY1154" s="14"/>
      <c r="BH1154" t="str">
        <f>CONCATENATE(Tabla1[[#This Row],[MADRE]],"X",Tabla1[[#This Row],[PADRE]])</f>
        <v>D98i707XA2198</v>
      </c>
    </row>
    <row r="1155" spans="1:60" ht="15.75" hidden="1" x14ac:dyDescent="0.25">
      <c r="A1155" s="11" t="str">
        <f t="shared" si="211"/>
        <v>D06_595_17</v>
      </c>
      <c r="B1155" s="1" t="s">
        <v>488</v>
      </c>
      <c r="C1155" s="1">
        <v>595</v>
      </c>
      <c r="D1155" s="11">
        <v>17</v>
      </c>
      <c r="E1155" s="14" t="s">
        <v>428</v>
      </c>
      <c r="F1155" s="11" t="s">
        <v>224</v>
      </c>
      <c r="G1155" s="11" t="s">
        <v>63</v>
      </c>
      <c r="H1155" s="11">
        <v>2010</v>
      </c>
      <c r="I1155" t="s">
        <v>489</v>
      </c>
      <c r="Y1155" s="11">
        <v>25</v>
      </c>
      <c r="Z1155" s="11">
        <v>102</v>
      </c>
      <c r="AA1155" s="15">
        <f t="shared" si="206"/>
        <v>4.255238095238095</v>
      </c>
      <c r="AB1155" s="11">
        <v>4</v>
      </c>
      <c r="AC1155" s="11">
        <v>23</v>
      </c>
      <c r="AD1155" s="112">
        <f t="shared" si="207"/>
        <v>1.0952380952380953</v>
      </c>
      <c r="AE1155" s="16">
        <f t="shared" si="208"/>
        <v>25.738585496866609</v>
      </c>
      <c r="AF1155" s="11">
        <v>4</v>
      </c>
      <c r="AG1155" s="16">
        <f t="shared" si="209"/>
        <v>16</v>
      </c>
      <c r="AH1155" s="16">
        <v>1</v>
      </c>
      <c r="AI1155" s="16">
        <f t="shared" si="210"/>
        <v>4</v>
      </c>
      <c r="AJ1155" s="18" t="s">
        <v>206</v>
      </c>
      <c r="AM1155" s="11">
        <v>7</v>
      </c>
      <c r="AN1155" s="11">
        <v>2</v>
      </c>
      <c r="AO1155" s="11">
        <v>3</v>
      </c>
      <c r="AP1155" s="11">
        <v>3</v>
      </c>
      <c r="AQ1155" s="11">
        <v>3</v>
      </c>
      <c r="AR1155" s="11">
        <v>3</v>
      </c>
      <c r="AS1155" s="11">
        <v>2</v>
      </c>
      <c r="AT1155" s="102"/>
      <c r="AY1155" s="11"/>
      <c r="BH1155" t="str">
        <f>CONCATENATE(Tabla1[[#This Row],[MADRE]],"X",Tabla1[[#This Row],[PADRE]])</f>
        <v>D98i707XA2198</v>
      </c>
    </row>
    <row r="1156" spans="1:60" ht="15.75" hidden="1" x14ac:dyDescent="0.25">
      <c r="A1156" s="11" t="str">
        <f t="shared" si="211"/>
        <v>D06_595_17</v>
      </c>
      <c r="B1156" s="1" t="s">
        <v>488</v>
      </c>
      <c r="C1156" s="1">
        <v>595</v>
      </c>
      <c r="D1156" s="11">
        <v>17</v>
      </c>
      <c r="E1156" s="14" t="s">
        <v>428</v>
      </c>
      <c r="F1156" s="11" t="s">
        <v>224</v>
      </c>
      <c r="G1156" s="11" t="s">
        <v>63</v>
      </c>
      <c r="H1156" s="11">
        <v>2011</v>
      </c>
      <c r="I1156" t="s">
        <v>489</v>
      </c>
      <c r="Y1156" s="11">
        <v>25</v>
      </c>
      <c r="Z1156" s="11">
        <v>115</v>
      </c>
      <c r="AA1156" s="15">
        <f t="shared" si="206"/>
        <v>4.5999999999999996</v>
      </c>
      <c r="AB1156" s="11">
        <v>4</v>
      </c>
      <c r="AC1156" s="11">
        <v>30</v>
      </c>
      <c r="AD1156" s="15">
        <f t="shared" si="207"/>
        <v>1.2</v>
      </c>
      <c r="AE1156" s="16">
        <f t="shared" si="208"/>
        <v>26.086956521739133</v>
      </c>
      <c r="AF1156" s="11">
        <v>0</v>
      </c>
      <c r="AG1156" s="16">
        <f t="shared" si="209"/>
        <v>0</v>
      </c>
      <c r="AH1156" s="16">
        <v>5</v>
      </c>
      <c r="AI1156" s="16">
        <f t="shared" si="210"/>
        <v>20</v>
      </c>
      <c r="AJ1156" s="18" t="s">
        <v>240</v>
      </c>
      <c r="AM1156" s="11">
        <v>7</v>
      </c>
      <c r="AN1156" s="11">
        <v>2</v>
      </c>
      <c r="AO1156" s="11">
        <v>3</v>
      </c>
      <c r="AP1156" s="11">
        <v>2</v>
      </c>
      <c r="AQ1156" s="11">
        <v>3</v>
      </c>
      <c r="AR1156" s="11">
        <v>2</v>
      </c>
      <c r="AS1156" s="11">
        <v>2</v>
      </c>
      <c r="AT1156" s="19"/>
      <c r="AY1156" s="11"/>
      <c r="BH1156" t="str">
        <f>CONCATENATE(Tabla1[[#This Row],[MADRE]],"X",Tabla1[[#This Row],[PADRE]])</f>
        <v>D98i707XA2198</v>
      </c>
    </row>
    <row r="1157" spans="1:60" ht="15.75" hidden="1" x14ac:dyDescent="0.25">
      <c r="A1157" s="11" t="str">
        <f t="shared" si="211"/>
        <v>D06_595_17</v>
      </c>
      <c r="B1157" s="1" t="s">
        <v>488</v>
      </c>
      <c r="C1157" s="1">
        <v>595</v>
      </c>
      <c r="D1157" s="11">
        <v>17</v>
      </c>
      <c r="E1157" s="14" t="s">
        <v>428</v>
      </c>
      <c r="F1157" s="11" t="s">
        <v>224</v>
      </c>
      <c r="G1157" s="11" t="s">
        <v>63</v>
      </c>
      <c r="H1157" s="11">
        <v>2012</v>
      </c>
      <c r="I1157" t="s">
        <v>489</v>
      </c>
      <c r="Y1157" s="11">
        <v>25</v>
      </c>
      <c r="Z1157" s="11">
        <v>115</v>
      </c>
      <c r="AA1157" s="15">
        <f t="shared" si="206"/>
        <v>4.5999999999999996</v>
      </c>
      <c r="AB1157" s="11">
        <v>4</v>
      </c>
      <c r="AC1157" s="11">
        <v>26</v>
      </c>
      <c r="AD1157" s="15">
        <f t="shared" si="207"/>
        <v>1.04</v>
      </c>
      <c r="AE1157" s="16">
        <f t="shared" si="208"/>
        <v>22.608695652173914</v>
      </c>
      <c r="AF1157" s="11">
        <v>0</v>
      </c>
      <c r="AG1157" s="16">
        <f t="shared" si="209"/>
        <v>0</v>
      </c>
      <c r="AH1157" s="16">
        <v>1</v>
      </c>
      <c r="AI1157" s="16">
        <f t="shared" si="210"/>
        <v>4</v>
      </c>
      <c r="AJ1157" s="18" t="s">
        <v>142</v>
      </c>
      <c r="AM1157" s="16">
        <v>7</v>
      </c>
      <c r="AN1157" s="11">
        <v>2</v>
      </c>
      <c r="AO1157" s="11">
        <v>2</v>
      </c>
      <c r="AP1157" s="11">
        <v>3</v>
      </c>
      <c r="AQ1157" s="11">
        <v>3</v>
      </c>
      <c r="AR1157" s="11">
        <v>3</v>
      </c>
      <c r="AS1157" s="11"/>
      <c r="AT1157" s="19"/>
      <c r="AY1157" s="11"/>
      <c r="BH1157" t="str">
        <f>CONCATENATE(Tabla1[[#This Row],[MADRE]],"X",Tabla1[[#This Row],[PADRE]])</f>
        <v>D98i707XA2198</v>
      </c>
    </row>
    <row r="1158" spans="1:60" ht="15.75" hidden="1" x14ac:dyDescent="0.25">
      <c r="A1158" s="11" t="str">
        <f t="shared" si="211"/>
        <v>D06_595_17</v>
      </c>
      <c r="B1158" s="1" t="s">
        <v>488</v>
      </c>
      <c r="C1158" s="1">
        <v>595</v>
      </c>
      <c r="D1158" s="11">
        <v>17</v>
      </c>
      <c r="E1158" s="14" t="s">
        <v>428</v>
      </c>
      <c r="F1158" s="11" t="s">
        <v>224</v>
      </c>
      <c r="G1158" s="11" t="s">
        <v>63</v>
      </c>
      <c r="H1158" s="11">
        <v>2013</v>
      </c>
      <c r="I1158" t="s">
        <v>489</v>
      </c>
      <c r="Y1158" s="11">
        <v>25</v>
      </c>
      <c r="Z1158" s="11">
        <v>121</v>
      </c>
      <c r="AA1158" s="15">
        <f t="shared" si="206"/>
        <v>4.84</v>
      </c>
      <c r="AB1158" s="11">
        <v>4</v>
      </c>
      <c r="AC1158" s="11">
        <v>32</v>
      </c>
      <c r="AD1158" s="15">
        <f t="shared" si="207"/>
        <v>1.28</v>
      </c>
      <c r="AE1158" s="16">
        <f t="shared" si="208"/>
        <v>26.446280991735538</v>
      </c>
      <c r="AF1158" s="11">
        <v>0</v>
      </c>
      <c r="AG1158" s="16">
        <f t="shared" si="209"/>
        <v>0</v>
      </c>
      <c r="AH1158" s="16">
        <v>6</v>
      </c>
      <c r="AI1158" s="16">
        <f t="shared" si="210"/>
        <v>24</v>
      </c>
      <c r="AJ1158" s="18" t="s">
        <v>316</v>
      </c>
      <c r="AM1158" s="11">
        <v>7</v>
      </c>
      <c r="AN1158" s="11">
        <v>3</v>
      </c>
      <c r="AO1158" s="11">
        <v>3</v>
      </c>
      <c r="AP1158" s="11">
        <v>3</v>
      </c>
      <c r="AQ1158" s="11">
        <v>3</v>
      </c>
      <c r="AR1158" s="11">
        <v>2</v>
      </c>
      <c r="AS1158" s="11">
        <v>0</v>
      </c>
      <c r="AT1158" s="19"/>
      <c r="AY1158" s="11"/>
      <c r="BH1158" t="str">
        <f>CONCATENATE(Tabla1[[#This Row],[MADRE]],"X",Tabla1[[#This Row],[PADRE]])</f>
        <v>D98i707XA2198</v>
      </c>
    </row>
    <row r="1159" spans="1:60" ht="15.75" hidden="1" x14ac:dyDescent="0.25">
      <c r="A1159" s="11" t="str">
        <f t="shared" si="211"/>
        <v>D06_596_17</v>
      </c>
      <c r="B1159" s="1" t="s">
        <v>488</v>
      </c>
      <c r="C1159" s="12">
        <v>596</v>
      </c>
      <c r="D1159" s="14">
        <v>17</v>
      </c>
      <c r="E1159" s="14" t="s">
        <v>428</v>
      </c>
      <c r="F1159" s="14" t="s">
        <v>224</v>
      </c>
      <c r="G1159" s="14" t="s">
        <v>63</v>
      </c>
      <c r="H1159" s="14">
        <v>2009</v>
      </c>
      <c r="I1159" t="s">
        <v>489</v>
      </c>
      <c r="Y1159" s="14">
        <v>25</v>
      </c>
      <c r="Z1159" s="14">
        <v>73</v>
      </c>
      <c r="AA1159" s="81">
        <f t="shared" si="206"/>
        <v>2.92</v>
      </c>
      <c r="AB1159" s="14">
        <v>4</v>
      </c>
      <c r="AC1159" s="14">
        <v>23</v>
      </c>
      <c r="AD1159" s="81">
        <f t="shared" si="207"/>
        <v>0.92</v>
      </c>
      <c r="AE1159" s="13">
        <f t="shared" si="208"/>
        <v>31.506849315068493</v>
      </c>
      <c r="AF1159" s="14">
        <v>0</v>
      </c>
      <c r="AG1159" s="103">
        <f t="shared" si="209"/>
        <v>0</v>
      </c>
      <c r="AH1159" s="14">
        <v>0</v>
      </c>
      <c r="AI1159" s="103">
        <f t="shared" si="210"/>
        <v>0</v>
      </c>
      <c r="AJ1159" s="17" t="s">
        <v>259</v>
      </c>
      <c r="AM1159" s="14">
        <v>7</v>
      </c>
      <c r="AN1159" s="14">
        <v>3</v>
      </c>
      <c r="AO1159" s="14">
        <v>1</v>
      </c>
      <c r="AP1159" s="14">
        <v>3</v>
      </c>
      <c r="AQ1159" s="14">
        <v>3</v>
      </c>
      <c r="AR1159" s="14">
        <v>3</v>
      </c>
      <c r="AS1159" s="14"/>
      <c r="AT1159" s="14"/>
      <c r="AY1159" s="14"/>
      <c r="BH1159" t="str">
        <f>CONCATENATE(Tabla1[[#This Row],[MADRE]],"X",Tabla1[[#This Row],[PADRE]])</f>
        <v>D98i707XA2198</v>
      </c>
    </row>
    <row r="1160" spans="1:60" ht="15.75" hidden="1" x14ac:dyDescent="0.25">
      <c r="A1160" s="11" t="str">
        <f t="shared" si="211"/>
        <v>D06_600_17</v>
      </c>
      <c r="B1160" s="1" t="s">
        <v>488</v>
      </c>
      <c r="C1160" s="12">
        <v>600</v>
      </c>
      <c r="D1160" s="14">
        <v>17</v>
      </c>
      <c r="E1160" s="14" t="s">
        <v>428</v>
      </c>
      <c r="F1160" s="14" t="s">
        <v>224</v>
      </c>
      <c r="G1160" s="14" t="s">
        <v>63</v>
      </c>
      <c r="H1160" s="14">
        <v>2009</v>
      </c>
      <c r="I1160" t="s">
        <v>489</v>
      </c>
      <c r="Y1160" s="14">
        <v>25</v>
      </c>
      <c r="Z1160" s="14">
        <v>75</v>
      </c>
      <c r="AA1160" s="81">
        <f t="shared" si="206"/>
        <v>3</v>
      </c>
      <c r="AB1160" s="14">
        <v>4</v>
      </c>
      <c r="AC1160" s="14">
        <v>18</v>
      </c>
      <c r="AD1160" s="104">
        <f t="shared" si="207"/>
        <v>0.72</v>
      </c>
      <c r="AE1160" s="13">
        <f t="shared" si="208"/>
        <v>24</v>
      </c>
      <c r="AF1160" s="14">
        <v>0</v>
      </c>
      <c r="AG1160" s="103">
        <f t="shared" si="209"/>
        <v>0</v>
      </c>
      <c r="AH1160" s="14">
        <v>1</v>
      </c>
      <c r="AI1160" s="13">
        <f t="shared" si="210"/>
        <v>4</v>
      </c>
      <c r="AJ1160" s="17" t="s">
        <v>411</v>
      </c>
      <c r="AM1160" s="14">
        <v>7</v>
      </c>
      <c r="AN1160" s="14">
        <v>3</v>
      </c>
      <c r="AO1160" s="14">
        <v>1</v>
      </c>
      <c r="AP1160" s="14">
        <v>4</v>
      </c>
      <c r="AQ1160" s="14">
        <v>3</v>
      </c>
      <c r="AR1160" s="14">
        <v>3</v>
      </c>
      <c r="AS1160" s="14"/>
      <c r="AT1160" s="14"/>
      <c r="AY1160" s="14"/>
      <c r="BH1160" t="str">
        <f>CONCATENATE(Tabla1[[#This Row],[MADRE]],"X",Tabla1[[#This Row],[PADRE]])</f>
        <v>D98i707XA2198</v>
      </c>
    </row>
    <row r="1161" spans="1:60" ht="15.75" hidden="1" x14ac:dyDescent="0.25">
      <c r="A1161" s="11" t="str">
        <f t="shared" si="211"/>
        <v>D06_604_17</v>
      </c>
      <c r="B1161" s="1" t="s">
        <v>488</v>
      </c>
      <c r="C1161" s="12">
        <v>604</v>
      </c>
      <c r="D1161" s="14">
        <v>17</v>
      </c>
      <c r="E1161" s="14" t="s">
        <v>428</v>
      </c>
      <c r="F1161" s="14" t="s">
        <v>224</v>
      </c>
      <c r="G1161" s="14" t="s">
        <v>63</v>
      </c>
      <c r="H1161" s="14">
        <v>2009</v>
      </c>
      <c r="I1161" t="s">
        <v>489</v>
      </c>
      <c r="Y1161" s="14">
        <v>25</v>
      </c>
      <c r="Z1161" s="14">
        <v>44</v>
      </c>
      <c r="AA1161" s="81">
        <f t="shared" si="206"/>
        <v>1.76</v>
      </c>
      <c r="AB1161" s="14">
        <v>4</v>
      </c>
      <c r="AC1161" s="14">
        <v>17</v>
      </c>
      <c r="AD1161" s="104">
        <f t="shared" si="207"/>
        <v>0.68</v>
      </c>
      <c r="AE1161" s="13">
        <f t="shared" si="208"/>
        <v>38.636363636363633</v>
      </c>
      <c r="AF1161" s="14">
        <v>0</v>
      </c>
      <c r="AG1161" s="103">
        <f t="shared" si="209"/>
        <v>0</v>
      </c>
      <c r="AH1161" s="14">
        <v>0</v>
      </c>
      <c r="AI1161" s="103">
        <f t="shared" si="210"/>
        <v>0</v>
      </c>
      <c r="AJ1161" s="17" t="s">
        <v>87</v>
      </c>
      <c r="AM1161" s="14">
        <v>7</v>
      </c>
      <c r="AN1161" s="14">
        <v>3</v>
      </c>
      <c r="AO1161" s="14">
        <v>1</v>
      </c>
      <c r="AP1161" s="14">
        <v>3</v>
      </c>
      <c r="AQ1161" s="14">
        <v>3</v>
      </c>
      <c r="AR1161" s="14">
        <v>3</v>
      </c>
      <c r="AS1161" s="14"/>
      <c r="AT1161" s="14"/>
      <c r="AY1161" s="14"/>
      <c r="BH1161" t="str">
        <f>CONCATENATE(Tabla1[[#This Row],[MADRE]],"X",Tabla1[[#This Row],[PADRE]])</f>
        <v>D98i707XA2198</v>
      </c>
    </row>
    <row r="1162" spans="1:60" ht="15.75" hidden="1" x14ac:dyDescent="0.25">
      <c r="A1162" s="11" t="str">
        <f t="shared" si="211"/>
        <v>D06_606_17</v>
      </c>
      <c r="B1162" s="1" t="s">
        <v>488</v>
      </c>
      <c r="C1162" s="12">
        <v>606</v>
      </c>
      <c r="D1162" s="14">
        <v>17</v>
      </c>
      <c r="E1162" s="14" t="s">
        <v>428</v>
      </c>
      <c r="F1162" s="14" t="s">
        <v>224</v>
      </c>
      <c r="G1162" s="14" t="s">
        <v>63</v>
      </c>
      <c r="H1162" s="14">
        <v>2009</v>
      </c>
      <c r="I1162" t="s">
        <v>489</v>
      </c>
      <c r="Y1162" s="14">
        <v>25</v>
      </c>
      <c r="Z1162" s="14">
        <v>71</v>
      </c>
      <c r="AA1162" s="81">
        <f t="shared" si="206"/>
        <v>2.84</v>
      </c>
      <c r="AB1162" s="14">
        <v>4</v>
      </c>
      <c r="AC1162" s="14">
        <v>18</v>
      </c>
      <c r="AD1162" s="104">
        <f t="shared" si="207"/>
        <v>0.72</v>
      </c>
      <c r="AE1162" s="13">
        <f t="shared" si="208"/>
        <v>25.35211267605634</v>
      </c>
      <c r="AF1162" s="14">
        <v>0</v>
      </c>
      <c r="AG1162" s="103">
        <f t="shared" si="209"/>
        <v>0</v>
      </c>
      <c r="AH1162" s="14">
        <v>0</v>
      </c>
      <c r="AI1162" s="103">
        <f t="shared" si="210"/>
        <v>0</v>
      </c>
      <c r="AJ1162" s="17" t="s">
        <v>87</v>
      </c>
      <c r="AM1162" s="14">
        <v>7</v>
      </c>
      <c r="AN1162" s="14">
        <v>2</v>
      </c>
      <c r="AO1162" s="14">
        <v>3</v>
      </c>
      <c r="AP1162" s="14">
        <v>3</v>
      </c>
      <c r="AQ1162" s="14">
        <v>3</v>
      </c>
      <c r="AR1162" s="107">
        <v>2</v>
      </c>
      <c r="AS1162" s="107"/>
      <c r="AT1162" s="14"/>
      <c r="AY1162" s="14"/>
      <c r="BH1162" t="str">
        <f>CONCATENATE(Tabla1[[#This Row],[MADRE]],"X",Tabla1[[#This Row],[PADRE]])</f>
        <v>D98i707XA2198</v>
      </c>
    </row>
    <row r="1163" spans="1:60" ht="15.75" hidden="1" x14ac:dyDescent="0.25">
      <c r="A1163" s="11" t="str">
        <f t="shared" si="211"/>
        <v>D06_614_17</v>
      </c>
      <c r="B1163" s="1" t="s">
        <v>488</v>
      </c>
      <c r="C1163" s="12">
        <v>614</v>
      </c>
      <c r="D1163" s="14">
        <v>17</v>
      </c>
      <c r="E1163" s="14" t="s">
        <v>428</v>
      </c>
      <c r="F1163" s="14" t="s">
        <v>224</v>
      </c>
      <c r="G1163" s="14" t="s">
        <v>63</v>
      </c>
      <c r="H1163" s="14">
        <v>2009</v>
      </c>
      <c r="I1163" t="s">
        <v>489</v>
      </c>
      <c r="Y1163" s="14">
        <v>25</v>
      </c>
      <c r="Z1163" s="14">
        <v>88</v>
      </c>
      <c r="AA1163" s="81">
        <f t="shared" si="206"/>
        <v>3.52</v>
      </c>
      <c r="AB1163" s="14">
        <v>5</v>
      </c>
      <c r="AC1163" s="14">
        <v>23</v>
      </c>
      <c r="AD1163" s="81">
        <f t="shared" si="207"/>
        <v>0.92</v>
      </c>
      <c r="AE1163" s="13">
        <f t="shared" si="208"/>
        <v>26.136363636363637</v>
      </c>
      <c r="AF1163" s="14">
        <v>0</v>
      </c>
      <c r="AG1163" s="103">
        <f t="shared" si="209"/>
        <v>0</v>
      </c>
      <c r="AH1163" s="14">
        <v>0</v>
      </c>
      <c r="AI1163" s="103">
        <f t="shared" si="210"/>
        <v>0</v>
      </c>
      <c r="AJ1163" s="17" t="s">
        <v>87</v>
      </c>
      <c r="AM1163" s="14">
        <v>3</v>
      </c>
      <c r="AN1163" s="14">
        <v>3</v>
      </c>
      <c r="AO1163" s="14">
        <v>1</v>
      </c>
      <c r="AP1163" s="14">
        <v>3</v>
      </c>
      <c r="AQ1163" s="14">
        <v>3</v>
      </c>
      <c r="AR1163" s="14">
        <v>3</v>
      </c>
      <c r="AS1163" s="14"/>
      <c r="AT1163" s="14"/>
      <c r="AY1163" s="14"/>
      <c r="BH1163" t="str">
        <f>CONCATENATE(Tabla1[[#This Row],[MADRE]],"X",Tabla1[[#This Row],[PADRE]])</f>
        <v>D98i707XA2198</v>
      </c>
    </row>
    <row r="1164" spans="1:60" ht="15.75" hidden="1" x14ac:dyDescent="0.25">
      <c r="A1164" s="11" t="str">
        <f t="shared" si="211"/>
        <v>D06_615_17</v>
      </c>
      <c r="B1164" s="1" t="s">
        <v>488</v>
      </c>
      <c r="C1164" s="12">
        <v>615</v>
      </c>
      <c r="D1164" s="14">
        <v>17</v>
      </c>
      <c r="E1164" s="14" t="s">
        <v>428</v>
      </c>
      <c r="F1164" s="14" t="s">
        <v>224</v>
      </c>
      <c r="G1164" s="14" t="s">
        <v>63</v>
      </c>
      <c r="H1164" s="14">
        <v>2009</v>
      </c>
      <c r="I1164" t="s">
        <v>489</v>
      </c>
      <c r="Y1164" s="14">
        <v>25</v>
      </c>
      <c r="Z1164" s="14">
        <v>62</v>
      </c>
      <c r="AA1164" s="81">
        <f t="shared" si="206"/>
        <v>2.5150000000000001</v>
      </c>
      <c r="AB1164" s="14">
        <v>4</v>
      </c>
      <c r="AC1164" s="14">
        <v>21</v>
      </c>
      <c r="AD1164" s="81">
        <f t="shared" si="207"/>
        <v>0.875</v>
      </c>
      <c r="AE1164" s="13">
        <f t="shared" si="208"/>
        <v>34.791252485089458</v>
      </c>
      <c r="AF1164" s="14">
        <v>1</v>
      </c>
      <c r="AG1164" s="13">
        <f t="shared" si="209"/>
        <v>4</v>
      </c>
      <c r="AH1164" s="14">
        <v>0</v>
      </c>
      <c r="AI1164" s="103">
        <f t="shared" si="210"/>
        <v>0</v>
      </c>
      <c r="AJ1164" s="17" t="s">
        <v>142</v>
      </c>
      <c r="AM1164" s="14">
        <v>4</v>
      </c>
      <c r="AN1164" s="14">
        <v>3</v>
      </c>
      <c r="AO1164" s="14">
        <v>2</v>
      </c>
      <c r="AP1164" s="14">
        <v>3</v>
      </c>
      <c r="AQ1164" s="14">
        <v>3</v>
      </c>
      <c r="AR1164" s="14">
        <v>3</v>
      </c>
      <c r="AS1164" s="14"/>
      <c r="AT1164" s="14"/>
      <c r="AY1164" s="14"/>
      <c r="BH1164" t="str">
        <f>CONCATENATE(Tabla1[[#This Row],[MADRE]],"X",Tabla1[[#This Row],[PADRE]])</f>
        <v>D98i707XA2198</v>
      </c>
    </row>
    <row r="1165" spans="1:60" ht="15.75" hidden="1" x14ac:dyDescent="0.25">
      <c r="A1165" s="11" t="str">
        <f t="shared" si="211"/>
        <v>D06_616_17</v>
      </c>
      <c r="B1165" s="1" t="s">
        <v>488</v>
      </c>
      <c r="C1165" s="12">
        <v>616</v>
      </c>
      <c r="D1165" s="14">
        <v>17</v>
      </c>
      <c r="E1165" s="14" t="s">
        <v>428</v>
      </c>
      <c r="F1165" s="14" t="s">
        <v>224</v>
      </c>
      <c r="G1165" s="14" t="s">
        <v>63</v>
      </c>
      <c r="H1165" s="14">
        <v>2009</v>
      </c>
      <c r="I1165" t="s">
        <v>489</v>
      </c>
      <c r="Y1165" s="14">
        <v>25</v>
      </c>
      <c r="Z1165" s="14">
        <v>60</v>
      </c>
      <c r="AA1165" s="81">
        <f t="shared" si="206"/>
        <v>2.4</v>
      </c>
      <c r="AB1165" s="14">
        <v>4</v>
      </c>
      <c r="AC1165" s="14">
        <v>24</v>
      </c>
      <c r="AD1165" s="81">
        <f t="shared" si="207"/>
        <v>0.96</v>
      </c>
      <c r="AE1165" s="13">
        <f t="shared" si="208"/>
        <v>40</v>
      </c>
      <c r="AF1165" s="14">
        <v>0</v>
      </c>
      <c r="AG1165" s="13">
        <f t="shared" si="209"/>
        <v>0</v>
      </c>
      <c r="AH1165" s="13">
        <v>0</v>
      </c>
      <c r="AI1165" s="13">
        <f t="shared" si="210"/>
        <v>0</v>
      </c>
      <c r="AJ1165" s="17" t="s">
        <v>87</v>
      </c>
      <c r="AM1165" s="14">
        <v>7</v>
      </c>
      <c r="AN1165" s="14">
        <v>3</v>
      </c>
      <c r="AO1165" s="14">
        <v>1</v>
      </c>
      <c r="AP1165" s="14">
        <v>3</v>
      </c>
      <c r="AQ1165" s="14">
        <v>3</v>
      </c>
      <c r="AR1165" s="95">
        <v>4</v>
      </c>
      <c r="AS1165" s="14"/>
      <c r="AT1165" s="96"/>
      <c r="AY1165" s="14"/>
      <c r="BH1165" t="str">
        <f>CONCATENATE(Tabla1[[#This Row],[MADRE]],"X",Tabla1[[#This Row],[PADRE]])</f>
        <v>D98i707XA2198</v>
      </c>
    </row>
    <row r="1166" spans="1:60" ht="15.75" hidden="1" x14ac:dyDescent="0.25">
      <c r="A1166" s="11" t="str">
        <f t="shared" si="211"/>
        <v>D06_616_17</v>
      </c>
      <c r="B1166" s="1" t="s">
        <v>488</v>
      </c>
      <c r="C1166" s="1">
        <v>616</v>
      </c>
      <c r="D1166" s="11">
        <v>17</v>
      </c>
      <c r="E1166" s="14" t="s">
        <v>428</v>
      </c>
      <c r="F1166" s="11" t="s">
        <v>224</v>
      </c>
      <c r="G1166" s="11" t="s">
        <v>63</v>
      </c>
      <c r="H1166" s="11">
        <v>2010</v>
      </c>
      <c r="I1166" t="s">
        <v>489</v>
      </c>
      <c r="Y1166" s="11">
        <v>25</v>
      </c>
      <c r="Z1166" s="11">
        <v>59</v>
      </c>
      <c r="AA1166" s="15">
        <f t="shared" si="206"/>
        <v>2.3966666666666665</v>
      </c>
      <c r="AB1166" s="11">
        <v>4</v>
      </c>
      <c r="AC1166" s="11">
        <v>22</v>
      </c>
      <c r="AD1166" s="112">
        <f t="shared" si="207"/>
        <v>0.91666666666666663</v>
      </c>
      <c r="AE1166" s="16">
        <f t="shared" si="208"/>
        <v>38.247566063977743</v>
      </c>
      <c r="AF1166" s="11">
        <v>1</v>
      </c>
      <c r="AG1166" s="16">
        <f t="shared" si="209"/>
        <v>4</v>
      </c>
      <c r="AH1166" s="16">
        <v>0</v>
      </c>
      <c r="AI1166" s="16">
        <f t="shared" si="210"/>
        <v>0</v>
      </c>
      <c r="AJ1166" s="18" t="s">
        <v>481</v>
      </c>
      <c r="AM1166" s="11">
        <v>7</v>
      </c>
      <c r="AN1166" s="11">
        <v>3</v>
      </c>
      <c r="AO1166" s="11">
        <v>1</v>
      </c>
      <c r="AP1166" s="11">
        <v>2</v>
      </c>
      <c r="AQ1166" s="11">
        <v>3</v>
      </c>
      <c r="AR1166" s="97">
        <v>4</v>
      </c>
      <c r="AS1166" s="11">
        <v>0</v>
      </c>
      <c r="AT1166" s="98"/>
      <c r="AY1166" s="11"/>
      <c r="BH1166" t="str">
        <f>CONCATENATE(Tabla1[[#This Row],[MADRE]],"X",Tabla1[[#This Row],[PADRE]])</f>
        <v>D98i707XA2198</v>
      </c>
    </row>
    <row r="1167" spans="1:60" ht="15.75" hidden="1" x14ac:dyDescent="0.25">
      <c r="A1167" s="11" t="str">
        <f t="shared" si="211"/>
        <v>D06_616_17</v>
      </c>
      <c r="B1167" s="1" t="s">
        <v>488</v>
      </c>
      <c r="C1167" s="1">
        <v>616</v>
      </c>
      <c r="D1167" s="11">
        <v>17</v>
      </c>
      <c r="E1167" s="14" t="s">
        <v>428</v>
      </c>
      <c r="F1167" s="11" t="s">
        <v>224</v>
      </c>
      <c r="G1167" s="11" t="s">
        <v>63</v>
      </c>
      <c r="H1167" s="11">
        <v>2011</v>
      </c>
      <c r="I1167" t="s">
        <v>489</v>
      </c>
      <c r="Y1167" s="11"/>
      <c r="Z1167" s="11"/>
      <c r="AA1167" s="15" t="e">
        <f t="shared" si="206"/>
        <v>#DIV/0!</v>
      </c>
      <c r="AB1167" s="11"/>
      <c r="AC1167" s="11"/>
      <c r="AD1167" s="15" t="e">
        <f t="shared" si="207"/>
        <v>#DIV/0!</v>
      </c>
      <c r="AE1167" s="16" t="e">
        <f t="shared" si="208"/>
        <v>#DIV/0!</v>
      </c>
      <c r="AF1167" s="11"/>
      <c r="AG1167" s="16" t="e">
        <f t="shared" si="209"/>
        <v>#DIV/0!</v>
      </c>
      <c r="AH1167" s="16"/>
      <c r="AI1167" s="16" t="e">
        <f t="shared" si="210"/>
        <v>#DIV/0!</v>
      </c>
      <c r="AJ1167" s="18"/>
      <c r="AM1167" s="11"/>
      <c r="AN1167" s="11"/>
      <c r="AO1167" s="11"/>
      <c r="AP1167" s="11"/>
      <c r="AQ1167" s="11"/>
      <c r="AR1167" s="11"/>
      <c r="AS1167" s="11">
        <v>2</v>
      </c>
      <c r="AT1167" s="99" t="s">
        <v>510</v>
      </c>
      <c r="AY1167" s="11"/>
      <c r="BH1167" t="str">
        <f>CONCATENATE(Tabla1[[#This Row],[MADRE]],"X",Tabla1[[#This Row],[PADRE]])</f>
        <v>D98i707XA2198</v>
      </c>
    </row>
    <row r="1168" spans="1:60" ht="15.75" hidden="1" x14ac:dyDescent="0.25">
      <c r="A1168" s="11" t="str">
        <f t="shared" si="211"/>
        <v>D06_618_17</v>
      </c>
      <c r="B1168" s="1" t="s">
        <v>488</v>
      </c>
      <c r="C1168" s="12">
        <v>618</v>
      </c>
      <c r="D1168" s="14">
        <v>17</v>
      </c>
      <c r="E1168" s="14" t="s">
        <v>428</v>
      </c>
      <c r="F1168" s="14" t="s">
        <v>224</v>
      </c>
      <c r="G1168" s="14" t="s">
        <v>63</v>
      </c>
      <c r="H1168" s="14">
        <v>2009</v>
      </c>
      <c r="I1168" t="s">
        <v>489</v>
      </c>
      <c r="Y1168" s="14">
        <v>25</v>
      </c>
      <c r="Z1168" s="14">
        <v>96</v>
      </c>
      <c r="AA1168" s="81">
        <f t="shared" si="206"/>
        <v>3.84</v>
      </c>
      <c r="AB1168" s="14">
        <v>4</v>
      </c>
      <c r="AC1168" s="14">
        <v>29</v>
      </c>
      <c r="AD1168" s="87">
        <f t="shared" si="207"/>
        <v>1.1599999999999999</v>
      </c>
      <c r="AE1168" s="13">
        <f t="shared" si="208"/>
        <v>30.208333333333332</v>
      </c>
      <c r="AF1168" s="14">
        <v>0</v>
      </c>
      <c r="AG1168" s="103">
        <f t="shared" si="209"/>
        <v>0</v>
      </c>
      <c r="AH1168" s="14">
        <v>11</v>
      </c>
      <c r="AI1168" s="108">
        <f t="shared" si="210"/>
        <v>44</v>
      </c>
      <c r="AJ1168" s="17" t="s">
        <v>87</v>
      </c>
      <c r="AM1168" s="14">
        <v>7</v>
      </c>
      <c r="AN1168" s="14">
        <v>2</v>
      </c>
      <c r="AO1168" s="14">
        <v>2</v>
      </c>
      <c r="AP1168" s="14">
        <v>2</v>
      </c>
      <c r="AQ1168" s="14">
        <v>3</v>
      </c>
      <c r="AR1168" s="107">
        <v>2</v>
      </c>
      <c r="AS1168" s="107"/>
      <c r="AT1168" s="14"/>
      <c r="AY1168" s="14"/>
      <c r="BH1168" t="str">
        <f>CONCATENATE(Tabla1[[#This Row],[MADRE]],"X",Tabla1[[#This Row],[PADRE]])</f>
        <v>D98i707XA2198</v>
      </c>
    </row>
    <row r="1169" spans="1:60" ht="15.75" hidden="1" x14ac:dyDescent="0.25">
      <c r="A1169" s="11" t="str">
        <f t="shared" si="211"/>
        <v>D06_620_17</v>
      </c>
      <c r="B1169" s="1" t="s">
        <v>488</v>
      </c>
      <c r="C1169" s="12">
        <v>620</v>
      </c>
      <c r="D1169" s="14">
        <v>17</v>
      </c>
      <c r="E1169" s="14" t="s">
        <v>428</v>
      </c>
      <c r="F1169" s="14" t="s">
        <v>224</v>
      </c>
      <c r="G1169" s="14" t="s">
        <v>63</v>
      </c>
      <c r="H1169" s="14">
        <v>2009</v>
      </c>
      <c r="I1169" t="s">
        <v>489</v>
      </c>
      <c r="Y1169" s="14">
        <v>25</v>
      </c>
      <c r="Z1169" s="14">
        <v>92</v>
      </c>
      <c r="AA1169" s="81">
        <f t="shared" si="206"/>
        <v>3.68</v>
      </c>
      <c r="AB1169" s="14">
        <v>4</v>
      </c>
      <c r="AC1169" s="14">
        <v>23</v>
      </c>
      <c r="AD1169" s="81">
        <f t="shared" si="207"/>
        <v>0.92</v>
      </c>
      <c r="AE1169" s="13">
        <f t="shared" si="208"/>
        <v>25</v>
      </c>
      <c r="AF1169" s="14">
        <v>0</v>
      </c>
      <c r="AG1169" s="103">
        <f t="shared" si="209"/>
        <v>0</v>
      </c>
      <c r="AH1169" s="14">
        <v>0</v>
      </c>
      <c r="AI1169" s="103">
        <f t="shared" si="210"/>
        <v>0</v>
      </c>
      <c r="AJ1169" s="17" t="s">
        <v>239</v>
      </c>
      <c r="AM1169" s="14">
        <v>3</v>
      </c>
      <c r="AN1169" s="14">
        <v>3</v>
      </c>
      <c r="AO1169" s="14">
        <v>1</v>
      </c>
      <c r="AP1169" s="14">
        <v>3</v>
      </c>
      <c r="AQ1169" s="14">
        <v>3</v>
      </c>
      <c r="AR1169" s="14">
        <v>3</v>
      </c>
      <c r="AS1169" s="14"/>
      <c r="AT1169" s="14"/>
      <c r="AY1169" s="14"/>
      <c r="BH1169" t="str">
        <f>CONCATENATE(Tabla1[[#This Row],[MADRE]],"X",Tabla1[[#This Row],[PADRE]])</f>
        <v>D98i707XA2198</v>
      </c>
    </row>
    <row r="1170" spans="1:60" ht="15.75" hidden="1" x14ac:dyDescent="0.25">
      <c r="A1170" s="11" t="str">
        <f t="shared" si="211"/>
        <v>D06_622_17</v>
      </c>
      <c r="B1170" s="1" t="s">
        <v>488</v>
      </c>
      <c r="C1170" s="12">
        <v>622</v>
      </c>
      <c r="D1170" s="14">
        <v>17</v>
      </c>
      <c r="E1170" s="14" t="s">
        <v>428</v>
      </c>
      <c r="F1170" s="14" t="s">
        <v>224</v>
      </c>
      <c r="G1170" s="14" t="s">
        <v>63</v>
      </c>
      <c r="H1170" s="14">
        <v>2009</v>
      </c>
      <c r="I1170" t="s">
        <v>489</v>
      </c>
      <c r="Y1170" s="14">
        <v>25</v>
      </c>
      <c r="Z1170" s="14">
        <v>50</v>
      </c>
      <c r="AA1170" s="81">
        <f t="shared" si="206"/>
        <v>2</v>
      </c>
      <c r="AB1170" s="14">
        <v>4</v>
      </c>
      <c r="AC1170" s="14">
        <v>25</v>
      </c>
      <c r="AD1170" s="81">
        <f t="shared" si="207"/>
        <v>1</v>
      </c>
      <c r="AE1170" s="13">
        <f t="shared" si="208"/>
        <v>50</v>
      </c>
      <c r="AF1170" s="14">
        <v>0</v>
      </c>
      <c r="AG1170" s="103">
        <f t="shared" si="209"/>
        <v>0</v>
      </c>
      <c r="AH1170" s="14">
        <v>5</v>
      </c>
      <c r="AI1170" s="108">
        <f t="shared" si="210"/>
        <v>20</v>
      </c>
      <c r="AJ1170" s="17" t="s">
        <v>272</v>
      </c>
      <c r="AM1170" s="14">
        <v>7</v>
      </c>
      <c r="AN1170" s="14">
        <v>3</v>
      </c>
      <c r="AO1170" s="14">
        <v>1</v>
      </c>
      <c r="AP1170" s="14">
        <v>3</v>
      </c>
      <c r="AQ1170" s="14">
        <v>3</v>
      </c>
      <c r="AR1170" s="107">
        <v>2</v>
      </c>
      <c r="AS1170" s="107"/>
      <c r="AT1170" s="14"/>
      <c r="AY1170" s="14"/>
      <c r="BH1170" t="str">
        <f>CONCATENATE(Tabla1[[#This Row],[MADRE]],"X",Tabla1[[#This Row],[PADRE]])</f>
        <v>D98i707XA2198</v>
      </c>
    </row>
    <row r="1171" spans="1:60" ht="15.75" hidden="1" x14ac:dyDescent="0.25">
      <c r="A1171" s="11" t="str">
        <f t="shared" si="211"/>
        <v>D06_626_18</v>
      </c>
      <c r="B1171" s="1" t="s">
        <v>488</v>
      </c>
      <c r="C1171" s="1">
        <v>626</v>
      </c>
      <c r="D1171" s="11">
        <v>18</v>
      </c>
      <c r="E1171" s="14" t="s">
        <v>428</v>
      </c>
      <c r="F1171" s="11" t="s">
        <v>62</v>
      </c>
      <c r="G1171" s="11" t="s">
        <v>63</v>
      </c>
      <c r="H1171" s="11">
        <v>2010</v>
      </c>
      <c r="I1171" t="s">
        <v>489</v>
      </c>
      <c r="Y1171" s="11">
        <v>25</v>
      </c>
      <c r="Z1171" s="11">
        <v>68</v>
      </c>
      <c r="AA1171" s="15">
        <f t="shared" ref="AA1171:AA1234" si="212">(Z1171+(AD1171*AF1171))/Y1171</f>
        <v>2.7854545454545456</v>
      </c>
      <c r="AB1171" s="11">
        <v>5</v>
      </c>
      <c r="AC1171" s="11">
        <v>12</v>
      </c>
      <c r="AD1171" s="101">
        <f t="shared" ref="AD1171:AD1234" si="213">AC1171/(Y1171-AF1171)</f>
        <v>0.54545454545454541</v>
      </c>
      <c r="AE1171" s="16">
        <f t="shared" ref="AE1171:AE1234" si="214">AD1171*100/AA1171</f>
        <v>19.582245430809397</v>
      </c>
      <c r="AF1171" s="11">
        <v>3</v>
      </c>
      <c r="AG1171" s="16">
        <f t="shared" ref="AG1171:AG1234" si="215">AF1171*100/Y1171</f>
        <v>12</v>
      </c>
      <c r="AH1171" s="16">
        <v>0</v>
      </c>
      <c r="AI1171" s="16">
        <f t="shared" ref="AI1171:AI1234" si="216">AH1171*100/Y1171</f>
        <v>0</v>
      </c>
      <c r="AJ1171" s="18" t="s">
        <v>141</v>
      </c>
      <c r="AM1171" s="11">
        <v>7</v>
      </c>
      <c r="AN1171" s="11">
        <v>2</v>
      </c>
      <c r="AO1171" s="11">
        <v>3</v>
      </c>
      <c r="AP1171" s="11">
        <v>3</v>
      </c>
      <c r="AQ1171" s="11">
        <v>3</v>
      </c>
      <c r="AR1171" s="11">
        <v>2</v>
      </c>
      <c r="AS1171" s="11">
        <v>3</v>
      </c>
      <c r="AT1171" s="102"/>
      <c r="AY1171" s="11"/>
      <c r="BH1171" t="str">
        <f>CONCATENATE(Tabla1[[#This Row],[MADRE]],"X",Tabla1[[#This Row],[PADRE]])</f>
        <v>D98i707XR1000</v>
      </c>
    </row>
    <row r="1172" spans="1:60" ht="15.75" hidden="1" x14ac:dyDescent="0.25">
      <c r="A1172" s="11" t="str">
        <f t="shared" si="211"/>
        <v>D06_635_18</v>
      </c>
      <c r="B1172" s="1" t="s">
        <v>488</v>
      </c>
      <c r="C1172" s="12">
        <v>635</v>
      </c>
      <c r="D1172" s="14">
        <v>18</v>
      </c>
      <c r="E1172" s="14" t="s">
        <v>428</v>
      </c>
      <c r="F1172" s="14" t="s">
        <v>62</v>
      </c>
      <c r="G1172" s="14" t="s">
        <v>63</v>
      </c>
      <c r="H1172" s="14">
        <v>2009</v>
      </c>
      <c r="I1172" t="s">
        <v>489</v>
      </c>
      <c r="Y1172" s="14">
        <v>25</v>
      </c>
      <c r="Z1172" s="14">
        <v>82</v>
      </c>
      <c r="AA1172" s="81">
        <f t="shared" si="212"/>
        <v>3.28</v>
      </c>
      <c r="AB1172" s="14">
        <v>4</v>
      </c>
      <c r="AC1172" s="14">
        <v>25</v>
      </c>
      <c r="AD1172" s="81">
        <f t="shared" si="213"/>
        <v>1</v>
      </c>
      <c r="AE1172" s="13">
        <f t="shared" si="214"/>
        <v>30.487804878048781</v>
      </c>
      <c r="AF1172" s="14">
        <v>0</v>
      </c>
      <c r="AG1172" s="13">
        <f t="shared" si="215"/>
        <v>0</v>
      </c>
      <c r="AH1172" s="13">
        <v>0</v>
      </c>
      <c r="AI1172" s="13">
        <f t="shared" si="216"/>
        <v>0</v>
      </c>
      <c r="AJ1172" s="17" t="s">
        <v>87</v>
      </c>
      <c r="AM1172" s="14">
        <v>6</v>
      </c>
      <c r="AN1172" s="14">
        <v>2</v>
      </c>
      <c r="AO1172" s="14">
        <v>2</v>
      </c>
      <c r="AP1172" s="14">
        <v>4</v>
      </c>
      <c r="AQ1172" s="14">
        <v>3</v>
      </c>
      <c r="AR1172" s="125">
        <v>4</v>
      </c>
      <c r="AS1172" s="14"/>
      <c r="AT1172" s="111"/>
      <c r="AY1172" s="14"/>
      <c r="BH1172" t="str">
        <f>CONCATENATE(Tabla1[[#This Row],[MADRE]],"X",Tabla1[[#This Row],[PADRE]])</f>
        <v>D98i707XR1000</v>
      </c>
    </row>
    <row r="1173" spans="1:60" ht="15.75" hidden="1" x14ac:dyDescent="0.25">
      <c r="A1173" s="11" t="str">
        <f t="shared" si="211"/>
        <v>D06_635_18</v>
      </c>
      <c r="B1173" s="1" t="s">
        <v>488</v>
      </c>
      <c r="C1173" s="1">
        <v>635</v>
      </c>
      <c r="D1173" s="11">
        <v>18</v>
      </c>
      <c r="E1173" s="14" t="s">
        <v>428</v>
      </c>
      <c r="F1173" s="11" t="s">
        <v>62</v>
      </c>
      <c r="G1173" s="11" t="s">
        <v>63</v>
      </c>
      <c r="H1173" s="11">
        <v>2010</v>
      </c>
      <c r="I1173" t="s">
        <v>489</v>
      </c>
      <c r="Y1173" s="11">
        <v>25</v>
      </c>
      <c r="Z1173" s="11">
        <v>87</v>
      </c>
      <c r="AA1173" s="15">
        <f t="shared" si="212"/>
        <v>3.48</v>
      </c>
      <c r="AB1173" s="11">
        <v>4</v>
      </c>
      <c r="AC1173" s="11">
        <v>20</v>
      </c>
      <c r="AD1173" s="127">
        <f t="shared" si="213"/>
        <v>0.8</v>
      </c>
      <c r="AE1173" s="16">
        <f t="shared" si="214"/>
        <v>22.988505747126435</v>
      </c>
      <c r="AF1173" s="11">
        <v>0</v>
      </c>
      <c r="AG1173" s="16">
        <f t="shared" si="215"/>
        <v>0</v>
      </c>
      <c r="AH1173" s="16">
        <v>0</v>
      </c>
      <c r="AI1173" s="16">
        <f t="shared" si="216"/>
        <v>0</v>
      </c>
      <c r="AJ1173" s="18" t="s">
        <v>87</v>
      </c>
      <c r="AM1173" s="11">
        <v>7</v>
      </c>
      <c r="AN1173" s="11">
        <v>2</v>
      </c>
      <c r="AO1173" s="11">
        <v>3</v>
      </c>
      <c r="AP1173" s="11">
        <v>3</v>
      </c>
      <c r="AQ1173" s="11">
        <v>3</v>
      </c>
      <c r="AR1173" s="11">
        <v>3</v>
      </c>
      <c r="AS1173" s="122">
        <v>1</v>
      </c>
      <c r="AT1173" s="102"/>
      <c r="AY1173" s="11"/>
      <c r="BH1173" t="str">
        <f>CONCATENATE(Tabla1[[#This Row],[MADRE]],"X",Tabla1[[#This Row],[PADRE]])</f>
        <v>D98i707XR1000</v>
      </c>
    </row>
    <row r="1174" spans="1:60" ht="15.75" hidden="1" x14ac:dyDescent="0.25">
      <c r="A1174" s="11" t="str">
        <f t="shared" si="211"/>
        <v>D06_635_18</v>
      </c>
      <c r="B1174" s="1" t="s">
        <v>488</v>
      </c>
      <c r="C1174" s="1">
        <v>635</v>
      </c>
      <c r="D1174" s="11">
        <v>18</v>
      </c>
      <c r="E1174" s="14" t="s">
        <v>428</v>
      </c>
      <c r="F1174" s="11" t="s">
        <v>62</v>
      </c>
      <c r="G1174" s="11" t="s">
        <v>63</v>
      </c>
      <c r="H1174" s="11">
        <v>2011</v>
      </c>
      <c r="I1174" t="s">
        <v>489</v>
      </c>
      <c r="Y1174" s="11">
        <v>25</v>
      </c>
      <c r="Z1174" s="11">
        <v>82</v>
      </c>
      <c r="AA1174" s="15">
        <f t="shared" si="212"/>
        <v>3.28</v>
      </c>
      <c r="AB1174" s="11">
        <v>4</v>
      </c>
      <c r="AC1174" s="11">
        <v>19</v>
      </c>
      <c r="AD1174" s="15">
        <f t="shared" si="213"/>
        <v>0.76</v>
      </c>
      <c r="AE1174" s="16">
        <f t="shared" si="214"/>
        <v>23.170731707317074</v>
      </c>
      <c r="AF1174" s="11">
        <v>0</v>
      </c>
      <c r="AG1174" s="16">
        <f t="shared" si="215"/>
        <v>0</v>
      </c>
      <c r="AH1174" s="16">
        <v>0</v>
      </c>
      <c r="AI1174" s="16">
        <f t="shared" si="216"/>
        <v>0</v>
      </c>
      <c r="AJ1174" s="18" t="s">
        <v>259</v>
      </c>
      <c r="AM1174" s="11">
        <v>3</v>
      </c>
      <c r="AN1174" s="11">
        <v>2</v>
      </c>
      <c r="AO1174" s="11">
        <v>3</v>
      </c>
      <c r="AP1174" s="11">
        <v>3</v>
      </c>
      <c r="AQ1174" s="11">
        <v>3</v>
      </c>
      <c r="AR1174" s="11">
        <v>2</v>
      </c>
      <c r="AS1174" s="11">
        <v>2</v>
      </c>
      <c r="AT1174" s="19"/>
      <c r="AY1174" s="11"/>
      <c r="BH1174" t="str">
        <f>CONCATENATE(Tabla1[[#This Row],[MADRE]],"X",Tabla1[[#This Row],[PADRE]])</f>
        <v>D98i707XR1000</v>
      </c>
    </row>
    <row r="1175" spans="1:60" ht="15.75" hidden="1" x14ac:dyDescent="0.25">
      <c r="A1175" s="11" t="str">
        <f t="shared" si="211"/>
        <v>D06_638_18</v>
      </c>
      <c r="B1175" s="1" t="s">
        <v>488</v>
      </c>
      <c r="C1175" s="12">
        <v>638</v>
      </c>
      <c r="D1175" s="14">
        <v>18</v>
      </c>
      <c r="E1175" s="14" t="s">
        <v>428</v>
      </c>
      <c r="F1175" s="14" t="s">
        <v>62</v>
      </c>
      <c r="G1175" s="14" t="s">
        <v>63</v>
      </c>
      <c r="H1175" s="14">
        <v>2009</v>
      </c>
      <c r="I1175" t="s">
        <v>489</v>
      </c>
      <c r="Y1175" s="14">
        <v>25</v>
      </c>
      <c r="Z1175" s="14">
        <v>44</v>
      </c>
      <c r="AA1175" s="81">
        <f t="shared" si="212"/>
        <v>1.76</v>
      </c>
      <c r="AB1175" s="14">
        <v>4</v>
      </c>
      <c r="AC1175" s="14">
        <v>22</v>
      </c>
      <c r="AD1175" s="81">
        <f t="shared" si="213"/>
        <v>0.88</v>
      </c>
      <c r="AE1175" s="13">
        <f t="shared" si="214"/>
        <v>50</v>
      </c>
      <c r="AF1175" s="14">
        <v>0</v>
      </c>
      <c r="AG1175" s="103">
        <f t="shared" si="215"/>
        <v>0</v>
      </c>
      <c r="AH1175" s="14">
        <v>0</v>
      </c>
      <c r="AI1175" s="103">
        <f t="shared" si="216"/>
        <v>0</v>
      </c>
      <c r="AJ1175" s="17" t="s">
        <v>259</v>
      </c>
      <c r="AM1175" s="14">
        <v>2</v>
      </c>
      <c r="AN1175" s="14">
        <v>3</v>
      </c>
      <c r="AO1175" s="14">
        <v>1</v>
      </c>
      <c r="AP1175" s="14">
        <v>4</v>
      </c>
      <c r="AQ1175" s="14">
        <v>3</v>
      </c>
      <c r="AR1175" s="116">
        <v>4</v>
      </c>
      <c r="AS1175" s="116"/>
      <c r="AT1175" s="14"/>
      <c r="AY1175" s="14"/>
      <c r="BH1175" t="str">
        <f>CONCATENATE(Tabla1[[#This Row],[MADRE]],"X",Tabla1[[#This Row],[PADRE]])</f>
        <v>D98i707XR1000</v>
      </c>
    </row>
    <row r="1176" spans="1:60" ht="15.75" hidden="1" x14ac:dyDescent="0.25">
      <c r="A1176" s="11" t="str">
        <f t="shared" si="211"/>
        <v>D06_642_18</v>
      </c>
      <c r="B1176" s="1" t="s">
        <v>488</v>
      </c>
      <c r="C1176" s="12">
        <v>642</v>
      </c>
      <c r="D1176" s="14">
        <v>18</v>
      </c>
      <c r="E1176" s="14" t="s">
        <v>428</v>
      </c>
      <c r="F1176" s="14" t="s">
        <v>62</v>
      </c>
      <c r="G1176" s="14" t="s">
        <v>63</v>
      </c>
      <c r="H1176" s="14">
        <v>2009</v>
      </c>
      <c r="I1176" t="s">
        <v>489</v>
      </c>
      <c r="Y1176" s="14">
        <v>25</v>
      </c>
      <c r="Z1176" s="14">
        <v>78</v>
      </c>
      <c r="AA1176" s="81">
        <f t="shared" si="212"/>
        <v>3.12</v>
      </c>
      <c r="AB1176" s="14">
        <v>4</v>
      </c>
      <c r="AC1176" s="14">
        <v>22</v>
      </c>
      <c r="AD1176" s="81">
        <f t="shared" si="213"/>
        <v>0.88</v>
      </c>
      <c r="AE1176" s="13">
        <f t="shared" si="214"/>
        <v>28.205128205128204</v>
      </c>
      <c r="AF1176" s="14">
        <v>0</v>
      </c>
      <c r="AG1176" s="103">
        <f t="shared" si="215"/>
        <v>0</v>
      </c>
      <c r="AH1176" s="14">
        <v>1</v>
      </c>
      <c r="AI1176" s="13">
        <f t="shared" si="216"/>
        <v>4</v>
      </c>
      <c r="AJ1176" s="17" t="s">
        <v>279</v>
      </c>
      <c r="AM1176" s="14">
        <v>3</v>
      </c>
      <c r="AN1176" s="14">
        <v>3</v>
      </c>
      <c r="AO1176" s="14">
        <v>1</v>
      </c>
      <c r="AP1176" s="14">
        <v>2</v>
      </c>
      <c r="AQ1176" s="14">
        <v>3</v>
      </c>
      <c r="AR1176" s="14">
        <v>3</v>
      </c>
      <c r="AS1176" s="14"/>
      <c r="AT1176" s="14"/>
      <c r="AY1176" s="14"/>
      <c r="BH1176" t="str">
        <f>CONCATENATE(Tabla1[[#This Row],[MADRE]],"X",Tabla1[[#This Row],[PADRE]])</f>
        <v>D98i707XR1000</v>
      </c>
    </row>
    <row r="1177" spans="1:60" ht="15.75" hidden="1" x14ac:dyDescent="0.25">
      <c r="A1177" s="11" t="str">
        <f t="shared" si="211"/>
        <v>D06_643_18</v>
      </c>
      <c r="B1177" s="1" t="s">
        <v>488</v>
      </c>
      <c r="C1177" s="12">
        <v>643</v>
      </c>
      <c r="D1177" s="14">
        <v>18</v>
      </c>
      <c r="E1177" s="14" t="s">
        <v>428</v>
      </c>
      <c r="F1177" s="14" t="s">
        <v>62</v>
      </c>
      <c r="G1177" s="14" t="s">
        <v>63</v>
      </c>
      <c r="H1177" s="14">
        <v>2009</v>
      </c>
      <c r="I1177" t="s">
        <v>489</v>
      </c>
      <c r="Y1177" s="14">
        <v>25</v>
      </c>
      <c r="Z1177" s="14">
        <v>93</v>
      </c>
      <c r="AA1177" s="81">
        <f t="shared" si="212"/>
        <v>3.7483333333333331</v>
      </c>
      <c r="AB1177" s="14">
        <v>4</v>
      </c>
      <c r="AC1177" s="14">
        <v>17</v>
      </c>
      <c r="AD1177" s="104">
        <f t="shared" si="213"/>
        <v>0.70833333333333337</v>
      </c>
      <c r="AE1177" s="13">
        <f t="shared" si="214"/>
        <v>18.897287683414856</v>
      </c>
      <c r="AF1177" s="14">
        <v>1</v>
      </c>
      <c r="AG1177" s="13">
        <f t="shared" si="215"/>
        <v>4</v>
      </c>
      <c r="AH1177" s="14">
        <v>0</v>
      </c>
      <c r="AI1177" s="103">
        <f t="shared" si="216"/>
        <v>0</v>
      </c>
      <c r="AJ1177" s="17" t="s">
        <v>87</v>
      </c>
      <c r="AM1177" s="14">
        <v>5</v>
      </c>
      <c r="AN1177" s="14">
        <v>2</v>
      </c>
      <c r="AO1177" s="14">
        <v>2</v>
      </c>
      <c r="AP1177" s="14">
        <v>4</v>
      </c>
      <c r="AQ1177" s="14">
        <v>3</v>
      </c>
      <c r="AR1177" s="14">
        <v>3</v>
      </c>
      <c r="AS1177" s="14"/>
      <c r="AT1177" s="14"/>
      <c r="AY1177" s="14"/>
      <c r="BH1177" t="str">
        <f>CONCATENATE(Tabla1[[#This Row],[MADRE]],"X",Tabla1[[#This Row],[PADRE]])</f>
        <v>D98i707XR1000</v>
      </c>
    </row>
    <row r="1178" spans="1:60" ht="15.75" hidden="1" x14ac:dyDescent="0.25">
      <c r="A1178" s="11" t="str">
        <f t="shared" si="211"/>
        <v>D06_644_18</v>
      </c>
      <c r="B1178" s="1" t="s">
        <v>488</v>
      </c>
      <c r="C1178" s="12">
        <v>644</v>
      </c>
      <c r="D1178" s="14">
        <v>18</v>
      </c>
      <c r="E1178" s="14" t="s">
        <v>428</v>
      </c>
      <c r="F1178" s="14" t="s">
        <v>62</v>
      </c>
      <c r="G1178" s="14" t="s">
        <v>63</v>
      </c>
      <c r="H1178" s="14">
        <v>2009</v>
      </c>
      <c r="I1178" t="s">
        <v>489</v>
      </c>
      <c r="Y1178" s="14">
        <v>25</v>
      </c>
      <c r="Z1178" s="14">
        <v>71</v>
      </c>
      <c r="AA1178" s="81">
        <f t="shared" si="212"/>
        <v>2.84</v>
      </c>
      <c r="AB1178" s="14">
        <v>4</v>
      </c>
      <c r="AC1178" s="14">
        <v>18</v>
      </c>
      <c r="AD1178" s="104">
        <f t="shared" si="213"/>
        <v>0.72</v>
      </c>
      <c r="AE1178" s="13">
        <f t="shared" si="214"/>
        <v>25.35211267605634</v>
      </c>
      <c r="AF1178" s="14">
        <v>0</v>
      </c>
      <c r="AG1178" s="103">
        <f t="shared" si="215"/>
        <v>0</v>
      </c>
      <c r="AH1178" s="14">
        <v>0</v>
      </c>
      <c r="AI1178" s="103">
        <f t="shared" si="216"/>
        <v>0</v>
      </c>
      <c r="AJ1178" s="17" t="s">
        <v>87</v>
      </c>
      <c r="AM1178" s="14">
        <v>4</v>
      </c>
      <c r="AN1178" s="14">
        <v>2</v>
      </c>
      <c r="AO1178" s="14">
        <v>2</v>
      </c>
      <c r="AP1178" s="14">
        <v>2</v>
      </c>
      <c r="AQ1178" s="14">
        <v>2</v>
      </c>
      <c r="AR1178" s="107">
        <v>2</v>
      </c>
      <c r="AS1178" s="107"/>
      <c r="AT1178" s="14"/>
      <c r="AY1178" s="14"/>
      <c r="BH1178" t="str">
        <f>CONCATENATE(Tabla1[[#This Row],[MADRE]],"X",Tabla1[[#This Row],[PADRE]])</f>
        <v>D98i707XR1000</v>
      </c>
    </row>
    <row r="1179" spans="1:60" ht="15.75" hidden="1" x14ac:dyDescent="0.25">
      <c r="A1179" s="11" t="str">
        <f t="shared" si="211"/>
        <v>D06_646_18</v>
      </c>
      <c r="B1179" s="1" t="s">
        <v>488</v>
      </c>
      <c r="C1179" s="1">
        <v>646</v>
      </c>
      <c r="D1179" s="11">
        <v>18</v>
      </c>
      <c r="E1179" s="14" t="s">
        <v>428</v>
      </c>
      <c r="F1179" s="11" t="s">
        <v>62</v>
      </c>
      <c r="G1179" s="11" t="s">
        <v>63</v>
      </c>
      <c r="H1179" s="11">
        <v>2010</v>
      </c>
      <c r="I1179" t="s">
        <v>489</v>
      </c>
      <c r="Y1179" s="11">
        <v>25</v>
      </c>
      <c r="Z1179" s="11">
        <v>55</v>
      </c>
      <c r="AA1179" s="15">
        <f t="shared" si="212"/>
        <v>2.2216666666666667</v>
      </c>
      <c r="AB1179" s="11">
        <v>4</v>
      </c>
      <c r="AC1179" s="11">
        <v>13</v>
      </c>
      <c r="AD1179" s="101">
        <f t="shared" si="213"/>
        <v>0.54166666666666663</v>
      </c>
      <c r="AE1179" s="16">
        <f t="shared" si="214"/>
        <v>24.381095273818453</v>
      </c>
      <c r="AF1179" s="11">
        <v>1</v>
      </c>
      <c r="AG1179" s="16">
        <f t="shared" si="215"/>
        <v>4</v>
      </c>
      <c r="AH1179" s="16">
        <v>0</v>
      </c>
      <c r="AI1179" s="16">
        <f t="shared" si="216"/>
        <v>0</v>
      </c>
      <c r="AJ1179" s="18" t="s">
        <v>464</v>
      </c>
      <c r="AM1179" s="11">
        <v>2</v>
      </c>
      <c r="AN1179" s="11">
        <v>1</v>
      </c>
      <c r="AO1179" s="11">
        <v>2</v>
      </c>
      <c r="AP1179" s="11">
        <v>2</v>
      </c>
      <c r="AQ1179" s="11">
        <v>3</v>
      </c>
      <c r="AR1179" s="11">
        <v>1</v>
      </c>
      <c r="AS1179" s="11">
        <v>1</v>
      </c>
      <c r="AT1179" s="102" t="s">
        <v>522</v>
      </c>
      <c r="AY1179" s="11"/>
      <c r="BH1179" t="str">
        <f>CONCATENATE(Tabla1[[#This Row],[MADRE]],"X",Tabla1[[#This Row],[PADRE]])</f>
        <v>D98i707XR1000</v>
      </c>
    </row>
    <row r="1180" spans="1:60" ht="15.75" hidden="1" x14ac:dyDescent="0.25">
      <c r="A1180" s="11" t="str">
        <f t="shared" si="211"/>
        <v>D06_647_18</v>
      </c>
      <c r="B1180" s="1" t="s">
        <v>488</v>
      </c>
      <c r="C1180" s="12">
        <v>647</v>
      </c>
      <c r="D1180" s="14">
        <v>18</v>
      </c>
      <c r="E1180" s="14" t="s">
        <v>428</v>
      </c>
      <c r="F1180" s="14" t="s">
        <v>62</v>
      </c>
      <c r="G1180" s="14" t="s">
        <v>63</v>
      </c>
      <c r="H1180" s="14">
        <v>2009</v>
      </c>
      <c r="I1180" t="s">
        <v>489</v>
      </c>
      <c r="Y1180" s="14">
        <v>25</v>
      </c>
      <c r="Z1180" s="14">
        <v>64</v>
      </c>
      <c r="AA1180" s="81">
        <f t="shared" si="212"/>
        <v>2.56</v>
      </c>
      <c r="AB1180" s="14">
        <v>4</v>
      </c>
      <c r="AC1180" s="14">
        <v>21</v>
      </c>
      <c r="AD1180" s="81">
        <f t="shared" si="213"/>
        <v>0.84</v>
      </c>
      <c r="AE1180" s="13">
        <f t="shared" si="214"/>
        <v>32.8125</v>
      </c>
      <c r="AF1180" s="14">
        <v>0</v>
      </c>
      <c r="AG1180" s="103">
        <f t="shared" si="215"/>
        <v>0</v>
      </c>
      <c r="AH1180" s="14">
        <v>0</v>
      </c>
      <c r="AI1180" s="103">
        <f t="shared" si="216"/>
        <v>0</v>
      </c>
      <c r="AJ1180" s="17" t="s">
        <v>97</v>
      </c>
      <c r="AM1180" s="14">
        <v>7</v>
      </c>
      <c r="AN1180" s="14">
        <v>2</v>
      </c>
      <c r="AO1180" s="14">
        <v>2</v>
      </c>
      <c r="AP1180" s="14">
        <v>3</v>
      </c>
      <c r="AQ1180" s="14">
        <v>3</v>
      </c>
      <c r="AR1180" s="107">
        <v>2</v>
      </c>
      <c r="AS1180" s="107"/>
      <c r="AT1180" s="14"/>
      <c r="AY1180" s="14"/>
      <c r="BH1180" t="str">
        <f>CONCATENATE(Tabla1[[#This Row],[MADRE]],"X",Tabla1[[#This Row],[PADRE]])</f>
        <v>D98i707XR1000</v>
      </c>
    </row>
    <row r="1181" spans="1:60" ht="15.75" hidden="1" x14ac:dyDescent="0.25">
      <c r="A1181" s="11" t="str">
        <f t="shared" si="211"/>
        <v>D06_648_18</v>
      </c>
      <c r="B1181" s="1" t="s">
        <v>488</v>
      </c>
      <c r="C1181" s="12">
        <v>648</v>
      </c>
      <c r="D1181" s="14">
        <v>18</v>
      </c>
      <c r="E1181" s="14" t="s">
        <v>428</v>
      </c>
      <c r="F1181" s="14" t="s">
        <v>62</v>
      </c>
      <c r="G1181" s="14" t="s">
        <v>63</v>
      </c>
      <c r="H1181" s="14">
        <v>2009</v>
      </c>
      <c r="I1181" t="s">
        <v>489</v>
      </c>
      <c r="Y1181" s="14">
        <v>25</v>
      </c>
      <c r="Z1181" s="14">
        <v>79</v>
      </c>
      <c r="AA1181" s="81">
        <f t="shared" si="212"/>
        <v>3.16</v>
      </c>
      <c r="AB1181" s="14">
        <v>4</v>
      </c>
      <c r="AC1181" s="14">
        <v>25</v>
      </c>
      <c r="AD1181" s="81">
        <f t="shared" si="213"/>
        <v>1</v>
      </c>
      <c r="AE1181" s="13">
        <f t="shared" si="214"/>
        <v>31.645569620253163</v>
      </c>
      <c r="AF1181" s="14">
        <v>0</v>
      </c>
      <c r="AG1181" s="103">
        <f t="shared" si="215"/>
        <v>0</v>
      </c>
      <c r="AH1181" s="14">
        <v>5</v>
      </c>
      <c r="AI1181" s="108">
        <f t="shared" si="216"/>
        <v>20</v>
      </c>
      <c r="AJ1181" s="17" t="s">
        <v>445</v>
      </c>
      <c r="AM1181" s="14">
        <v>3</v>
      </c>
      <c r="AN1181" s="14">
        <v>3</v>
      </c>
      <c r="AO1181" s="14">
        <v>1</v>
      </c>
      <c r="AP1181" s="14">
        <v>3</v>
      </c>
      <c r="AQ1181" s="14">
        <v>3</v>
      </c>
      <c r="AR1181" s="107">
        <v>2</v>
      </c>
      <c r="AS1181" s="107"/>
      <c r="AT1181" s="14"/>
      <c r="AY1181" s="14"/>
      <c r="BH1181" t="str">
        <f>CONCATENATE(Tabla1[[#This Row],[MADRE]],"X",Tabla1[[#This Row],[PADRE]])</f>
        <v>D98i707XR1000</v>
      </c>
    </row>
    <row r="1182" spans="1:60" ht="15.75" hidden="1" x14ac:dyDescent="0.25">
      <c r="A1182" s="11" t="str">
        <f t="shared" si="211"/>
        <v>D06_650_18</v>
      </c>
      <c r="B1182" s="1" t="s">
        <v>488</v>
      </c>
      <c r="C1182" s="1">
        <v>650</v>
      </c>
      <c r="D1182" s="11">
        <v>18</v>
      </c>
      <c r="E1182" s="14" t="s">
        <v>428</v>
      </c>
      <c r="F1182" s="11" t="s">
        <v>62</v>
      </c>
      <c r="G1182" s="11" t="s">
        <v>63</v>
      </c>
      <c r="H1182" s="11">
        <v>2010</v>
      </c>
      <c r="I1182" t="s">
        <v>489</v>
      </c>
      <c r="Y1182" s="11">
        <v>25</v>
      </c>
      <c r="Z1182" s="11">
        <v>53</v>
      </c>
      <c r="AA1182" s="15">
        <f t="shared" si="212"/>
        <v>2.1383333333333336</v>
      </c>
      <c r="AB1182" s="11">
        <v>4</v>
      </c>
      <c r="AC1182" s="11">
        <v>11</v>
      </c>
      <c r="AD1182" s="101">
        <f t="shared" si="213"/>
        <v>0.45833333333333331</v>
      </c>
      <c r="AE1182" s="16">
        <f t="shared" si="214"/>
        <v>21.434138737334369</v>
      </c>
      <c r="AF1182" s="11">
        <v>1</v>
      </c>
      <c r="AG1182" s="16">
        <f t="shared" si="215"/>
        <v>4</v>
      </c>
      <c r="AH1182" s="16">
        <v>0</v>
      </c>
      <c r="AI1182" s="16">
        <f t="shared" si="216"/>
        <v>0</v>
      </c>
      <c r="AJ1182" s="18" t="s">
        <v>87</v>
      </c>
      <c r="AM1182" s="11">
        <v>4</v>
      </c>
      <c r="AN1182" s="11">
        <v>2</v>
      </c>
      <c r="AO1182" s="11">
        <v>1</v>
      </c>
      <c r="AP1182" s="11">
        <v>1</v>
      </c>
      <c r="AQ1182" s="11">
        <v>3</v>
      </c>
      <c r="AR1182" s="11">
        <v>3</v>
      </c>
      <c r="AS1182" s="11">
        <v>1</v>
      </c>
      <c r="AT1182" s="102"/>
      <c r="AY1182" s="11"/>
      <c r="BH1182" t="str">
        <f>CONCATENATE(Tabla1[[#This Row],[MADRE]],"X",Tabla1[[#This Row],[PADRE]])</f>
        <v>D98i707XR1000</v>
      </c>
    </row>
    <row r="1183" spans="1:60" ht="15.75" hidden="1" x14ac:dyDescent="0.25">
      <c r="A1183" s="11" t="str">
        <f t="shared" si="211"/>
        <v>D06_659_19</v>
      </c>
      <c r="B1183" s="1" t="s">
        <v>488</v>
      </c>
      <c r="C1183" s="1">
        <v>659</v>
      </c>
      <c r="D1183" s="11">
        <v>19</v>
      </c>
      <c r="E1183" s="11" t="s">
        <v>523</v>
      </c>
      <c r="F1183" s="11" t="s">
        <v>224</v>
      </c>
      <c r="G1183" s="11" t="s">
        <v>63</v>
      </c>
      <c r="H1183" s="11">
        <v>2010</v>
      </c>
      <c r="I1183" t="s">
        <v>489</v>
      </c>
      <c r="Y1183" s="11">
        <v>25</v>
      </c>
      <c r="Z1183" s="11">
        <v>46</v>
      </c>
      <c r="AA1183" s="15">
        <f t="shared" si="212"/>
        <v>1.84</v>
      </c>
      <c r="AB1183" s="11">
        <v>4</v>
      </c>
      <c r="AC1183" s="11">
        <v>13</v>
      </c>
      <c r="AD1183" s="101">
        <f t="shared" si="213"/>
        <v>0.52</v>
      </c>
      <c r="AE1183" s="16">
        <f t="shared" si="214"/>
        <v>28.260869565217391</v>
      </c>
      <c r="AF1183" s="11">
        <v>0</v>
      </c>
      <c r="AG1183" s="16">
        <f t="shared" si="215"/>
        <v>0</v>
      </c>
      <c r="AH1183" s="16">
        <v>0</v>
      </c>
      <c r="AI1183" s="16">
        <f t="shared" si="216"/>
        <v>0</v>
      </c>
      <c r="AJ1183" s="18" t="s">
        <v>133</v>
      </c>
      <c r="AM1183" s="11">
        <v>7</v>
      </c>
      <c r="AN1183" s="11">
        <v>2</v>
      </c>
      <c r="AO1183" s="11">
        <v>2</v>
      </c>
      <c r="AP1183" s="11">
        <v>2</v>
      </c>
      <c r="AQ1183" s="11">
        <v>3</v>
      </c>
      <c r="AR1183" s="11">
        <v>3</v>
      </c>
      <c r="AS1183" s="11">
        <v>2</v>
      </c>
      <c r="AT1183" s="102"/>
      <c r="AY1183" s="11"/>
      <c r="BH1183" t="str">
        <f>CONCATENATE(Tabla1[[#This Row],[MADRE]],"X",Tabla1[[#This Row],[PADRE]])</f>
        <v>D00i072XA2198</v>
      </c>
    </row>
    <row r="1184" spans="1:60" ht="15.75" hidden="1" x14ac:dyDescent="0.25">
      <c r="A1184" s="11" t="str">
        <f t="shared" si="211"/>
        <v>D06_661_19</v>
      </c>
      <c r="B1184" s="1" t="s">
        <v>488</v>
      </c>
      <c r="C1184" s="1">
        <v>661</v>
      </c>
      <c r="D1184" s="11">
        <v>19</v>
      </c>
      <c r="E1184" s="11" t="s">
        <v>523</v>
      </c>
      <c r="F1184" s="11" t="s">
        <v>224</v>
      </c>
      <c r="G1184" s="11" t="s">
        <v>63</v>
      </c>
      <c r="H1184" s="11">
        <v>2010</v>
      </c>
      <c r="I1184" t="s">
        <v>489</v>
      </c>
      <c r="Y1184" s="11">
        <v>25</v>
      </c>
      <c r="Z1184" s="11">
        <v>62</v>
      </c>
      <c r="AA1184" s="15">
        <f t="shared" si="212"/>
        <v>2.4983333333333335</v>
      </c>
      <c r="AB1184" s="11">
        <v>4</v>
      </c>
      <c r="AC1184" s="11">
        <v>11</v>
      </c>
      <c r="AD1184" s="101">
        <f t="shared" si="213"/>
        <v>0.45833333333333331</v>
      </c>
      <c r="AE1184" s="16">
        <f t="shared" si="214"/>
        <v>18.345563709139423</v>
      </c>
      <c r="AF1184" s="11">
        <v>1</v>
      </c>
      <c r="AG1184" s="16">
        <f t="shared" si="215"/>
        <v>4</v>
      </c>
      <c r="AH1184" s="16">
        <v>0</v>
      </c>
      <c r="AI1184" s="16">
        <f t="shared" si="216"/>
        <v>0</v>
      </c>
      <c r="AJ1184" s="18" t="s">
        <v>87</v>
      </c>
      <c r="AM1184" s="11">
        <v>7</v>
      </c>
      <c r="AN1184" s="11">
        <v>3</v>
      </c>
      <c r="AO1184" s="11">
        <v>1</v>
      </c>
      <c r="AP1184" s="11">
        <v>3</v>
      </c>
      <c r="AQ1184" s="11">
        <v>3</v>
      </c>
      <c r="AR1184" s="11">
        <v>2</v>
      </c>
      <c r="AS1184" s="11">
        <v>4</v>
      </c>
      <c r="AT1184" s="102"/>
      <c r="AY1184" s="11"/>
      <c r="BH1184" t="str">
        <f>CONCATENATE(Tabla1[[#This Row],[MADRE]],"X",Tabla1[[#This Row],[PADRE]])</f>
        <v>D00i072XA2198</v>
      </c>
    </row>
    <row r="1185" spans="1:60" ht="15.75" hidden="1" x14ac:dyDescent="0.25">
      <c r="A1185" s="11" t="str">
        <f t="shared" si="211"/>
        <v>D06_665_19</v>
      </c>
      <c r="B1185" s="1" t="s">
        <v>488</v>
      </c>
      <c r="C1185" s="12">
        <v>665</v>
      </c>
      <c r="D1185" s="14">
        <v>19</v>
      </c>
      <c r="E1185" s="11" t="s">
        <v>523</v>
      </c>
      <c r="F1185" s="14" t="s">
        <v>224</v>
      </c>
      <c r="G1185" s="14" t="s">
        <v>63</v>
      </c>
      <c r="H1185" s="14">
        <v>2009</v>
      </c>
      <c r="I1185" t="s">
        <v>489</v>
      </c>
      <c r="Y1185" s="14">
        <v>25</v>
      </c>
      <c r="Z1185" s="14">
        <v>43</v>
      </c>
      <c r="AA1185" s="81">
        <f t="shared" si="212"/>
        <v>1.7483333333333335</v>
      </c>
      <c r="AB1185" s="14">
        <v>4</v>
      </c>
      <c r="AC1185" s="14">
        <v>17</v>
      </c>
      <c r="AD1185" s="104">
        <f t="shared" si="213"/>
        <v>0.70833333333333337</v>
      </c>
      <c r="AE1185" s="13">
        <f t="shared" si="214"/>
        <v>40.514775977121069</v>
      </c>
      <c r="AF1185" s="14">
        <v>1</v>
      </c>
      <c r="AG1185" s="13">
        <f t="shared" si="215"/>
        <v>4</v>
      </c>
      <c r="AH1185" s="14">
        <v>0</v>
      </c>
      <c r="AI1185" s="103">
        <f t="shared" si="216"/>
        <v>0</v>
      </c>
      <c r="AJ1185" s="17" t="s">
        <v>259</v>
      </c>
      <c r="AM1185" s="14">
        <v>3</v>
      </c>
      <c r="AN1185" s="14">
        <v>3</v>
      </c>
      <c r="AO1185" s="14">
        <v>1</v>
      </c>
      <c r="AP1185" s="14">
        <v>2</v>
      </c>
      <c r="AQ1185" s="14">
        <v>3</v>
      </c>
      <c r="AR1185" s="14">
        <v>3</v>
      </c>
      <c r="AS1185" s="14"/>
      <c r="AT1185" s="14"/>
      <c r="AY1185" s="14"/>
      <c r="BH1185" t="str">
        <f>CONCATENATE(Tabla1[[#This Row],[MADRE]],"X",Tabla1[[#This Row],[PADRE]])</f>
        <v>D00i072XA2198</v>
      </c>
    </row>
    <row r="1186" spans="1:60" ht="15.75" hidden="1" x14ac:dyDescent="0.25">
      <c r="A1186" s="11" t="str">
        <f t="shared" si="211"/>
        <v>D06_668_19</v>
      </c>
      <c r="B1186" s="1" t="s">
        <v>488</v>
      </c>
      <c r="C1186" s="12">
        <v>668</v>
      </c>
      <c r="D1186" s="14">
        <v>19</v>
      </c>
      <c r="E1186" s="11" t="s">
        <v>523</v>
      </c>
      <c r="F1186" s="14" t="s">
        <v>224</v>
      </c>
      <c r="G1186" s="14" t="s">
        <v>63</v>
      </c>
      <c r="H1186" s="14">
        <v>2009</v>
      </c>
      <c r="I1186" t="s">
        <v>489</v>
      </c>
      <c r="Y1186" s="14">
        <v>25</v>
      </c>
      <c r="Z1186" s="14">
        <v>66</v>
      </c>
      <c r="AA1186" s="81">
        <f t="shared" si="212"/>
        <v>2.64</v>
      </c>
      <c r="AB1186" s="14">
        <v>4</v>
      </c>
      <c r="AC1186" s="14">
        <v>26</v>
      </c>
      <c r="AD1186" s="81">
        <f t="shared" si="213"/>
        <v>1.04</v>
      </c>
      <c r="AE1186" s="13">
        <f t="shared" si="214"/>
        <v>39.393939393939391</v>
      </c>
      <c r="AF1186" s="14">
        <v>0</v>
      </c>
      <c r="AG1186" s="13">
        <f t="shared" si="215"/>
        <v>0</v>
      </c>
      <c r="AH1186" s="13">
        <v>2</v>
      </c>
      <c r="AI1186" s="13">
        <f t="shared" si="216"/>
        <v>8</v>
      </c>
      <c r="AJ1186" s="17" t="s">
        <v>123</v>
      </c>
      <c r="AM1186" s="14">
        <v>4</v>
      </c>
      <c r="AN1186" s="14">
        <v>3</v>
      </c>
      <c r="AO1186" s="14">
        <v>1</v>
      </c>
      <c r="AP1186" s="14">
        <v>2</v>
      </c>
      <c r="AQ1186" s="14">
        <v>3</v>
      </c>
      <c r="AR1186" s="125">
        <v>4</v>
      </c>
      <c r="AS1186" s="14"/>
      <c r="AT1186" s="111"/>
      <c r="AY1186" s="14"/>
      <c r="BH1186" t="str">
        <f>CONCATENATE(Tabla1[[#This Row],[MADRE]],"X",Tabla1[[#This Row],[PADRE]])</f>
        <v>D00i072XA2198</v>
      </c>
    </row>
    <row r="1187" spans="1:60" ht="15.75" hidden="1" x14ac:dyDescent="0.25">
      <c r="A1187" s="11" t="str">
        <f t="shared" si="211"/>
        <v>D06_668_19</v>
      </c>
      <c r="B1187" s="1" t="s">
        <v>488</v>
      </c>
      <c r="C1187" s="1">
        <v>668</v>
      </c>
      <c r="D1187" s="11">
        <v>19</v>
      </c>
      <c r="E1187" s="11" t="s">
        <v>523</v>
      </c>
      <c r="F1187" s="11" t="s">
        <v>224</v>
      </c>
      <c r="G1187" s="11" t="s">
        <v>63</v>
      </c>
      <c r="H1187" s="11">
        <v>2010</v>
      </c>
      <c r="I1187" t="s">
        <v>489</v>
      </c>
      <c r="Y1187" s="11">
        <v>25</v>
      </c>
      <c r="Z1187" s="11">
        <v>63</v>
      </c>
      <c r="AA1187" s="15">
        <f t="shared" si="212"/>
        <v>2.5930434782608693</v>
      </c>
      <c r="AB1187" s="11">
        <v>4</v>
      </c>
      <c r="AC1187" s="11">
        <v>21</v>
      </c>
      <c r="AD1187" s="112">
        <f t="shared" si="213"/>
        <v>0.91304347826086951</v>
      </c>
      <c r="AE1187" s="16">
        <f t="shared" si="214"/>
        <v>35.211267605633807</v>
      </c>
      <c r="AF1187" s="11">
        <v>2</v>
      </c>
      <c r="AG1187" s="16">
        <f t="shared" si="215"/>
        <v>8</v>
      </c>
      <c r="AH1187" s="16">
        <v>0</v>
      </c>
      <c r="AI1187" s="16">
        <f t="shared" si="216"/>
        <v>0</v>
      </c>
      <c r="AJ1187" s="18" t="s">
        <v>87</v>
      </c>
      <c r="AM1187" s="11">
        <v>6</v>
      </c>
      <c r="AN1187" s="11">
        <v>3</v>
      </c>
      <c r="AO1187" s="11">
        <v>1</v>
      </c>
      <c r="AP1187" s="11">
        <v>3</v>
      </c>
      <c r="AQ1187" s="11">
        <v>3</v>
      </c>
      <c r="AR1187" s="122">
        <v>4</v>
      </c>
      <c r="AS1187" s="11">
        <v>2</v>
      </c>
      <c r="AT1187" s="102"/>
      <c r="AY1187" s="11"/>
      <c r="BH1187" t="str">
        <f>CONCATENATE(Tabla1[[#This Row],[MADRE]],"X",Tabla1[[#This Row],[PADRE]])</f>
        <v>D00i072XA2198</v>
      </c>
    </row>
    <row r="1188" spans="1:60" ht="15.75" hidden="1" x14ac:dyDescent="0.25">
      <c r="A1188" s="11" t="str">
        <f t="shared" si="211"/>
        <v>D06_668_19</v>
      </c>
      <c r="B1188" s="1" t="s">
        <v>488</v>
      </c>
      <c r="C1188" s="1">
        <v>668</v>
      </c>
      <c r="D1188" s="11">
        <v>19</v>
      </c>
      <c r="E1188" s="11" t="s">
        <v>523</v>
      </c>
      <c r="F1188" s="11" t="s">
        <v>224</v>
      </c>
      <c r="G1188" s="11" t="s">
        <v>63</v>
      </c>
      <c r="H1188" s="11">
        <v>2011</v>
      </c>
      <c r="I1188" t="s">
        <v>489</v>
      </c>
      <c r="Y1188" s="11">
        <v>25</v>
      </c>
      <c r="Z1188" s="11">
        <v>65</v>
      </c>
      <c r="AA1188" s="15">
        <f t="shared" si="212"/>
        <v>2.6</v>
      </c>
      <c r="AB1188" s="11">
        <v>4</v>
      </c>
      <c r="AC1188" s="11">
        <v>24</v>
      </c>
      <c r="AD1188" s="15">
        <f t="shared" si="213"/>
        <v>0.96</v>
      </c>
      <c r="AE1188" s="16">
        <f t="shared" si="214"/>
        <v>36.92307692307692</v>
      </c>
      <c r="AF1188" s="11">
        <v>0</v>
      </c>
      <c r="AG1188" s="16">
        <f t="shared" si="215"/>
        <v>0</v>
      </c>
      <c r="AH1188" s="16">
        <v>0</v>
      </c>
      <c r="AI1188" s="16">
        <f t="shared" si="216"/>
        <v>0</v>
      </c>
      <c r="AJ1188" s="18" t="s">
        <v>142</v>
      </c>
      <c r="AM1188" s="11">
        <v>3</v>
      </c>
      <c r="AN1188" s="11">
        <v>3</v>
      </c>
      <c r="AO1188" s="11">
        <v>3</v>
      </c>
      <c r="AP1188" s="11">
        <v>2</v>
      </c>
      <c r="AQ1188" s="11">
        <v>3</v>
      </c>
      <c r="AR1188" s="11">
        <v>3</v>
      </c>
      <c r="AS1188" s="11">
        <v>2</v>
      </c>
      <c r="AT1188" s="19"/>
      <c r="AY1188" s="11"/>
      <c r="BH1188" t="str">
        <f>CONCATENATE(Tabla1[[#This Row],[MADRE]],"X",Tabla1[[#This Row],[PADRE]])</f>
        <v>D00i072XA2198</v>
      </c>
    </row>
    <row r="1189" spans="1:60" ht="15.75" hidden="1" x14ac:dyDescent="0.25">
      <c r="A1189" s="11" t="str">
        <f t="shared" si="211"/>
        <v>D06_668_19</v>
      </c>
      <c r="B1189" s="1" t="s">
        <v>488</v>
      </c>
      <c r="C1189" s="1">
        <v>668</v>
      </c>
      <c r="D1189" s="11">
        <v>19</v>
      </c>
      <c r="E1189" s="11" t="s">
        <v>523</v>
      </c>
      <c r="F1189" s="11" t="s">
        <v>224</v>
      </c>
      <c r="G1189" s="11" t="s">
        <v>63</v>
      </c>
      <c r="H1189" s="11">
        <v>2013</v>
      </c>
      <c r="I1189" t="s">
        <v>489</v>
      </c>
      <c r="Y1189" s="11">
        <v>25</v>
      </c>
      <c r="Z1189" s="11">
        <v>113</v>
      </c>
      <c r="AA1189" s="15">
        <f t="shared" si="212"/>
        <v>4.5199999999999996</v>
      </c>
      <c r="AB1189" s="11">
        <v>4</v>
      </c>
      <c r="AC1189" s="11">
        <v>28</v>
      </c>
      <c r="AD1189" s="15">
        <f t="shared" si="213"/>
        <v>1.1200000000000001</v>
      </c>
      <c r="AE1189" s="16">
        <f t="shared" si="214"/>
        <v>24.778761061946909</v>
      </c>
      <c r="AF1189" s="11">
        <v>0</v>
      </c>
      <c r="AG1189" s="16">
        <f t="shared" si="215"/>
        <v>0</v>
      </c>
      <c r="AH1189" s="16">
        <v>0</v>
      </c>
      <c r="AI1189" s="16">
        <f t="shared" si="216"/>
        <v>0</v>
      </c>
      <c r="AJ1189" s="18" t="s">
        <v>123</v>
      </c>
      <c r="AM1189" s="11">
        <v>7</v>
      </c>
      <c r="AN1189" s="11">
        <v>2</v>
      </c>
      <c r="AO1189" s="11">
        <v>3</v>
      </c>
      <c r="AP1189" s="11">
        <v>4</v>
      </c>
      <c r="AQ1189" s="11">
        <v>3</v>
      </c>
      <c r="AR1189" s="11">
        <v>3</v>
      </c>
      <c r="AS1189" s="11">
        <v>1</v>
      </c>
      <c r="AT1189" s="19"/>
      <c r="AY1189" s="11"/>
      <c r="BH1189" t="str">
        <f>CONCATENATE(Tabla1[[#This Row],[MADRE]],"X",Tabla1[[#This Row],[PADRE]])</f>
        <v>D00i072XA2198</v>
      </c>
    </row>
    <row r="1190" spans="1:60" ht="15.75" hidden="1" x14ac:dyDescent="0.25">
      <c r="A1190" s="11" t="str">
        <f t="shared" si="211"/>
        <v>D06_669_19</v>
      </c>
      <c r="B1190" s="1" t="s">
        <v>488</v>
      </c>
      <c r="C1190" s="12">
        <v>669</v>
      </c>
      <c r="D1190" s="14">
        <v>19</v>
      </c>
      <c r="E1190" s="11" t="s">
        <v>523</v>
      </c>
      <c r="F1190" s="14" t="s">
        <v>224</v>
      </c>
      <c r="G1190" s="14" t="s">
        <v>63</v>
      </c>
      <c r="H1190" s="14">
        <v>2009</v>
      </c>
      <c r="I1190" t="s">
        <v>489</v>
      </c>
      <c r="Y1190" s="14">
        <v>25</v>
      </c>
      <c r="Z1190" s="14">
        <v>65</v>
      </c>
      <c r="AA1190" s="81">
        <f t="shared" si="212"/>
        <v>2.6316666666666668</v>
      </c>
      <c r="AB1190" s="14">
        <v>4</v>
      </c>
      <c r="AC1190" s="14">
        <v>19</v>
      </c>
      <c r="AD1190" s="104">
        <f t="shared" si="213"/>
        <v>0.79166666666666663</v>
      </c>
      <c r="AE1190" s="13">
        <f t="shared" si="214"/>
        <v>30.082330588980362</v>
      </c>
      <c r="AF1190" s="14">
        <v>1</v>
      </c>
      <c r="AG1190" s="13">
        <f t="shared" si="215"/>
        <v>4</v>
      </c>
      <c r="AH1190" s="14">
        <v>0</v>
      </c>
      <c r="AI1190" s="103">
        <f t="shared" si="216"/>
        <v>0</v>
      </c>
      <c r="AJ1190" s="17" t="s">
        <v>311</v>
      </c>
      <c r="AM1190" s="14">
        <v>4</v>
      </c>
      <c r="AN1190" s="14">
        <v>3</v>
      </c>
      <c r="AO1190" s="14">
        <v>1</v>
      </c>
      <c r="AP1190" s="14">
        <v>3</v>
      </c>
      <c r="AQ1190" s="14">
        <v>3</v>
      </c>
      <c r="AR1190" s="14">
        <v>3</v>
      </c>
      <c r="AS1190" s="14"/>
      <c r="AT1190" s="14"/>
      <c r="AY1190" s="14"/>
      <c r="BH1190" t="str">
        <f>CONCATENATE(Tabla1[[#This Row],[MADRE]],"X",Tabla1[[#This Row],[PADRE]])</f>
        <v>D00i072XA2198</v>
      </c>
    </row>
    <row r="1191" spans="1:60" ht="15.75" hidden="1" x14ac:dyDescent="0.25">
      <c r="A1191" s="11" t="str">
        <f t="shared" si="211"/>
        <v>D06_670_19</v>
      </c>
      <c r="B1191" s="1" t="s">
        <v>488</v>
      </c>
      <c r="C1191" s="12">
        <v>670</v>
      </c>
      <c r="D1191" s="14">
        <v>19</v>
      </c>
      <c r="E1191" s="11" t="s">
        <v>523</v>
      </c>
      <c r="F1191" s="14" t="s">
        <v>224</v>
      </c>
      <c r="G1191" s="14" t="s">
        <v>63</v>
      </c>
      <c r="H1191" s="14">
        <v>2009</v>
      </c>
      <c r="I1191" t="s">
        <v>489</v>
      </c>
      <c r="Y1191" s="14">
        <v>25</v>
      </c>
      <c r="Z1191" s="14">
        <v>44</v>
      </c>
      <c r="AA1191" s="81">
        <f t="shared" si="212"/>
        <v>1.76</v>
      </c>
      <c r="AB1191" s="14">
        <v>4</v>
      </c>
      <c r="AC1191" s="14">
        <v>16</v>
      </c>
      <c r="AD1191" s="104">
        <f t="shared" si="213"/>
        <v>0.64</v>
      </c>
      <c r="AE1191" s="13">
        <f t="shared" si="214"/>
        <v>36.363636363636367</v>
      </c>
      <c r="AF1191" s="14">
        <v>0</v>
      </c>
      <c r="AG1191" s="103">
        <f t="shared" si="215"/>
        <v>0</v>
      </c>
      <c r="AH1191" s="14">
        <v>0</v>
      </c>
      <c r="AI1191" s="103">
        <f t="shared" si="216"/>
        <v>0</v>
      </c>
      <c r="AJ1191" s="17" t="s">
        <v>81</v>
      </c>
      <c r="AM1191" s="14">
        <v>7</v>
      </c>
      <c r="AN1191" s="14">
        <v>3</v>
      </c>
      <c r="AO1191" s="14">
        <v>2</v>
      </c>
      <c r="AP1191" s="14">
        <v>3</v>
      </c>
      <c r="AQ1191" s="14">
        <v>3</v>
      </c>
      <c r="AR1191" s="14">
        <v>3</v>
      </c>
      <c r="AS1191" s="14"/>
      <c r="AT1191" s="14"/>
      <c r="AY1191" s="14"/>
      <c r="BH1191" t="str">
        <f>CONCATENATE(Tabla1[[#This Row],[MADRE]],"X",Tabla1[[#This Row],[PADRE]])</f>
        <v>D00i072XA2198</v>
      </c>
    </row>
    <row r="1192" spans="1:60" ht="15.75" hidden="1" x14ac:dyDescent="0.25">
      <c r="A1192" s="11" t="str">
        <f t="shared" si="211"/>
        <v>D06_671_19</v>
      </c>
      <c r="B1192" s="1" t="s">
        <v>488</v>
      </c>
      <c r="C1192" s="12">
        <v>671</v>
      </c>
      <c r="D1192" s="14">
        <v>19</v>
      </c>
      <c r="E1192" s="11" t="s">
        <v>523</v>
      </c>
      <c r="F1192" s="14" t="s">
        <v>224</v>
      </c>
      <c r="G1192" s="14" t="s">
        <v>63</v>
      </c>
      <c r="H1192" s="14">
        <v>2009</v>
      </c>
      <c r="I1192" t="s">
        <v>489</v>
      </c>
      <c r="Y1192" s="14">
        <v>25</v>
      </c>
      <c r="Z1192" s="14">
        <v>36</v>
      </c>
      <c r="AA1192" s="81">
        <f t="shared" si="212"/>
        <v>1.44</v>
      </c>
      <c r="AB1192" s="14">
        <v>4</v>
      </c>
      <c r="AC1192" s="14">
        <v>18</v>
      </c>
      <c r="AD1192" s="104">
        <f t="shared" si="213"/>
        <v>0.72</v>
      </c>
      <c r="AE1192" s="13">
        <f t="shared" si="214"/>
        <v>50</v>
      </c>
      <c r="AF1192" s="14">
        <v>0</v>
      </c>
      <c r="AG1192" s="103">
        <f t="shared" si="215"/>
        <v>0</v>
      </c>
      <c r="AH1192" s="14">
        <v>0</v>
      </c>
      <c r="AI1192" s="103">
        <f t="shared" si="216"/>
        <v>0</v>
      </c>
      <c r="AJ1192" s="17" t="s">
        <v>87</v>
      </c>
      <c r="AM1192" s="14">
        <v>7</v>
      </c>
      <c r="AN1192" s="14">
        <v>3</v>
      </c>
      <c r="AO1192" s="14">
        <v>3</v>
      </c>
      <c r="AP1192" s="14">
        <v>3</v>
      </c>
      <c r="AQ1192" s="14">
        <v>3</v>
      </c>
      <c r="AR1192" s="14">
        <v>3</v>
      </c>
      <c r="AS1192" s="14"/>
      <c r="AT1192" s="14"/>
      <c r="AY1192" s="14"/>
      <c r="BH1192" t="str">
        <f>CONCATENATE(Tabla1[[#This Row],[MADRE]],"X",Tabla1[[#This Row],[PADRE]])</f>
        <v>D00i072XA2198</v>
      </c>
    </row>
    <row r="1193" spans="1:60" ht="15.75" hidden="1" x14ac:dyDescent="0.25">
      <c r="A1193" s="11" t="str">
        <f t="shared" si="211"/>
        <v>D06_672_19</v>
      </c>
      <c r="B1193" s="1" t="s">
        <v>488</v>
      </c>
      <c r="C1193" s="12">
        <v>672</v>
      </c>
      <c r="D1193" s="14">
        <v>19</v>
      </c>
      <c r="E1193" s="11" t="s">
        <v>523</v>
      </c>
      <c r="F1193" s="14" t="s">
        <v>224</v>
      </c>
      <c r="G1193" s="14" t="s">
        <v>63</v>
      </c>
      <c r="H1193" s="14">
        <v>2009</v>
      </c>
      <c r="I1193" t="s">
        <v>489</v>
      </c>
      <c r="Y1193" s="14">
        <v>25</v>
      </c>
      <c r="Z1193" s="14">
        <v>46</v>
      </c>
      <c r="AA1193" s="81">
        <f t="shared" si="212"/>
        <v>1.84</v>
      </c>
      <c r="AB1193" s="14">
        <v>4</v>
      </c>
      <c r="AC1193" s="14">
        <v>21</v>
      </c>
      <c r="AD1193" s="81">
        <f t="shared" si="213"/>
        <v>0.84</v>
      </c>
      <c r="AE1193" s="13">
        <f t="shared" si="214"/>
        <v>45.652173913043477</v>
      </c>
      <c r="AF1193" s="14">
        <v>0</v>
      </c>
      <c r="AG1193" s="103">
        <f t="shared" si="215"/>
        <v>0</v>
      </c>
      <c r="AH1193" s="14">
        <v>1</v>
      </c>
      <c r="AI1193" s="13">
        <f t="shared" si="216"/>
        <v>4</v>
      </c>
      <c r="AJ1193" s="17" t="s">
        <v>455</v>
      </c>
      <c r="AM1193" s="14">
        <v>7</v>
      </c>
      <c r="AN1193" s="14">
        <v>3</v>
      </c>
      <c r="AO1193" s="14">
        <v>2</v>
      </c>
      <c r="AP1193" s="14">
        <v>2</v>
      </c>
      <c r="AQ1193" s="14">
        <v>3</v>
      </c>
      <c r="AR1193" s="14">
        <v>3</v>
      </c>
      <c r="AS1193" s="14"/>
      <c r="AT1193" s="14"/>
      <c r="AY1193" s="14"/>
      <c r="BH1193" t="str">
        <f>CONCATENATE(Tabla1[[#This Row],[MADRE]],"X",Tabla1[[#This Row],[PADRE]])</f>
        <v>D00i072XA2198</v>
      </c>
    </row>
    <row r="1194" spans="1:60" ht="15.75" hidden="1" x14ac:dyDescent="0.25">
      <c r="A1194" s="11" t="str">
        <f t="shared" si="211"/>
        <v>D06_674_19</v>
      </c>
      <c r="B1194" s="1" t="s">
        <v>488</v>
      </c>
      <c r="C1194" s="1">
        <v>674</v>
      </c>
      <c r="D1194" s="11">
        <v>19</v>
      </c>
      <c r="E1194" s="11" t="s">
        <v>523</v>
      </c>
      <c r="F1194" s="11" t="s">
        <v>224</v>
      </c>
      <c r="G1194" s="11" t="s">
        <v>63</v>
      </c>
      <c r="H1194" s="11">
        <v>2010</v>
      </c>
      <c r="I1194" t="s">
        <v>489</v>
      </c>
      <c r="Y1194" s="11">
        <v>25</v>
      </c>
      <c r="Z1194" s="11">
        <v>72</v>
      </c>
      <c r="AA1194" s="15">
        <f t="shared" si="212"/>
        <v>2.88</v>
      </c>
      <c r="AB1194" s="11">
        <v>4</v>
      </c>
      <c r="AC1194" s="11">
        <v>17</v>
      </c>
      <c r="AD1194" s="101">
        <f t="shared" si="213"/>
        <v>0.68</v>
      </c>
      <c r="AE1194" s="16">
        <f t="shared" si="214"/>
        <v>23.611111111111111</v>
      </c>
      <c r="AF1194" s="11">
        <v>0</v>
      </c>
      <c r="AG1194" s="16">
        <f t="shared" si="215"/>
        <v>0</v>
      </c>
      <c r="AH1194" s="16">
        <v>0</v>
      </c>
      <c r="AI1194" s="16">
        <f t="shared" si="216"/>
        <v>0</v>
      </c>
      <c r="AJ1194" s="18" t="s">
        <v>309</v>
      </c>
      <c r="AM1194" s="11">
        <v>7</v>
      </c>
      <c r="AN1194" s="11">
        <v>3</v>
      </c>
      <c r="AO1194" s="11">
        <v>1</v>
      </c>
      <c r="AP1194" s="11">
        <v>2</v>
      </c>
      <c r="AQ1194" s="11">
        <v>3</v>
      </c>
      <c r="AR1194" s="11">
        <v>2</v>
      </c>
      <c r="AS1194" s="11">
        <v>1</v>
      </c>
      <c r="AT1194" s="102"/>
      <c r="AY1194" s="11"/>
      <c r="BH1194" t="str">
        <f>CONCATENATE(Tabla1[[#This Row],[MADRE]],"X",Tabla1[[#This Row],[PADRE]])</f>
        <v>D00i072XA2198</v>
      </c>
    </row>
    <row r="1195" spans="1:60" ht="15.75" hidden="1" x14ac:dyDescent="0.25">
      <c r="A1195" s="11" t="str">
        <f t="shared" si="211"/>
        <v>D06_675_19</v>
      </c>
      <c r="B1195" s="1" t="s">
        <v>488</v>
      </c>
      <c r="C1195" s="12">
        <v>675</v>
      </c>
      <c r="D1195" s="14">
        <v>19</v>
      </c>
      <c r="E1195" s="11" t="s">
        <v>523</v>
      </c>
      <c r="F1195" s="14" t="s">
        <v>224</v>
      </c>
      <c r="G1195" s="14" t="s">
        <v>63</v>
      </c>
      <c r="H1195" s="14">
        <v>2009</v>
      </c>
      <c r="I1195" t="s">
        <v>489</v>
      </c>
      <c r="Y1195" s="14">
        <v>25</v>
      </c>
      <c r="Z1195" s="14">
        <v>59</v>
      </c>
      <c r="AA1195" s="81">
        <f t="shared" si="212"/>
        <v>2.4</v>
      </c>
      <c r="AB1195" s="14">
        <v>4</v>
      </c>
      <c r="AC1195" s="14">
        <v>24</v>
      </c>
      <c r="AD1195" s="81">
        <f t="shared" si="213"/>
        <v>1</v>
      </c>
      <c r="AE1195" s="13">
        <f t="shared" si="214"/>
        <v>41.666666666666671</v>
      </c>
      <c r="AF1195" s="14">
        <v>1</v>
      </c>
      <c r="AG1195" s="13">
        <f t="shared" si="215"/>
        <v>4</v>
      </c>
      <c r="AH1195" s="13">
        <v>0</v>
      </c>
      <c r="AI1195" s="13">
        <f t="shared" si="216"/>
        <v>0</v>
      </c>
      <c r="AJ1195" s="17" t="s">
        <v>259</v>
      </c>
      <c r="AM1195" s="14">
        <v>8</v>
      </c>
      <c r="AN1195" s="14">
        <v>3</v>
      </c>
      <c r="AO1195" s="14">
        <v>2</v>
      </c>
      <c r="AP1195" s="14">
        <v>2</v>
      </c>
      <c r="AQ1195" s="14">
        <v>3</v>
      </c>
      <c r="AR1195" s="14">
        <v>3</v>
      </c>
      <c r="AS1195" s="14"/>
      <c r="AT1195" s="111"/>
      <c r="AY1195" s="14"/>
      <c r="BH1195" t="str">
        <f>CONCATENATE(Tabla1[[#This Row],[MADRE]],"X",Tabla1[[#This Row],[PADRE]])</f>
        <v>D00i072XA2198</v>
      </c>
    </row>
    <row r="1196" spans="1:60" ht="15.75" hidden="1" x14ac:dyDescent="0.25">
      <c r="A1196" s="11" t="str">
        <f t="shared" si="211"/>
        <v>D06_675_19</v>
      </c>
      <c r="B1196" s="1" t="s">
        <v>488</v>
      </c>
      <c r="C1196" s="1">
        <v>675</v>
      </c>
      <c r="D1196" s="11">
        <v>19</v>
      </c>
      <c r="E1196" s="11" t="s">
        <v>523</v>
      </c>
      <c r="F1196" s="11" t="s">
        <v>224</v>
      </c>
      <c r="G1196" s="11" t="s">
        <v>63</v>
      </c>
      <c r="H1196" s="11">
        <v>2010</v>
      </c>
      <c r="I1196" t="s">
        <v>489</v>
      </c>
      <c r="Y1196" s="11">
        <v>25</v>
      </c>
      <c r="Z1196" s="11">
        <v>70</v>
      </c>
      <c r="AA1196" s="15">
        <f t="shared" si="212"/>
        <v>2.8</v>
      </c>
      <c r="AB1196" s="11">
        <v>4</v>
      </c>
      <c r="AC1196" s="11">
        <v>24</v>
      </c>
      <c r="AD1196" s="15">
        <f t="shared" si="213"/>
        <v>0.96</v>
      </c>
      <c r="AE1196" s="16">
        <f t="shared" si="214"/>
        <v>34.285714285714285</v>
      </c>
      <c r="AF1196" s="11">
        <v>0</v>
      </c>
      <c r="AG1196" s="16">
        <f t="shared" si="215"/>
        <v>0</v>
      </c>
      <c r="AH1196" s="16">
        <v>0</v>
      </c>
      <c r="AI1196" s="16">
        <f t="shared" si="216"/>
        <v>0</v>
      </c>
      <c r="AJ1196" s="18" t="s">
        <v>435</v>
      </c>
      <c r="AM1196" s="11">
        <v>7</v>
      </c>
      <c r="AN1196" s="11">
        <v>3</v>
      </c>
      <c r="AO1196" s="11">
        <v>2</v>
      </c>
      <c r="AP1196" s="11">
        <v>2</v>
      </c>
      <c r="AQ1196" s="11">
        <v>3</v>
      </c>
      <c r="AR1196" s="11">
        <v>3</v>
      </c>
      <c r="AS1196" s="11">
        <v>2</v>
      </c>
      <c r="AT1196" s="102"/>
      <c r="AY1196" s="11"/>
      <c r="BH1196" t="str">
        <f>CONCATENATE(Tabla1[[#This Row],[MADRE]],"X",Tabla1[[#This Row],[PADRE]])</f>
        <v>D00i072XA2198</v>
      </c>
    </row>
    <row r="1197" spans="1:60" ht="15.75" hidden="1" x14ac:dyDescent="0.25">
      <c r="A1197" s="11" t="str">
        <f t="shared" si="211"/>
        <v>D06_675_19</v>
      </c>
      <c r="B1197" s="1" t="s">
        <v>488</v>
      </c>
      <c r="C1197" s="1">
        <v>675</v>
      </c>
      <c r="D1197" s="11">
        <v>19</v>
      </c>
      <c r="E1197" s="11" t="s">
        <v>523</v>
      </c>
      <c r="F1197" s="11" t="s">
        <v>224</v>
      </c>
      <c r="G1197" s="11" t="s">
        <v>63</v>
      </c>
      <c r="H1197" s="11">
        <v>2013</v>
      </c>
      <c r="I1197" t="s">
        <v>489</v>
      </c>
      <c r="Y1197" s="11">
        <v>25</v>
      </c>
      <c r="Z1197" s="11">
        <v>79</v>
      </c>
      <c r="AA1197" s="15">
        <f t="shared" si="212"/>
        <v>3.16</v>
      </c>
      <c r="AB1197" s="11">
        <v>4</v>
      </c>
      <c r="AC1197" s="11">
        <v>27</v>
      </c>
      <c r="AD1197" s="15">
        <f t="shared" si="213"/>
        <v>1.08</v>
      </c>
      <c r="AE1197" s="16">
        <f t="shared" si="214"/>
        <v>34.177215189873415</v>
      </c>
      <c r="AF1197" s="11">
        <v>0</v>
      </c>
      <c r="AG1197" s="16">
        <f t="shared" si="215"/>
        <v>0</v>
      </c>
      <c r="AH1197" s="16">
        <v>0</v>
      </c>
      <c r="AI1197" s="16">
        <f t="shared" si="216"/>
        <v>0</v>
      </c>
      <c r="AJ1197" s="18" t="s">
        <v>298</v>
      </c>
      <c r="AM1197" s="11">
        <v>4</v>
      </c>
      <c r="AN1197" s="11">
        <v>3</v>
      </c>
      <c r="AO1197" s="11">
        <v>2</v>
      </c>
      <c r="AP1197" s="11">
        <v>3</v>
      </c>
      <c r="AQ1197" s="11">
        <v>3</v>
      </c>
      <c r="AR1197" s="11">
        <v>3</v>
      </c>
      <c r="AS1197" s="11">
        <v>0</v>
      </c>
      <c r="AT1197" s="19"/>
      <c r="AY1197" s="11"/>
      <c r="BH1197" t="str">
        <f>CONCATENATE(Tabla1[[#This Row],[MADRE]],"X",Tabla1[[#This Row],[PADRE]])</f>
        <v>D00i072XA2198</v>
      </c>
    </row>
    <row r="1198" spans="1:60" ht="15.75" hidden="1" x14ac:dyDescent="0.25">
      <c r="A1198" s="11" t="str">
        <f t="shared" si="211"/>
        <v>D06_676_19</v>
      </c>
      <c r="B1198" s="1" t="s">
        <v>488</v>
      </c>
      <c r="C1198" s="12">
        <v>676</v>
      </c>
      <c r="D1198" s="14">
        <v>19</v>
      </c>
      <c r="E1198" s="11" t="s">
        <v>523</v>
      </c>
      <c r="F1198" s="14" t="s">
        <v>224</v>
      </c>
      <c r="G1198" s="14" t="s">
        <v>63</v>
      </c>
      <c r="H1198" s="14">
        <v>2009</v>
      </c>
      <c r="I1198" t="s">
        <v>489</v>
      </c>
      <c r="Y1198" s="14">
        <v>19</v>
      </c>
      <c r="Z1198" s="14">
        <v>44</v>
      </c>
      <c r="AA1198" s="81">
        <f t="shared" si="212"/>
        <v>2.3157894736842106</v>
      </c>
      <c r="AB1198" s="14">
        <v>4</v>
      </c>
      <c r="AC1198" s="14">
        <v>15</v>
      </c>
      <c r="AD1198" s="104">
        <f t="shared" si="213"/>
        <v>0.78947368421052633</v>
      </c>
      <c r="AE1198" s="13">
        <f t="shared" si="214"/>
        <v>34.090909090909086</v>
      </c>
      <c r="AF1198" s="14">
        <v>0</v>
      </c>
      <c r="AG1198" s="103">
        <f t="shared" si="215"/>
        <v>0</v>
      </c>
      <c r="AH1198" s="14">
        <v>0</v>
      </c>
      <c r="AI1198" s="103">
        <f t="shared" si="216"/>
        <v>0</v>
      </c>
      <c r="AJ1198" s="17" t="s">
        <v>101</v>
      </c>
      <c r="AM1198" s="14">
        <v>7</v>
      </c>
      <c r="AN1198" s="14">
        <v>3</v>
      </c>
      <c r="AO1198" s="14">
        <v>1</v>
      </c>
      <c r="AP1198" s="14">
        <v>2</v>
      </c>
      <c r="AQ1198" s="14">
        <v>3</v>
      </c>
      <c r="AR1198" s="14">
        <v>3</v>
      </c>
      <c r="AS1198" s="14"/>
      <c r="AT1198" s="14"/>
      <c r="AY1198" s="14"/>
      <c r="BH1198" t="str">
        <f>CONCATENATE(Tabla1[[#This Row],[MADRE]],"X",Tabla1[[#This Row],[PADRE]])</f>
        <v>D00i072XA2198</v>
      </c>
    </row>
    <row r="1199" spans="1:60" ht="15.75" hidden="1" x14ac:dyDescent="0.25">
      <c r="A1199" s="11" t="str">
        <f t="shared" si="211"/>
        <v>D06_683_19</v>
      </c>
      <c r="B1199" s="1" t="s">
        <v>488</v>
      </c>
      <c r="C1199" s="1">
        <v>683</v>
      </c>
      <c r="D1199" s="11">
        <v>19</v>
      </c>
      <c r="E1199" s="11" t="s">
        <v>523</v>
      </c>
      <c r="F1199" s="11" t="s">
        <v>224</v>
      </c>
      <c r="G1199" s="11" t="s">
        <v>63</v>
      </c>
      <c r="H1199" s="11">
        <v>2010</v>
      </c>
      <c r="I1199" t="s">
        <v>489</v>
      </c>
      <c r="Y1199" s="11">
        <v>25</v>
      </c>
      <c r="Z1199" s="11">
        <v>47</v>
      </c>
      <c r="AA1199" s="15">
        <f t="shared" si="212"/>
        <v>1.88</v>
      </c>
      <c r="AB1199" s="11">
        <v>4</v>
      </c>
      <c r="AC1199" s="11">
        <v>12</v>
      </c>
      <c r="AD1199" s="101">
        <f t="shared" si="213"/>
        <v>0.48</v>
      </c>
      <c r="AE1199" s="16">
        <f t="shared" si="214"/>
        <v>25.531914893617024</v>
      </c>
      <c r="AF1199" s="11">
        <v>0</v>
      </c>
      <c r="AG1199" s="16">
        <f t="shared" si="215"/>
        <v>0</v>
      </c>
      <c r="AH1199" s="16">
        <v>0</v>
      </c>
      <c r="AI1199" s="16">
        <f t="shared" si="216"/>
        <v>0</v>
      </c>
      <c r="AJ1199" s="18" t="s">
        <v>524</v>
      </c>
      <c r="AM1199" s="11">
        <v>4</v>
      </c>
      <c r="AN1199" s="11">
        <v>3</v>
      </c>
      <c r="AO1199" s="11">
        <v>1</v>
      </c>
      <c r="AP1199" s="11">
        <v>3</v>
      </c>
      <c r="AQ1199" s="11">
        <v>3</v>
      </c>
      <c r="AR1199" s="11">
        <v>1</v>
      </c>
      <c r="AS1199" s="11">
        <v>2</v>
      </c>
      <c r="AT1199" s="102"/>
      <c r="AY1199" s="11"/>
      <c r="BH1199" t="str">
        <f>CONCATENATE(Tabla1[[#This Row],[MADRE]],"X",Tabla1[[#This Row],[PADRE]])</f>
        <v>D00i072XA2198</v>
      </c>
    </row>
    <row r="1200" spans="1:60" ht="15.75" hidden="1" x14ac:dyDescent="0.25">
      <c r="A1200" s="11" t="str">
        <f t="shared" si="211"/>
        <v>D06_684_19</v>
      </c>
      <c r="B1200" s="1" t="s">
        <v>488</v>
      </c>
      <c r="C1200" s="1">
        <v>684</v>
      </c>
      <c r="D1200" s="11">
        <v>19</v>
      </c>
      <c r="E1200" s="11" t="s">
        <v>523</v>
      </c>
      <c r="F1200" s="11" t="s">
        <v>224</v>
      </c>
      <c r="G1200" s="11" t="s">
        <v>63</v>
      </c>
      <c r="H1200" s="11">
        <v>2010</v>
      </c>
      <c r="I1200" t="s">
        <v>489</v>
      </c>
      <c r="Y1200" s="11">
        <v>25</v>
      </c>
      <c r="Z1200" s="11">
        <v>72</v>
      </c>
      <c r="AA1200" s="15">
        <f t="shared" si="212"/>
        <v>2.9714285714285715</v>
      </c>
      <c r="AB1200" s="11">
        <v>4</v>
      </c>
      <c r="AC1200" s="11">
        <v>12</v>
      </c>
      <c r="AD1200" s="15">
        <f t="shared" si="213"/>
        <v>0.5714285714285714</v>
      </c>
      <c r="AE1200" s="16">
        <f t="shared" si="214"/>
        <v>19.23076923076923</v>
      </c>
      <c r="AF1200" s="11">
        <v>4</v>
      </c>
      <c r="AG1200" s="16">
        <f t="shared" si="215"/>
        <v>16</v>
      </c>
      <c r="AH1200" s="16">
        <v>0</v>
      </c>
      <c r="AI1200" s="16">
        <f t="shared" si="216"/>
        <v>0</v>
      </c>
      <c r="AJ1200" s="18" t="s">
        <v>525</v>
      </c>
      <c r="AM1200" s="11">
        <v>7</v>
      </c>
      <c r="AN1200" s="11">
        <v>3</v>
      </c>
      <c r="AO1200" s="11">
        <v>2</v>
      </c>
      <c r="AP1200" s="11">
        <v>3</v>
      </c>
      <c r="AQ1200" s="11">
        <v>3</v>
      </c>
      <c r="AR1200" s="11">
        <v>2</v>
      </c>
      <c r="AS1200" s="11">
        <v>3</v>
      </c>
      <c r="AT1200" s="102"/>
      <c r="AY1200" s="11"/>
      <c r="BH1200" t="str">
        <f>CONCATENATE(Tabla1[[#This Row],[MADRE]],"X",Tabla1[[#This Row],[PADRE]])</f>
        <v>D00i072XA2198</v>
      </c>
    </row>
    <row r="1201" spans="1:60" ht="15.75" hidden="1" x14ac:dyDescent="0.25">
      <c r="A1201" s="11" t="str">
        <f t="shared" si="211"/>
        <v>D06_686_19</v>
      </c>
      <c r="B1201" s="1" t="s">
        <v>488</v>
      </c>
      <c r="C1201" s="12">
        <v>686</v>
      </c>
      <c r="D1201" s="14">
        <v>19</v>
      </c>
      <c r="E1201" s="11" t="s">
        <v>523</v>
      </c>
      <c r="F1201" s="14" t="s">
        <v>224</v>
      </c>
      <c r="G1201" s="14" t="s">
        <v>63</v>
      </c>
      <c r="H1201" s="14">
        <v>2009</v>
      </c>
      <c r="I1201" t="s">
        <v>489</v>
      </c>
      <c r="Y1201" s="14">
        <v>25</v>
      </c>
      <c r="Z1201" s="14">
        <v>103</v>
      </c>
      <c r="AA1201" s="81">
        <f t="shared" si="212"/>
        <v>4.12</v>
      </c>
      <c r="AB1201" s="14">
        <v>4</v>
      </c>
      <c r="AC1201" s="14">
        <v>23</v>
      </c>
      <c r="AD1201" s="100">
        <f t="shared" si="213"/>
        <v>0.92</v>
      </c>
      <c r="AE1201" s="13">
        <f t="shared" si="214"/>
        <v>22.33009708737864</v>
      </c>
      <c r="AF1201" s="14">
        <v>0</v>
      </c>
      <c r="AG1201" s="13">
        <f t="shared" si="215"/>
        <v>0</v>
      </c>
      <c r="AH1201" s="13">
        <v>0</v>
      </c>
      <c r="AI1201" s="13">
        <f t="shared" si="216"/>
        <v>0</v>
      </c>
      <c r="AJ1201" s="17" t="s">
        <v>87</v>
      </c>
      <c r="AM1201" s="14">
        <v>3</v>
      </c>
      <c r="AN1201" s="14">
        <v>3</v>
      </c>
      <c r="AO1201" s="14">
        <v>1</v>
      </c>
      <c r="AP1201" s="14">
        <v>4</v>
      </c>
      <c r="AQ1201" s="14">
        <v>3</v>
      </c>
      <c r="AR1201" s="14">
        <v>4</v>
      </c>
      <c r="AS1201" s="14"/>
      <c r="AT1201" s="128" t="s">
        <v>516</v>
      </c>
      <c r="AY1201" s="14"/>
      <c r="BH1201" t="str">
        <f>CONCATENATE(Tabla1[[#This Row],[MADRE]],"X",Tabla1[[#This Row],[PADRE]])</f>
        <v>D00i072XA2198</v>
      </c>
    </row>
    <row r="1202" spans="1:60" ht="15.75" hidden="1" x14ac:dyDescent="0.25">
      <c r="A1202" s="11" t="str">
        <f t="shared" si="211"/>
        <v>D06_687_19</v>
      </c>
      <c r="B1202" s="1" t="s">
        <v>488</v>
      </c>
      <c r="C1202" s="12">
        <v>687</v>
      </c>
      <c r="D1202" s="14">
        <v>19</v>
      </c>
      <c r="E1202" s="11" t="s">
        <v>523</v>
      </c>
      <c r="F1202" s="14" t="s">
        <v>224</v>
      </c>
      <c r="G1202" s="14" t="s">
        <v>63</v>
      </c>
      <c r="H1202" s="14">
        <v>2009</v>
      </c>
      <c r="I1202" t="s">
        <v>489</v>
      </c>
      <c r="Y1202" s="14">
        <v>25</v>
      </c>
      <c r="Z1202" s="14">
        <v>61</v>
      </c>
      <c r="AA1202" s="81">
        <f t="shared" si="212"/>
        <v>2.44</v>
      </c>
      <c r="AB1202" s="14">
        <v>4</v>
      </c>
      <c r="AC1202" s="14">
        <v>26</v>
      </c>
      <c r="AD1202" s="81">
        <f t="shared" si="213"/>
        <v>1.04</v>
      </c>
      <c r="AE1202" s="13">
        <f t="shared" si="214"/>
        <v>42.622950819672134</v>
      </c>
      <c r="AF1202" s="14">
        <v>0</v>
      </c>
      <c r="AG1202" s="103">
        <f t="shared" si="215"/>
        <v>0</v>
      </c>
      <c r="AH1202" s="14">
        <v>4</v>
      </c>
      <c r="AI1202" s="108">
        <f t="shared" si="216"/>
        <v>16</v>
      </c>
      <c r="AJ1202" s="17" t="s">
        <v>87</v>
      </c>
      <c r="AM1202" s="14">
        <v>3</v>
      </c>
      <c r="AN1202" s="14">
        <v>3</v>
      </c>
      <c r="AO1202" s="14">
        <v>1</v>
      </c>
      <c r="AP1202" s="14">
        <v>2</v>
      </c>
      <c r="AQ1202" s="14">
        <v>3</v>
      </c>
      <c r="AR1202" s="85">
        <v>4</v>
      </c>
      <c r="AS1202" s="85"/>
      <c r="AT1202" s="14"/>
      <c r="AY1202" s="14"/>
      <c r="BH1202" t="str">
        <f>CONCATENATE(Tabla1[[#This Row],[MADRE]],"X",Tabla1[[#This Row],[PADRE]])</f>
        <v>D00i072XA2198</v>
      </c>
    </row>
    <row r="1203" spans="1:60" ht="15.75" hidden="1" x14ac:dyDescent="0.25">
      <c r="A1203" s="11" t="str">
        <f t="shared" si="211"/>
        <v>D06_693_19</v>
      </c>
      <c r="B1203" s="1" t="s">
        <v>488</v>
      </c>
      <c r="C1203" s="1">
        <v>693</v>
      </c>
      <c r="D1203" s="11">
        <v>19</v>
      </c>
      <c r="E1203" s="11" t="s">
        <v>523</v>
      </c>
      <c r="F1203" s="11" t="s">
        <v>224</v>
      </c>
      <c r="G1203" s="11" t="s">
        <v>63</v>
      </c>
      <c r="H1203" s="11">
        <v>2010</v>
      </c>
      <c r="I1203" t="s">
        <v>489</v>
      </c>
      <c r="Y1203" s="11">
        <v>25</v>
      </c>
      <c r="Z1203" s="11">
        <v>91</v>
      </c>
      <c r="AA1203" s="15">
        <f t="shared" si="212"/>
        <v>3.64</v>
      </c>
      <c r="AB1203" s="11">
        <v>4</v>
      </c>
      <c r="AC1203" s="11">
        <v>18</v>
      </c>
      <c r="AD1203" s="101">
        <f t="shared" si="213"/>
        <v>0.72</v>
      </c>
      <c r="AE1203" s="16">
        <f t="shared" si="214"/>
        <v>19.780219780219781</v>
      </c>
      <c r="AF1203" s="11">
        <v>0</v>
      </c>
      <c r="AG1203" s="16">
        <f t="shared" si="215"/>
        <v>0</v>
      </c>
      <c r="AH1203" s="16">
        <v>0</v>
      </c>
      <c r="AI1203" s="16">
        <f t="shared" si="216"/>
        <v>0</v>
      </c>
      <c r="AJ1203" s="18" t="s">
        <v>87</v>
      </c>
      <c r="AM1203" s="11">
        <v>11</v>
      </c>
      <c r="AN1203" s="11">
        <v>2</v>
      </c>
      <c r="AO1203" s="11">
        <v>1</v>
      </c>
      <c r="AP1203" s="11">
        <v>2</v>
      </c>
      <c r="AQ1203" s="11">
        <v>3</v>
      </c>
      <c r="AR1203" s="11">
        <v>4</v>
      </c>
      <c r="AS1203" s="11">
        <v>2</v>
      </c>
      <c r="AT1203" s="102"/>
      <c r="AY1203" s="11"/>
      <c r="BH1203" t="str">
        <f>CONCATENATE(Tabla1[[#This Row],[MADRE]],"X",Tabla1[[#This Row],[PADRE]])</f>
        <v>D00i072XA2198</v>
      </c>
    </row>
    <row r="1204" spans="1:60" ht="15.75" hidden="1" x14ac:dyDescent="0.25">
      <c r="A1204" s="11" t="str">
        <f t="shared" si="211"/>
        <v>D06_696_19</v>
      </c>
      <c r="B1204" s="1" t="s">
        <v>488</v>
      </c>
      <c r="C1204" s="1">
        <v>696</v>
      </c>
      <c r="D1204" s="11">
        <v>19</v>
      </c>
      <c r="E1204" s="11" t="s">
        <v>523</v>
      </c>
      <c r="F1204" s="11" t="s">
        <v>224</v>
      </c>
      <c r="G1204" s="11" t="s">
        <v>63</v>
      </c>
      <c r="H1204" s="11">
        <v>2010</v>
      </c>
      <c r="I1204" t="s">
        <v>489</v>
      </c>
      <c r="Y1204" s="11">
        <v>25</v>
      </c>
      <c r="Z1204" s="11">
        <v>73</v>
      </c>
      <c r="AA1204" s="15">
        <f t="shared" si="212"/>
        <v>2.92</v>
      </c>
      <c r="AB1204" s="11">
        <v>4</v>
      </c>
      <c r="AC1204" s="11">
        <v>17</v>
      </c>
      <c r="AD1204" s="15">
        <f t="shared" si="213"/>
        <v>0.68</v>
      </c>
      <c r="AE1204" s="16">
        <f t="shared" si="214"/>
        <v>23.287671232876711</v>
      </c>
      <c r="AF1204" s="11">
        <v>0</v>
      </c>
      <c r="AG1204" s="16">
        <f t="shared" si="215"/>
        <v>0</v>
      </c>
      <c r="AH1204" s="16">
        <v>0</v>
      </c>
      <c r="AI1204" s="16">
        <f t="shared" si="216"/>
        <v>0</v>
      </c>
      <c r="AJ1204" s="18" t="s">
        <v>124</v>
      </c>
      <c r="AM1204" s="11">
        <v>5</v>
      </c>
      <c r="AN1204" s="11">
        <v>3</v>
      </c>
      <c r="AO1204" s="11">
        <v>1</v>
      </c>
      <c r="AP1204" s="11">
        <v>2</v>
      </c>
      <c r="AQ1204" s="11">
        <v>3</v>
      </c>
      <c r="AR1204" s="11">
        <v>3</v>
      </c>
      <c r="AS1204" s="11">
        <v>3</v>
      </c>
      <c r="AT1204" s="102"/>
      <c r="AY1204" s="11"/>
      <c r="BH1204" t="str">
        <f>CONCATENATE(Tabla1[[#This Row],[MADRE]],"X",Tabla1[[#This Row],[PADRE]])</f>
        <v>D00i072XA2198</v>
      </c>
    </row>
    <row r="1205" spans="1:60" ht="15.75" hidden="1" x14ac:dyDescent="0.25">
      <c r="A1205" s="11" t="str">
        <f t="shared" si="211"/>
        <v>D06_697_19</v>
      </c>
      <c r="B1205" s="1" t="s">
        <v>488</v>
      </c>
      <c r="C1205" s="1">
        <v>697</v>
      </c>
      <c r="D1205" s="11">
        <v>19</v>
      </c>
      <c r="E1205" s="11" t="s">
        <v>523</v>
      </c>
      <c r="F1205" s="11" t="s">
        <v>224</v>
      </c>
      <c r="G1205" s="11" t="s">
        <v>63</v>
      </c>
      <c r="H1205" s="11">
        <v>2010</v>
      </c>
      <c r="I1205" t="s">
        <v>489</v>
      </c>
      <c r="Y1205" s="11">
        <v>25</v>
      </c>
      <c r="Z1205" s="11">
        <v>46</v>
      </c>
      <c r="AA1205" s="15">
        <f t="shared" si="212"/>
        <v>1.84</v>
      </c>
      <c r="AB1205" s="11">
        <v>4</v>
      </c>
      <c r="AC1205" s="11">
        <v>17</v>
      </c>
      <c r="AD1205" s="101">
        <f t="shared" si="213"/>
        <v>0.68</v>
      </c>
      <c r="AE1205" s="16">
        <f t="shared" si="214"/>
        <v>36.95652173913043</v>
      </c>
      <c r="AF1205" s="11">
        <v>0</v>
      </c>
      <c r="AG1205" s="16">
        <f t="shared" si="215"/>
        <v>0</v>
      </c>
      <c r="AH1205" s="16">
        <v>0</v>
      </c>
      <c r="AI1205" s="16">
        <f t="shared" si="216"/>
        <v>0</v>
      </c>
      <c r="AJ1205" s="18" t="s">
        <v>431</v>
      </c>
      <c r="AM1205" s="11">
        <v>6</v>
      </c>
      <c r="AN1205" s="11">
        <v>2</v>
      </c>
      <c r="AO1205" s="11">
        <v>1</v>
      </c>
      <c r="AP1205" s="11">
        <v>2</v>
      </c>
      <c r="AQ1205" s="11">
        <v>3</v>
      </c>
      <c r="AR1205" s="11">
        <v>3</v>
      </c>
      <c r="AS1205" s="11">
        <v>2</v>
      </c>
      <c r="AT1205" s="102"/>
      <c r="AY1205" s="11"/>
      <c r="BH1205" t="str">
        <f>CONCATENATE(Tabla1[[#This Row],[MADRE]],"X",Tabla1[[#This Row],[PADRE]])</f>
        <v>D00i072XA2198</v>
      </c>
    </row>
    <row r="1206" spans="1:60" ht="15.75" hidden="1" x14ac:dyDescent="0.25">
      <c r="A1206" s="11" t="str">
        <f t="shared" si="211"/>
        <v>D06_698_19</v>
      </c>
      <c r="B1206" s="1" t="s">
        <v>488</v>
      </c>
      <c r="C1206" s="1">
        <v>698</v>
      </c>
      <c r="D1206" s="11">
        <v>19</v>
      </c>
      <c r="E1206" s="11" t="s">
        <v>523</v>
      </c>
      <c r="F1206" s="11" t="s">
        <v>224</v>
      </c>
      <c r="G1206" s="11" t="s">
        <v>63</v>
      </c>
      <c r="H1206" s="11">
        <v>2010</v>
      </c>
      <c r="I1206" t="s">
        <v>489</v>
      </c>
      <c r="Y1206" s="11">
        <v>25</v>
      </c>
      <c r="Z1206" s="11">
        <v>77</v>
      </c>
      <c r="AA1206" s="15">
        <f t="shared" si="212"/>
        <v>3.08</v>
      </c>
      <c r="AB1206" s="11">
        <v>4</v>
      </c>
      <c r="AC1206" s="11">
        <v>19</v>
      </c>
      <c r="AD1206" s="101">
        <f t="shared" si="213"/>
        <v>0.76</v>
      </c>
      <c r="AE1206" s="16">
        <f t="shared" si="214"/>
        <v>24.675324675324674</v>
      </c>
      <c r="AF1206" s="11">
        <v>0</v>
      </c>
      <c r="AG1206" s="16">
        <f t="shared" si="215"/>
        <v>0</v>
      </c>
      <c r="AH1206" s="16">
        <v>0</v>
      </c>
      <c r="AI1206" s="16">
        <f t="shared" si="216"/>
        <v>0</v>
      </c>
      <c r="AJ1206" s="18" t="s">
        <v>435</v>
      </c>
      <c r="AM1206" s="11">
        <v>7</v>
      </c>
      <c r="AN1206" s="11">
        <v>3</v>
      </c>
      <c r="AO1206" s="11">
        <v>1</v>
      </c>
      <c r="AP1206" s="11">
        <v>1</v>
      </c>
      <c r="AQ1206" s="11">
        <v>3</v>
      </c>
      <c r="AR1206" s="11">
        <v>3</v>
      </c>
      <c r="AS1206" s="11">
        <v>1</v>
      </c>
      <c r="AT1206" s="102"/>
      <c r="AY1206" s="11"/>
      <c r="BH1206" t="str">
        <f>CONCATENATE(Tabla1[[#This Row],[MADRE]],"X",Tabla1[[#This Row],[PADRE]])</f>
        <v>D00i072XA2198</v>
      </c>
    </row>
    <row r="1207" spans="1:60" ht="15.75" hidden="1" x14ac:dyDescent="0.25">
      <c r="A1207" s="11" t="str">
        <f t="shared" si="211"/>
        <v>D06_701_19</v>
      </c>
      <c r="B1207" s="1" t="s">
        <v>488</v>
      </c>
      <c r="C1207" s="12">
        <v>701</v>
      </c>
      <c r="D1207" s="14">
        <v>19</v>
      </c>
      <c r="E1207" s="11" t="s">
        <v>523</v>
      </c>
      <c r="F1207" s="14" t="s">
        <v>224</v>
      </c>
      <c r="G1207" s="14" t="s">
        <v>63</v>
      </c>
      <c r="H1207" s="14">
        <v>2009</v>
      </c>
      <c r="I1207" t="s">
        <v>489</v>
      </c>
      <c r="Y1207" s="14">
        <v>25</v>
      </c>
      <c r="Z1207" s="14">
        <v>70</v>
      </c>
      <c r="AA1207" s="81">
        <f t="shared" si="212"/>
        <v>2.8466666666666667</v>
      </c>
      <c r="AB1207" s="14">
        <v>4</v>
      </c>
      <c r="AC1207" s="14">
        <v>28</v>
      </c>
      <c r="AD1207" s="87">
        <f t="shared" si="213"/>
        <v>1.1666666666666667</v>
      </c>
      <c r="AE1207" s="13">
        <f t="shared" si="214"/>
        <v>40.983606557377051</v>
      </c>
      <c r="AF1207" s="14">
        <v>1</v>
      </c>
      <c r="AG1207" s="13">
        <f t="shared" si="215"/>
        <v>4</v>
      </c>
      <c r="AH1207" s="14">
        <v>3</v>
      </c>
      <c r="AI1207" s="108">
        <f t="shared" si="216"/>
        <v>12</v>
      </c>
      <c r="AJ1207" s="17" t="s">
        <v>311</v>
      </c>
      <c r="AM1207" s="14">
        <v>8</v>
      </c>
      <c r="AN1207" s="14">
        <v>3</v>
      </c>
      <c r="AO1207" s="14">
        <v>1</v>
      </c>
      <c r="AP1207" s="14">
        <v>3</v>
      </c>
      <c r="AQ1207" s="14">
        <v>3</v>
      </c>
      <c r="AR1207" s="14">
        <v>3</v>
      </c>
      <c r="AS1207" s="14"/>
      <c r="AT1207" s="14"/>
      <c r="AY1207" s="14"/>
      <c r="BH1207" t="str">
        <f>CONCATENATE(Tabla1[[#This Row],[MADRE]],"X",Tabla1[[#This Row],[PADRE]])</f>
        <v>D00i072XA2198</v>
      </c>
    </row>
    <row r="1208" spans="1:60" ht="15.75" hidden="1" x14ac:dyDescent="0.25">
      <c r="A1208" s="11" t="str">
        <f t="shared" si="211"/>
        <v>D06_709_20</v>
      </c>
      <c r="B1208" s="1" t="s">
        <v>488</v>
      </c>
      <c r="C1208" s="12">
        <v>709</v>
      </c>
      <c r="D1208" s="14">
        <v>20</v>
      </c>
      <c r="E1208" s="11" t="s">
        <v>523</v>
      </c>
      <c r="F1208" s="14" t="s">
        <v>504</v>
      </c>
      <c r="G1208" s="14" t="s">
        <v>63</v>
      </c>
      <c r="H1208" s="14">
        <v>2009</v>
      </c>
      <c r="I1208" t="s">
        <v>489</v>
      </c>
      <c r="Y1208" s="14">
        <v>25</v>
      </c>
      <c r="Z1208" s="14">
        <v>62</v>
      </c>
      <c r="AA1208" s="81">
        <f t="shared" si="212"/>
        <v>2.48</v>
      </c>
      <c r="AB1208" s="14">
        <v>4</v>
      </c>
      <c r="AC1208" s="14">
        <v>22</v>
      </c>
      <c r="AD1208" s="81">
        <f t="shared" si="213"/>
        <v>0.88</v>
      </c>
      <c r="AE1208" s="13">
        <f t="shared" si="214"/>
        <v>35.483870967741936</v>
      </c>
      <c r="AF1208" s="14">
        <v>0</v>
      </c>
      <c r="AG1208" s="103">
        <f t="shared" si="215"/>
        <v>0</v>
      </c>
      <c r="AH1208" s="14">
        <v>0</v>
      </c>
      <c r="AI1208" s="103">
        <f t="shared" si="216"/>
        <v>0</v>
      </c>
      <c r="AJ1208" s="17" t="s">
        <v>525</v>
      </c>
      <c r="AM1208" s="14">
        <v>4</v>
      </c>
      <c r="AN1208" s="14">
        <v>3</v>
      </c>
      <c r="AO1208" s="14">
        <v>1</v>
      </c>
      <c r="AP1208" s="14">
        <v>2</v>
      </c>
      <c r="AQ1208" s="14">
        <v>3</v>
      </c>
      <c r="AR1208" s="107">
        <v>2</v>
      </c>
      <c r="AS1208" s="107"/>
      <c r="AT1208" s="14"/>
      <c r="AY1208" s="14"/>
      <c r="BH1208" t="str">
        <f>CONCATENATE(Tabla1[[#This Row],[MADRE]],"X",Tabla1[[#This Row],[PADRE]])</f>
        <v>D00i072XD01i462</v>
      </c>
    </row>
    <row r="1209" spans="1:60" ht="15.75" hidden="1" x14ac:dyDescent="0.25">
      <c r="A1209" s="11" t="str">
        <f t="shared" si="211"/>
        <v>D06_721_20</v>
      </c>
      <c r="B1209" s="1" t="s">
        <v>488</v>
      </c>
      <c r="C1209" s="1">
        <v>721</v>
      </c>
      <c r="D1209" s="11">
        <v>20</v>
      </c>
      <c r="E1209" s="11" t="s">
        <v>523</v>
      </c>
      <c r="F1209" s="14" t="s">
        <v>504</v>
      </c>
      <c r="G1209" s="11" t="s">
        <v>63</v>
      </c>
      <c r="H1209" s="11">
        <v>2010</v>
      </c>
      <c r="I1209" t="s">
        <v>489</v>
      </c>
      <c r="Y1209" s="11">
        <v>25</v>
      </c>
      <c r="Z1209" s="11">
        <v>37</v>
      </c>
      <c r="AA1209" s="15">
        <f t="shared" si="212"/>
        <v>1.5217391304347825</v>
      </c>
      <c r="AB1209" s="11">
        <v>4</v>
      </c>
      <c r="AC1209" s="11">
        <v>12</v>
      </c>
      <c r="AD1209" s="15">
        <f t="shared" si="213"/>
        <v>0.52173913043478259</v>
      </c>
      <c r="AE1209" s="16">
        <f t="shared" si="214"/>
        <v>34.285714285714285</v>
      </c>
      <c r="AF1209" s="11">
        <v>2</v>
      </c>
      <c r="AG1209" s="16">
        <f t="shared" si="215"/>
        <v>8</v>
      </c>
      <c r="AH1209" s="16">
        <v>0</v>
      </c>
      <c r="AI1209" s="16">
        <f t="shared" si="216"/>
        <v>0</v>
      </c>
      <c r="AJ1209" s="18" t="s">
        <v>87</v>
      </c>
      <c r="AM1209" s="11">
        <v>1</v>
      </c>
      <c r="AN1209" s="11">
        <v>3</v>
      </c>
      <c r="AO1209" s="11">
        <v>1</v>
      </c>
      <c r="AP1209" s="11">
        <v>3</v>
      </c>
      <c r="AQ1209" s="11">
        <v>3</v>
      </c>
      <c r="AR1209" s="11">
        <v>3</v>
      </c>
      <c r="AS1209" s="11">
        <v>1</v>
      </c>
      <c r="AT1209" s="102"/>
      <c r="AY1209" s="11"/>
      <c r="BH1209" t="str">
        <f>CONCATENATE(Tabla1[[#This Row],[MADRE]],"X",Tabla1[[#This Row],[PADRE]])</f>
        <v>D00i072XD01i462</v>
      </c>
    </row>
    <row r="1210" spans="1:60" ht="15.75" hidden="1" x14ac:dyDescent="0.25">
      <c r="A1210" s="11" t="str">
        <f t="shared" si="211"/>
        <v>D06_723_20</v>
      </c>
      <c r="B1210" s="1" t="s">
        <v>488</v>
      </c>
      <c r="C1210" s="1">
        <v>723</v>
      </c>
      <c r="D1210" s="11">
        <v>20</v>
      </c>
      <c r="E1210" s="11" t="s">
        <v>523</v>
      </c>
      <c r="F1210" s="14" t="s">
        <v>504</v>
      </c>
      <c r="G1210" s="11" t="s">
        <v>63</v>
      </c>
      <c r="H1210" s="11">
        <v>2010</v>
      </c>
      <c r="I1210" t="s">
        <v>489</v>
      </c>
      <c r="Y1210" s="11">
        <v>14</v>
      </c>
      <c r="Z1210" s="11">
        <v>22</v>
      </c>
      <c r="AA1210" s="15">
        <f t="shared" si="212"/>
        <v>1.6153846153846154</v>
      </c>
      <c r="AB1210" s="11">
        <v>4</v>
      </c>
      <c r="AC1210" s="11">
        <v>8</v>
      </c>
      <c r="AD1210" s="15">
        <f t="shared" si="213"/>
        <v>0.61538461538461542</v>
      </c>
      <c r="AE1210" s="16">
        <f t="shared" si="214"/>
        <v>38.095238095238095</v>
      </c>
      <c r="AF1210" s="11">
        <v>1</v>
      </c>
      <c r="AG1210" s="16">
        <f t="shared" si="215"/>
        <v>7.1428571428571432</v>
      </c>
      <c r="AH1210" s="16">
        <v>0</v>
      </c>
      <c r="AI1210" s="16">
        <f t="shared" si="216"/>
        <v>0</v>
      </c>
      <c r="AJ1210" s="18" t="s">
        <v>259</v>
      </c>
      <c r="AM1210" s="11">
        <v>3</v>
      </c>
      <c r="AN1210" s="11">
        <v>3</v>
      </c>
      <c r="AO1210" s="11">
        <v>1</v>
      </c>
      <c r="AP1210" s="11">
        <v>2</v>
      </c>
      <c r="AQ1210" s="11">
        <v>3</v>
      </c>
      <c r="AR1210" s="11">
        <v>2</v>
      </c>
      <c r="AS1210" s="11">
        <v>2</v>
      </c>
      <c r="AT1210" s="102"/>
      <c r="AY1210" s="11"/>
      <c r="BH1210" t="str">
        <f>CONCATENATE(Tabla1[[#This Row],[MADRE]],"X",Tabla1[[#This Row],[PADRE]])</f>
        <v>D00i072XD01i462</v>
      </c>
    </row>
    <row r="1211" spans="1:60" ht="15.75" hidden="1" x14ac:dyDescent="0.25">
      <c r="A1211" s="11" t="str">
        <f t="shared" si="211"/>
        <v>D06_725_20</v>
      </c>
      <c r="B1211" s="1" t="s">
        <v>488</v>
      </c>
      <c r="C1211" s="12">
        <v>725</v>
      </c>
      <c r="D1211" s="14">
        <v>20</v>
      </c>
      <c r="E1211" s="11" t="s">
        <v>523</v>
      </c>
      <c r="F1211" s="14" t="s">
        <v>504</v>
      </c>
      <c r="G1211" s="14" t="s">
        <v>63</v>
      </c>
      <c r="H1211" s="14">
        <v>2009</v>
      </c>
      <c r="I1211" t="s">
        <v>489</v>
      </c>
      <c r="Y1211" s="14">
        <v>25</v>
      </c>
      <c r="Z1211" s="14">
        <v>52</v>
      </c>
      <c r="AA1211" s="81">
        <f t="shared" si="212"/>
        <v>2.08</v>
      </c>
      <c r="AB1211" s="14">
        <v>3</v>
      </c>
      <c r="AC1211" s="14">
        <v>29</v>
      </c>
      <c r="AD1211" s="115">
        <f t="shared" si="213"/>
        <v>1.1599999999999999</v>
      </c>
      <c r="AE1211" s="13">
        <f t="shared" si="214"/>
        <v>55.769230769230759</v>
      </c>
      <c r="AF1211" s="14">
        <v>0</v>
      </c>
      <c r="AG1211" s="13">
        <f t="shared" si="215"/>
        <v>0</v>
      </c>
      <c r="AH1211" s="13">
        <v>0</v>
      </c>
      <c r="AI1211" s="13">
        <f t="shared" si="216"/>
        <v>0</v>
      </c>
      <c r="AJ1211" s="17" t="s">
        <v>259</v>
      </c>
      <c r="AM1211" s="14">
        <v>7</v>
      </c>
      <c r="AN1211" s="14">
        <v>3</v>
      </c>
      <c r="AO1211" s="14">
        <v>1</v>
      </c>
      <c r="AP1211" s="14">
        <v>3</v>
      </c>
      <c r="AQ1211" s="14">
        <v>3</v>
      </c>
      <c r="AR1211" s="14">
        <v>3</v>
      </c>
      <c r="AS1211" s="14"/>
      <c r="AT1211" s="111"/>
      <c r="AY1211" s="14"/>
      <c r="BH1211" t="str">
        <f>CONCATENATE(Tabla1[[#This Row],[MADRE]],"X",Tabla1[[#This Row],[PADRE]])</f>
        <v>D00i072XD01i462</v>
      </c>
    </row>
    <row r="1212" spans="1:60" ht="15.75" hidden="1" x14ac:dyDescent="0.25">
      <c r="A1212" s="11" t="str">
        <f t="shared" si="211"/>
        <v>D06_725_20</v>
      </c>
      <c r="B1212" s="1" t="s">
        <v>488</v>
      </c>
      <c r="C1212" s="1">
        <v>725</v>
      </c>
      <c r="D1212" s="11">
        <v>20</v>
      </c>
      <c r="E1212" s="11" t="s">
        <v>523</v>
      </c>
      <c r="F1212" s="14" t="s">
        <v>504</v>
      </c>
      <c r="G1212" s="11" t="s">
        <v>63</v>
      </c>
      <c r="H1212" s="11">
        <v>2010</v>
      </c>
      <c r="I1212" t="s">
        <v>489</v>
      </c>
      <c r="Y1212" s="11">
        <v>25</v>
      </c>
      <c r="Z1212" s="11">
        <v>52</v>
      </c>
      <c r="AA1212" s="15">
        <f t="shared" si="212"/>
        <v>2.08</v>
      </c>
      <c r="AB1212" s="11">
        <v>2</v>
      </c>
      <c r="AC1212" s="11">
        <v>29</v>
      </c>
      <c r="AD1212" s="112">
        <f t="shared" si="213"/>
        <v>1.1599999999999999</v>
      </c>
      <c r="AE1212" s="16">
        <f t="shared" si="214"/>
        <v>55.769230769230759</v>
      </c>
      <c r="AF1212" s="11">
        <v>0</v>
      </c>
      <c r="AG1212" s="16">
        <f t="shared" si="215"/>
        <v>0</v>
      </c>
      <c r="AH1212" s="16">
        <v>0</v>
      </c>
      <c r="AI1212" s="16">
        <f t="shared" si="216"/>
        <v>0</v>
      </c>
      <c r="AJ1212" s="18" t="s">
        <v>526</v>
      </c>
      <c r="AM1212" s="11">
        <v>3</v>
      </c>
      <c r="AN1212" s="11">
        <v>3</v>
      </c>
      <c r="AO1212" s="11">
        <v>1</v>
      </c>
      <c r="AP1212" s="11">
        <v>3</v>
      </c>
      <c r="AQ1212" s="11">
        <v>3</v>
      </c>
      <c r="AR1212" s="11">
        <v>3</v>
      </c>
      <c r="AS1212" s="122">
        <v>1</v>
      </c>
      <c r="AT1212" s="102"/>
      <c r="AY1212" s="11"/>
      <c r="BH1212" t="str">
        <f>CONCATENATE(Tabla1[[#This Row],[MADRE]],"X",Tabla1[[#This Row],[PADRE]])</f>
        <v>D00i072XD01i462</v>
      </c>
    </row>
    <row r="1213" spans="1:60" ht="15.75" hidden="1" x14ac:dyDescent="0.25">
      <c r="A1213" s="11" t="str">
        <f t="shared" si="211"/>
        <v>D06_725_20</v>
      </c>
      <c r="B1213" s="1" t="s">
        <v>488</v>
      </c>
      <c r="C1213" s="1">
        <v>725</v>
      </c>
      <c r="D1213" s="11">
        <v>20</v>
      </c>
      <c r="E1213" s="11" t="s">
        <v>523</v>
      </c>
      <c r="F1213" s="14" t="s">
        <v>504</v>
      </c>
      <c r="G1213" s="11" t="s">
        <v>63</v>
      </c>
      <c r="H1213" s="11">
        <v>2011</v>
      </c>
      <c r="I1213" t="s">
        <v>489</v>
      </c>
      <c r="Y1213" s="11">
        <v>25</v>
      </c>
      <c r="Z1213" s="97">
        <v>54</v>
      </c>
      <c r="AA1213" s="15">
        <f t="shared" si="212"/>
        <v>2.16</v>
      </c>
      <c r="AB1213" s="11">
        <v>2</v>
      </c>
      <c r="AC1213" s="97">
        <v>30</v>
      </c>
      <c r="AD1213" s="15">
        <f t="shared" si="213"/>
        <v>1.2</v>
      </c>
      <c r="AE1213" s="16">
        <f t="shared" si="214"/>
        <v>55.55555555555555</v>
      </c>
      <c r="AF1213" s="11">
        <v>0</v>
      </c>
      <c r="AG1213" s="16">
        <f t="shared" si="215"/>
        <v>0</v>
      </c>
      <c r="AH1213" s="16">
        <v>0</v>
      </c>
      <c r="AI1213" s="16">
        <f t="shared" si="216"/>
        <v>0</v>
      </c>
      <c r="AJ1213" s="18" t="s">
        <v>298</v>
      </c>
      <c r="AM1213" s="11">
        <v>7</v>
      </c>
      <c r="AN1213" s="11">
        <v>3</v>
      </c>
      <c r="AO1213" s="11">
        <v>1</v>
      </c>
      <c r="AP1213" s="11">
        <v>2</v>
      </c>
      <c r="AQ1213" s="11">
        <v>3</v>
      </c>
      <c r="AR1213" s="11">
        <v>2</v>
      </c>
      <c r="AS1213" s="11">
        <v>2</v>
      </c>
      <c r="AT1213" s="19" t="s">
        <v>527</v>
      </c>
      <c r="AY1213" s="11"/>
      <c r="BH1213" t="str">
        <f>CONCATENATE(Tabla1[[#This Row],[MADRE]],"X",Tabla1[[#This Row],[PADRE]])</f>
        <v>D00i072XD01i462</v>
      </c>
    </row>
    <row r="1214" spans="1:60" ht="15.75" hidden="1" x14ac:dyDescent="0.25">
      <c r="A1214" s="11" t="str">
        <f t="shared" si="211"/>
        <v>D06_725_20</v>
      </c>
      <c r="B1214" s="1" t="s">
        <v>488</v>
      </c>
      <c r="C1214" s="1">
        <v>725</v>
      </c>
      <c r="D1214" s="11">
        <v>20</v>
      </c>
      <c r="E1214" s="11" t="s">
        <v>523</v>
      </c>
      <c r="F1214" s="14" t="s">
        <v>504</v>
      </c>
      <c r="G1214" s="11" t="s">
        <v>63</v>
      </c>
      <c r="H1214" s="11">
        <v>2012</v>
      </c>
      <c r="I1214" t="s">
        <v>489</v>
      </c>
      <c r="Y1214" s="11">
        <v>25</v>
      </c>
      <c r="Z1214" s="11">
        <v>56</v>
      </c>
      <c r="AA1214" s="15">
        <f t="shared" si="212"/>
        <v>2.2816666666666667</v>
      </c>
      <c r="AB1214" s="11">
        <v>3</v>
      </c>
      <c r="AC1214" s="11">
        <v>25</v>
      </c>
      <c r="AD1214" s="15">
        <f t="shared" si="213"/>
        <v>1.0416666666666667</v>
      </c>
      <c r="AE1214" s="16">
        <f t="shared" si="214"/>
        <v>45.653761869978084</v>
      </c>
      <c r="AF1214" s="11">
        <v>1</v>
      </c>
      <c r="AG1214" s="16">
        <f t="shared" si="215"/>
        <v>4</v>
      </c>
      <c r="AH1214" s="16">
        <v>0</v>
      </c>
      <c r="AI1214" s="16">
        <f t="shared" si="216"/>
        <v>0</v>
      </c>
      <c r="AJ1214" s="18" t="s">
        <v>259</v>
      </c>
      <c r="AM1214" s="16">
        <v>4</v>
      </c>
      <c r="AN1214" s="11">
        <v>3</v>
      </c>
      <c r="AO1214" s="11">
        <v>1</v>
      </c>
      <c r="AP1214" s="11">
        <v>2</v>
      </c>
      <c r="AQ1214" s="11">
        <v>3</v>
      </c>
      <c r="AR1214" s="11">
        <v>3</v>
      </c>
      <c r="AS1214" s="11"/>
      <c r="AT1214" s="19"/>
      <c r="AY1214" s="11"/>
      <c r="BH1214" t="str">
        <f>CONCATENATE(Tabla1[[#This Row],[MADRE]],"X",Tabla1[[#This Row],[PADRE]])</f>
        <v>D00i072XD01i462</v>
      </c>
    </row>
    <row r="1215" spans="1:60" ht="15.75" hidden="1" x14ac:dyDescent="0.25">
      <c r="A1215" s="11" t="str">
        <f t="shared" si="211"/>
        <v>D06_725_20</v>
      </c>
      <c r="B1215" s="1" t="s">
        <v>488</v>
      </c>
      <c r="C1215" s="1">
        <v>725</v>
      </c>
      <c r="D1215" s="11">
        <v>20</v>
      </c>
      <c r="E1215" s="11" t="s">
        <v>523</v>
      </c>
      <c r="F1215" s="14" t="s">
        <v>504</v>
      </c>
      <c r="G1215" s="11" t="s">
        <v>63</v>
      </c>
      <c r="H1215" s="11">
        <v>2013</v>
      </c>
      <c r="I1215" t="s">
        <v>489</v>
      </c>
      <c r="Y1215" s="11">
        <v>25</v>
      </c>
      <c r="Z1215" s="11">
        <v>47</v>
      </c>
      <c r="AA1215" s="15">
        <f t="shared" si="212"/>
        <v>2.06</v>
      </c>
      <c r="AB1215" s="11">
        <v>2</v>
      </c>
      <c r="AC1215" s="11">
        <v>18</v>
      </c>
      <c r="AD1215" s="15">
        <f t="shared" si="213"/>
        <v>0.9</v>
      </c>
      <c r="AE1215" s="16">
        <f t="shared" si="214"/>
        <v>43.689320388349515</v>
      </c>
      <c r="AF1215" s="11">
        <v>5</v>
      </c>
      <c r="AG1215" s="16">
        <f t="shared" si="215"/>
        <v>20</v>
      </c>
      <c r="AH1215" s="16">
        <v>0</v>
      </c>
      <c r="AI1215" s="16">
        <f t="shared" si="216"/>
        <v>0</v>
      </c>
      <c r="AJ1215" s="18" t="s">
        <v>316</v>
      </c>
      <c r="AM1215" s="11">
        <v>7</v>
      </c>
      <c r="AN1215" s="11">
        <v>3</v>
      </c>
      <c r="AO1215" s="11">
        <v>1</v>
      </c>
      <c r="AP1215" s="11">
        <v>2</v>
      </c>
      <c r="AQ1215" s="11">
        <v>3</v>
      </c>
      <c r="AR1215" s="11">
        <v>2</v>
      </c>
      <c r="AS1215" s="11"/>
      <c r="AT1215" s="19"/>
      <c r="AY1215" s="11"/>
      <c r="BH1215" t="str">
        <f>CONCATENATE(Tabla1[[#This Row],[MADRE]],"X",Tabla1[[#This Row],[PADRE]])</f>
        <v>D00i072XD01i462</v>
      </c>
    </row>
    <row r="1216" spans="1:60" ht="15.75" hidden="1" x14ac:dyDescent="0.25">
      <c r="A1216" s="11" t="str">
        <f t="shared" si="211"/>
        <v>D06_727_20</v>
      </c>
      <c r="B1216" s="1" t="s">
        <v>488</v>
      </c>
      <c r="C1216" s="12">
        <v>727</v>
      </c>
      <c r="D1216" s="14">
        <v>20</v>
      </c>
      <c r="E1216" s="11" t="s">
        <v>523</v>
      </c>
      <c r="F1216" s="14" t="s">
        <v>504</v>
      </c>
      <c r="G1216" s="14" t="s">
        <v>63</v>
      </c>
      <c r="H1216" s="14">
        <v>2009</v>
      </c>
      <c r="I1216" t="s">
        <v>489</v>
      </c>
      <c r="Y1216" s="14">
        <v>25</v>
      </c>
      <c r="Z1216" s="14">
        <v>60</v>
      </c>
      <c r="AA1216" s="81">
        <f t="shared" si="212"/>
        <v>2.4333333333333336</v>
      </c>
      <c r="AB1216" s="14">
        <v>4</v>
      </c>
      <c r="AC1216" s="14">
        <v>20</v>
      </c>
      <c r="AD1216" s="100">
        <f t="shared" si="213"/>
        <v>0.83333333333333337</v>
      </c>
      <c r="AE1216" s="13">
        <f t="shared" si="214"/>
        <v>34.246575342465754</v>
      </c>
      <c r="AF1216" s="14">
        <v>1</v>
      </c>
      <c r="AG1216" s="13">
        <f t="shared" si="215"/>
        <v>4</v>
      </c>
      <c r="AH1216" s="13">
        <v>0</v>
      </c>
      <c r="AI1216" s="13">
        <f t="shared" si="216"/>
        <v>0</v>
      </c>
      <c r="AJ1216" s="17" t="s">
        <v>87</v>
      </c>
      <c r="AM1216" s="14">
        <v>7</v>
      </c>
      <c r="AN1216" s="14">
        <v>3</v>
      </c>
      <c r="AO1216" s="14">
        <v>1</v>
      </c>
      <c r="AP1216" s="14">
        <v>3</v>
      </c>
      <c r="AQ1216" s="14">
        <v>3</v>
      </c>
      <c r="AR1216" s="14">
        <v>3</v>
      </c>
      <c r="AS1216" s="14"/>
      <c r="AT1216" s="14"/>
      <c r="AY1216" s="14"/>
      <c r="BH1216" t="str">
        <f>CONCATENATE(Tabla1[[#This Row],[MADRE]],"X",Tabla1[[#This Row],[PADRE]])</f>
        <v>D00i072XD01i462</v>
      </c>
    </row>
    <row r="1217" spans="1:60" ht="15.75" hidden="1" x14ac:dyDescent="0.25">
      <c r="A1217" s="11" t="str">
        <f t="shared" ref="A1217:A1280" si="217">CONCATENATE(B1217, "_",C1217,"_",D1217)</f>
        <v>D06_727_20</v>
      </c>
      <c r="B1217" s="1" t="s">
        <v>488</v>
      </c>
      <c r="C1217" s="1">
        <v>727</v>
      </c>
      <c r="D1217" s="11">
        <v>20</v>
      </c>
      <c r="E1217" s="11" t="s">
        <v>523</v>
      </c>
      <c r="F1217" s="14" t="s">
        <v>504</v>
      </c>
      <c r="G1217" s="11" t="s">
        <v>63</v>
      </c>
      <c r="H1217" s="11">
        <v>2010</v>
      </c>
      <c r="I1217" t="s">
        <v>489</v>
      </c>
      <c r="Y1217" s="11">
        <v>25</v>
      </c>
      <c r="Z1217" s="11">
        <v>49</v>
      </c>
      <c r="AA1217" s="15">
        <f t="shared" si="212"/>
        <v>1.96</v>
      </c>
      <c r="AB1217" s="11">
        <v>4</v>
      </c>
      <c r="AC1217" s="11">
        <v>14</v>
      </c>
      <c r="AD1217" s="101">
        <f t="shared" si="213"/>
        <v>0.56000000000000005</v>
      </c>
      <c r="AE1217" s="16">
        <f t="shared" si="214"/>
        <v>28.571428571428577</v>
      </c>
      <c r="AF1217" s="11">
        <v>0</v>
      </c>
      <c r="AG1217" s="16">
        <f t="shared" si="215"/>
        <v>0</v>
      </c>
      <c r="AH1217" s="16">
        <v>0</v>
      </c>
      <c r="AI1217" s="16">
        <f t="shared" si="216"/>
        <v>0</v>
      </c>
      <c r="AJ1217" s="18" t="s">
        <v>524</v>
      </c>
      <c r="AM1217" s="11">
        <v>3</v>
      </c>
      <c r="AN1217" s="11">
        <v>3</v>
      </c>
      <c r="AO1217" s="11">
        <v>1</v>
      </c>
      <c r="AP1217" s="11">
        <v>2</v>
      </c>
      <c r="AQ1217" s="11">
        <v>3</v>
      </c>
      <c r="AR1217" s="11">
        <v>2</v>
      </c>
      <c r="AS1217" s="11">
        <v>1</v>
      </c>
      <c r="AT1217" s="102"/>
      <c r="AY1217" s="11"/>
      <c r="BH1217" t="str">
        <f>CONCATENATE(Tabla1[[#This Row],[MADRE]],"X",Tabla1[[#This Row],[PADRE]])</f>
        <v>D00i072XD01i462</v>
      </c>
    </row>
    <row r="1218" spans="1:60" ht="15.75" hidden="1" x14ac:dyDescent="0.25">
      <c r="A1218" s="11" t="str">
        <f t="shared" si="217"/>
        <v>D06_741_21</v>
      </c>
      <c r="B1218" s="1" t="s">
        <v>488</v>
      </c>
      <c r="C1218" s="12">
        <v>741</v>
      </c>
      <c r="D1218" s="14">
        <v>21</v>
      </c>
      <c r="E1218" s="11" t="s">
        <v>523</v>
      </c>
      <c r="F1218" s="14" t="s">
        <v>508</v>
      </c>
      <c r="G1218" s="14" t="s">
        <v>63</v>
      </c>
      <c r="H1218" s="14">
        <v>2009</v>
      </c>
      <c r="I1218" t="s">
        <v>489</v>
      </c>
      <c r="Y1218" s="14">
        <v>25</v>
      </c>
      <c r="Z1218" s="14">
        <v>82</v>
      </c>
      <c r="AA1218" s="81">
        <f t="shared" si="212"/>
        <v>3.28</v>
      </c>
      <c r="AB1218" s="14">
        <v>4</v>
      </c>
      <c r="AC1218" s="14">
        <v>27</v>
      </c>
      <c r="AD1218" s="100">
        <f t="shared" si="213"/>
        <v>1.08</v>
      </c>
      <c r="AE1218" s="13">
        <f t="shared" si="214"/>
        <v>32.926829268292686</v>
      </c>
      <c r="AF1218" s="14">
        <v>0</v>
      </c>
      <c r="AG1218" s="13">
        <f t="shared" si="215"/>
        <v>0</v>
      </c>
      <c r="AH1218" s="13">
        <v>0</v>
      </c>
      <c r="AI1218" s="13">
        <f t="shared" si="216"/>
        <v>0</v>
      </c>
      <c r="AJ1218" s="17" t="s">
        <v>87</v>
      </c>
      <c r="AM1218" s="14">
        <v>5</v>
      </c>
      <c r="AN1218" s="14">
        <v>3</v>
      </c>
      <c r="AO1218" s="14">
        <v>1</v>
      </c>
      <c r="AP1218" s="14">
        <v>2</v>
      </c>
      <c r="AQ1218" s="14">
        <v>3</v>
      </c>
      <c r="AR1218" s="95">
        <v>4</v>
      </c>
      <c r="AS1218" s="14"/>
      <c r="AT1218" s="14"/>
      <c r="AY1218" s="14"/>
      <c r="BH1218" t="str">
        <f>CONCATENATE(Tabla1[[#This Row],[MADRE]],"X",Tabla1[[#This Row],[PADRE]])</f>
        <v>D00i072XD98i672</v>
      </c>
    </row>
    <row r="1219" spans="1:60" ht="15.75" hidden="1" x14ac:dyDescent="0.25">
      <c r="A1219" s="11" t="str">
        <f t="shared" si="217"/>
        <v>D06_741_21</v>
      </c>
      <c r="B1219" s="1" t="s">
        <v>488</v>
      </c>
      <c r="C1219" s="1">
        <v>741</v>
      </c>
      <c r="D1219" s="11">
        <v>21</v>
      </c>
      <c r="E1219" s="11" t="s">
        <v>523</v>
      </c>
      <c r="F1219" s="14" t="s">
        <v>508</v>
      </c>
      <c r="G1219" s="11" t="s">
        <v>63</v>
      </c>
      <c r="H1219" s="11">
        <v>2010</v>
      </c>
      <c r="I1219" t="s">
        <v>489</v>
      </c>
      <c r="Y1219" s="11">
        <v>25</v>
      </c>
      <c r="Z1219" s="11">
        <v>62</v>
      </c>
      <c r="AA1219" s="15">
        <f t="shared" si="212"/>
        <v>2.48</v>
      </c>
      <c r="AB1219" s="11">
        <v>4</v>
      </c>
      <c r="AC1219" s="11">
        <v>19</v>
      </c>
      <c r="AD1219" s="101">
        <f t="shared" si="213"/>
        <v>0.76</v>
      </c>
      <c r="AE1219" s="16">
        <f t="shared" si="214"/>
        <v>30.64516129032258</v>
      </c>
      <c r="AF1219" s="11">
        <v>0</v>
      </c>
      <c r="AG1219" s="16">
        <f t="shared" si="215"/>
        <v>0</v>
      </c>
      <c r="AH1219" s="16">
        <v>0</v>
      </c>
      <c r="AI1219" s="16">
        <f t="shared" si="216"/>
        <v>0</v>
      </c>
      <c r="AJ1219" s="18" t="s">
        <v>435</v>
      </c>
      <c r="AM1219" s="11">
        <v>5</v>
      </c>
      <c r="AN1219" s="11">
        <v>3</v>
      </c>
      <c r="AO1219" s="11">
        <v>2</v>
      </c>
      <c r="AP1219" s="11">
        <v>2</v>
      </c>
      <c r="AQ1219" s="11">
        <v>3</v>
      </c>
      <c r="AR1219" s="11">
        <v>3</v>
      </c>
      <c r="AS1219" s="11">
        <v>1</v>
      </c>
      <c r="AT1219" s="102"/>
      <c r="AY1219" s="11"/>
      <c r="BH1219" t="str">
        <f>CONCATENATE(Tabla1[[#This Row],[MADRE]],"X",Tabla1[[#This Row],[PADRE]])</f>
        <v>D00i072XD98i672</v>
      </c>
    </row>
    <row r="1220" spans="1:60" ht="15.75" hidden="1" x14ac:dyDescent="0.25">
      <c r="A1220" s="11" t="str">
        <f t="shared" si="217"/>
        <v>D06_743_21</v>
      </c>
      <c r="B1220" s="1" t="s">
        <v>488</v>
      </c>
      <c r="C1220" s="12">
        <v>743</v>
      </c>
      <c r="D1220" s="14">
        <v>21</v>
      </c>
      <c r="E1220" s="11" t="s">
        <v>523</v>
      </c>
      <c r="F1220" s="14" t="s">
        <v>508</v>
      </c>
      <c r="G1220" s="14" t="s">
        <v>63</v>
      </c>
      <c r="H1220" s="14">
        <v>2009</v>
      </c>
      <c r="I1220" t="s">
        <v>489</v>
      </c>
      <c r="Y1220" s="14">
        <v>25</v>
      </c>
      <c r="Z1220" s="14">
        <v>88</v>
      </c>
      <c r="AA1220" s="81">
        <f t="shared" si="212"/>
        <v>3.52</v>
      </c>
      <c r="AB1220" s="14">
        <v>4</v>
      </c>
      <c r="AC1220" s="14">
        <v>25</v>
      </c>
      <c r="AD1220" s="81">
        <f t="shared" si="213"/>
        <v>1</v>
      </c>
      <c r="AE1220" s="13">
        <f t="shared" si="214"/>
        <v>28.40909090909091</v>
      </c>
      <c r="AF1220" s="14">
        <v>0</v>
      </c>
      <c r="AG1220" s="103">
        <f t="shared" si="215"/>
        <v>0</v>
      </c>
      <c r="AH1220" s="13">
        <v>0</v>
      </c>
      <c r="AI1220" s="103">
        <f t="shared" si="216"/>
        <v>0</v>
      </c>
      <c r="AJ1220" s="17" t="s">
        <v>123</v>
      </c>
      <c r="AM1220" s="14">
        <v>3</v>
      </c>
      <c r="AN1220" s="14">
        <v>3</v>
      </c>
      <c r="AO1220" s="14">
        <v>1</v>
      </c>
      <c r="AP1220" s="14">
        <v>3</v>
      </c>
      <c r="AQ1220" s="14">
        <v>3</v>
      </c>
      <c r="AR1220" s="85">
        <v>4</v>
      </c>
      <c r="AS1220" s="85"/>
      <c r="AT1220" s="14"/>
      <c r="AY1220" s="14"/>
      <c r="BH1220" t="str">
        <f>CONCATENATE(Tabla1[[#This Row],[MADRE]],"X",Tabla1[[#This Row],[PADRE]])</f>
        <v>D00i072XD98i672</v>
      </c>
    </row>
    <row r="1221" spans="1:60" ht="15.75" hidden="1" x14ac:dyDescent="0.25">
      <c r="A1221" s="11" t="str">
        <f t="shared" si="217"/>
        <v>D06_744_21</v>
      </c>
      <c r="B1221" s="1" t="s">
        <v>488</v>
      </c>
      <c r="C1221" s="12">
        <v>744</v>
      </c>
      <c r="D1221" s="14">
        <v>21</v>
      </c>
      <c r="E1221" s="11" t="s">
        <v>523</v>
      </c>
      <c r="F1221" s="14" t="s">
        <v>508</v>
      </c>
      <c r="G1221" s="14" t="s">
        <v>63</v>
      </c>
      <c r="H1221" s="14">
        <v>2009</v>
      </c>
      <c r="I1221" t="s">
        <v>489</v>
      </c>
      <c r="Y1221" s="14">
        <v>25</v>
      </c>
      <c r="Z1221" s="14">
        <v>88</v>
      </c>
      <c r="AA1221" s="81">
        <f t="shared" si="212"/>
        <v>3.52</v>
      </c>
      <c r="AB1221" s="14">
        <v>4</v>
      </c>
      <c r="AC1221" s="14">
        <v>22</v>
      </c>
      <c r="AD1221" s="100">
        <f t="shared" si="213"/>
        <v>0.88</v>
      </c>
      <c r="AE1221" s="13">
        <f t="shared" si="214"/>
        <v>25</v>
      </c>
      <c r="AF1221" s="14">
        <v>0</v>
      </c>
      <c r="AG1221" s="13">
        <f t="shared" si="215"/>
        <v>0</v>
      </c>
      <c r="AH1221" s="13">
        <v>0</v>
      </c>
      <c r="AI1221" s="13">
        <f t="shared" si="216"/>
        <v>0</v>
      </c>
      <c r="AJ1221" s="17" t="s">
        <v>85</v>
      </c>
      <c r="AM1221" s="14">
        <v>3</v>
      </c>
      <c r="AN1221" s="14">
        <v>3</v>
      </c>
      <c r="AO1221" s="14">
        <v>1</v>
      </c>
      <c r="AP1221" s="14">
        <v>3</v>
      </c>
      <c r="AQ1221" s="14">
        <v>3</v>
      </c>
      <c r="AR1221" s="14">
        <v>3</v>
      </c>
      <c r="AS1221" s="14"/>
      <c r="AT1221" s="14"/>
      <c r="AY1221" s="14"/>
      <c r="BH1221" t="str">
        <f>CONCATENATE(Tabla1[[#This Row],[MADRE]],"X",Tabla1[[#This Row],[PADRE]])</f>
        <v>D00i072XD98i672</v>
      </c>
    </row>
    <row r="1222" spans="1:60" ht="15.75" hidden="1" x14ac:dyDescent="0.25">
      <c r="A1222" s="11" t="str">
        <f t="shared" si="217"/>
        <v>D06_744_21</v>
      </c>
      <c r="B1222" s="1" t="s">
        <v>488</v>
      </c>
      <c r="C1222" s="1">
        <v>744</v>
      </c>
      <c r="D1222" s="11">
        <v>21</v>
      </c>
      <c r="E1222" s="11" t="s">
        <v>523</v>
      </c>
      <c r="F1222" s="14" t="s">
        <v>508</v>
      </c>
      <c r="G1222" s="11" t="s">
        <v>63</v>
      </c>
      <c r="H1222" s="11">
        <v>2010</v>
      </c>
      <c r="I1222" t="s">
        <v>489</v>
      </c>
      <c r="Y1222" s="11">
        <v>25</v>
      </c>
      <c r="Z1222" s="11">
        <v>80</v>
      </c>
      <c r="AA1222" s="15">
        <f t="shared" si="212"/>
        <v>3.2</v>
      </c>
      <c r="AB1222" s="11">
        <v>4</v>
      </c>
      <c r="AC1222" s="11">
        <v>18</v>
      </c>
      <c r="AD1222" s="101">
        <f t="shared" si="213"/>
        <v>0.72</v>
      </c>
      <c r="AE1222" s="16">
        <f t="shared" si="214"/>
        <v>22.5</v>
      </c>
      <c r="AF1222" s="11">
        <v>0</v>
      </c>
      <c r="AG1222" s="16">
        <f t="shared" si="215"/>
        <v>0</v>
      </c>
      <c r="AH1222" s="16">
        <v>0</v>
      </c>
      <c r="AI1222" s="16">
        <f t="shared" si="216"/>
        <v>0</v>
      </c>
      <c r="AJ1222" s="18" t="s">
        <v>87</v>
      </c>
      <c r="AM1222" s="11">
        <v>6</v>
      </c>
      <c r="AN1222" s="11">
        <v>2</v>
      </c>
      <c r="AO1222" s="11">
        <v>3</v>
      </c>
      <c r="AP1222" s="11">
        <v>4</v>
      </c>
      <c r="AQ1222" s="11">
        <v>3</v>
      </c>
      <c r="AR1222" s="11">
        <v>3</v>
      </c>
      <c r="AS1222" s="11">
        <v>2</v>
      </c>
      <c r="AT1222" s="102"/>
      <c r="AY1222" s="11"/>
      <c r="BH1222" t="str">
        <f>CONCATENATE(Tabla1[[#This Row],[MADRE]],"X",Tabla1[[#This Row],[PADRE]])</f>
        <v>D00i072XD98i672</v>
      </c>
    </row>
    <row r="1223" spans="1:60" ht="15.75" hidden="1" x14ac:dyDescent="0.25">
      <c r="A1223" s="11" t="str">
        <f t="shared" si="217"/>
        <v>D06_745_21</v>
      </c>
      <c r="B1223" s="1" t="s">
        <v>488</v>
      </c>
      <c r="C1223" s="1">
        <v>745</v>
      </c>
      <c r="D1223" s="11">
        <v>21</v>
      </c>
      <c r="E1223" s="11" t="s">
        <v>523</v>
      </c>
      <c r="F1223" s="14" t="s">
        <v>508</v>
      </c>
      <c r="G1223" s="11" t="s">
        <v>63</v>
      </c>
      <c r="H1223" s="11">
        <v>2010</v>
      </c>
      <c r="I1223" t="s">
        <v>489</v>
      </c>
      <c r="Y1223" s="11">
        <v>25</v>
      </c>
      <c r="Z1223" s="11">
        <v>60</v>
      </c>
      <c r="AA1223" s="15">
        <f t="shared" si="212"/>
        <v>2.4</v>
      </c>
      <c r="AB1223" s="11">
        <v>4</v>
      </c>
      <c r="AC1223" s="11">
        <v>18</v>
      </c>
      <c r="AD1223" s="15">
        <f t="shared" si="213"/>
        <v>0.72</v>
      </c>
      <c r="AE1223" s="16">
        <f t="shared" si="214"/>
        <v>30</v>
      </c>
      <c r="AF1223" s="11">
        <v>0</v>
      </c>
      <c r="AG1223" s="16">
        <f t="shared" si="215"/>
        <v>0</v>
      </c>
      <c r="AH1223" s="16">
        <v>2</v>
      </c>
      <c r="AI1223" s="16">
        <f t="shared" si="216"/>
        <v>8</v>
      </c>
      <c r="AJ1223" s="18" t="s">
        <v>411</v>
      </c>
      <c r="AM1223" s="11">
        <v>5</v>
      </c>
      <c r="AN1223" s="11">
        <v>2</v>
      </c>
      <c r="AO1223" s="11">
        <v>1</v>
      </c>
      <c r="AP1223" s="11">
        <v>3</v>
      </c>
      <c r="AQ1223" s="11">
        <v>3</v>
      </c>
      <c r="AR1223" s="11">
        <v>4</v>
      </c>
      <c r="AS1223" s="11">
        <v>2</v>
      </c>
      <c r="AT1223" s="102"/>
      <c r="AY1223" s="11"/>
      <c r="BH1223" t="str">
        <f>CONCATENATE(Tabla1[[#This Row],[MADRE]],"X",Tabla1[[#This Row],[PADRE]])</f>
        <v>D00i072XD98i672</v>
      </c>
    </row>
    <row r="1224" spans="1:60" ht="15.75" hidden="1" x14ac:dyDescent="0.25">
      <c r="A1224" s="11" t="str">
        <f t="shared" si="217"/>
        <v>D06_747_21</v>
      </c>
      <c r="B1224" s="1" t="s">
        <v>488</v>
      </c>
      <c r="C1224" s="12">
        <v>747</v>
      </c>
      <c r="D1224" s="14">
        <v>21</v>
      </c>
      <c r="E1224" s="11" t="s">
        <v>523</v>
      </c>
      <c r="F1224" s="14" t="s">
        <v>508</v>
      </c>
      <c r="G1224" s="14" t="s">
        <v>63</v>
      </c>
      <c r="H1224" s="14">
        <v>2009</v>
      </c>
      <c r="I1224" t="s">
        <v>489</v>
      </c>
      <c r="Y1224" s="14">
        <v>25</v>
      </c>
      <c r="Z1224" s="14">
        <v>43</v>
      </c>
      <c r="AA1224" s="81">
        <f t="shared" si="212"/>
        <v>1.72</v>
      </c>
      <c r="AB1224" s="14">
        <v>3</v>
      </c>
      <c r="AC1224" s="14">
        <v>21</v>
      </c>
      <c r="AD1224" s="81">
        <f t="shared" si="213"/>
        <v>0.84</v>
      </c>
      <c r="AE1224" s="13">
        <f t="shared" si="214"/>
        <v>48.837209302325583</v>
      </c>
      <c r="AF1224" s="14">
        <v>0</v>
      </c>
      <c r="AG1224" s="103">
        <f t="shared" si="215"/>
        <v>0</v>
      </c>
      <c r="AH1224" s="14">
        <v>0</v>
      </c>
      <c r="AI1224" s="103">
        <f t="shared" si="216"/>
        <v>0</v>
      </c>
      <c r="AJ1224" s="17" t="s">
        <v>87</v>
      </c>
      <c r="AM1224" s="14">
        <v>3</v>
      </c>
      <c r="AN1224" s="14">
        <v>2</v>
      </c>
      <c r="AO1224" s="14">
        <v>2</v>
      </c>
      <c r="AP1224" s="14">
        <v>3</v>
      </c>
      <c r="AQ1224" s="14">
        <v>3</v>
      </c>
      <c r="AR1224" s="14">
        <v>3</v>
      </c>
      <c r="AS1224" s="14"/>
      <c r="AT1224" s="14"/>
      <c r="AY1224" s="14"/>
      <c r="BH1224" t="str">
        <f>CONCATENATE(Tabla1[[#This Row],[MADRE]],"X",Tabla1[[#This Row],[PADRE]])</f>
        <v>D00i072XD98i672</v>
      </c>
    </row>
    <row r="1225" spans="1:60" ht="15.75" hidden="1" x14ac:dyDescent="0.25">
      <c r="A1225" s="11" t="str">
        <f t="shared" si="217"/>
        <v>D06_749_21</v>
      </c>
      <c r="B1225" s="1" t="s">
        <v>488</v>
      </c>
      <c r="C1225" s="1">
        <v>749</v>
      </c>
      <c r="D1225" s="11">
        <v>21</v>
      </c>
      <c r="E1225" s="11" t="s">
        <v>523</v>
      </c>
      <c r="F1225" s="14" t="s">
        <v>508</v>
      </c>
      <c r="G1225" s="11" t="s">
        <v>63</v>
      </c>
      <c r="H1225" s="11">
        <v>2010</v>
      </c>
      <c r="I1225" t="s">
        <v>489</v>
      </c>
      <c r="Y1225" s="11">
        <v>25</v>
      </c>
      <c r="Z1225" s="11">
        <v>110</v>
      </c>
      <c r="AA1225" s="15">
        <f t="shared" si="212"/>
        <v>4.4000000000000004</v>
      </c>
      <c r="AB1225" s="11">
        <v>4</v>
      </c>
      <c r="AC1225" s="11">
        <v>24</v>
      </c>
      <c r="AD1225" s="15">
        <f t="shared" si="213"/>
        <v>0.96</v>
      </c>
      <c r="AE1225" s="16">
        <f t="shared" si="214"/>
        <v>21.818181818181817</v>
      </c>
      <c r="AF1225" s="11">
        <v>0</v>
      </c>
      <c r="AG1225" s="16">
        <f t="shared" si="215"/>
        <v>0</v>
      </c>
      <c r="AH1225" s="16">
        <v>0</v>
      </c>
      <c r="AI1225" s="16">
        <f t="shared" si="216"/>
        <v>0</v>
      </c>
      <c r="AJ1225" s="18" t="s">
        <v>87</v>
      </c>
      <c r="AM1225" s="11">
        <v>3</v>
      </c>
      <c r="AN1225" s="11">
        <v>2</v>
      </c>
      <c r="AO1225" s="11">
        <v>3</v>
      </c>
      <c r="AP1225" s="11">
        <v>4</v>
      </c>
      <c r="AQ1225" s="11">
        <v>3</v>
      </c>
      <c r="AR1225" s="11">
        <v>3</v>
      </c>
      <c r="AS1225" s="97">
        <v>1</v>
      </c>
      <c r="AT1225" s="98"/>
      <c r="AY1225" s="11"/>
      <c r="BH1225" t="str">
        <f>CONCATENATE(Tabla1[[#This Row],[MADRE]],"X",Tabla1[[#This Row],[PADRE]])</f>
        <v>D00i072XD98i672</v>
      </c>
    </row>
    <row r="1226" spans="1:60" ht="15.75" hidden="1" x14ac:dyDescent="0.25">
      <c r="A1226" s="11" t="str">
        <f t="shared" si="217"/>
        <v>D06_750_21</v>
      </c>
      <c r="B1226" s="1" t="s">
        <v>488</v>
      </c>
      <c r="C1226" s="12">
        <v>750</v>
      </c>
      <c r="D1226" s="14">
        <v>21</v>
      </c>
      <c r="E1226" s="11" t="s">
        <v>523</v>
      </c>
      <c r="F1226" s="14" t="s">
        <v>508</v>
      </c>
      <c r="G1226" s="14" t="s">
        <v>63</v>
      </c>
      <c r="H1226" s="14">
        <v>2009</v>
      </c>
      <c r="I1226" t="s">
        <v>489</v>
      </c>
      <c r="Y1226" s="14">
        <v>25</v>
      </c>
      <c r="Z1226" s="14">
        <v>93</v>
      </c>
      <c r="AA1226" s="81">
        <f t="shared" si="212"/>
        <v>3.72</v>
      </c>
      <c r="AB1226" s="14">
        <v>4</v>
      </c>
      <c r="AC1226" s="14">
        <v>25</v>
      </c>
      <c r="AD1226" s="115">
        <f t="shared" si="213"/>
        <v>1</v>
      </c>
      <c r="AE1226" s="13">
        <f t="shared" si="214"/>
        <v>26.881720430107524</v>
      </c>
      <c r="AF1226" s="14">
        <v>0</v>
      </c>
      <c r="AG1226" s="13">
        <f t="shared" si="215"/>
        <v>0</v>
      </c>
      <c r="AH1226" s="13">
        <v>0</v>
      </c>
      <c r="AI1226" s="13">
        <f t="shared" si="216"/>
        <v>0</v>
      </c>
      <c r="AJ1226" s="17" t="s">
        <v>87</v>
      </c>
      <c r="AM1226" s="14">
        <v>2</v>
      </c>
      <c r="AN1226" s="14">
        <v>3</v>
      </c>
      <c r="AO1226" s="14">
        <v>1</v>
      </c>
      <c r="AP1226" s="14">
        <v>3</v>
      </c>
      <c r="AQ1226" s="14">
        <v>3</v>
      </c>
      <c r="AR1226" s="14">
        <v>3</v>
      </c>
      <c r="AS1226" s="14"/>
      <c r="AT1226" s="128" t="s">
        <v>516</v>
      </c>
      <c r="AY1226" s="14"/>
      <c r="BH1226" t="str">
        <f>CONCATENATE(Tabla1[[#This Row],[MADRE]],"X",Tabla1[[#This Row],[PADRE]])</f>
        <v>D00i072XD98i672</v>
      </c>
    </row>
    <row r="1227" spans="1:60" ht="15.75" hidden="1" x14ac:dyDescent="0.25">
      <c r="A1227" s="11" t="str">
        <f t="shared" si="217"/>
        <v>D06_758_21</v>
      </c>
      <c r="B1227" s="1" t="s">
        <v>488</v>
      </c>
      <c r="C1227" s="1">
        <v>758</v>
      </c>
      <c r="D1227" s="11">
        <v>21</v>
      </c>
      <c r="E1227" s="11" t="s">
        <v>523</v>
      </c>
      <c r="F1227" s="14" t="s">
        <v>508</v>
      </c>
      <c r="G1227" s="11" t="s">
        <v>63</v>
      </c>
      <c r="H1227" s="11">
        <v>2010</v>
      </c>
      <c r="I1227" t="s">
        <v>489</v>
      </c>
      <c r="Y1227" s="11">
        <v>25</v>
      </c>
      <c r="Z1227" s="11">
        <v>74</v>
      </c>
      <c r="AA1227" s="15">
        <f t="shared" si="212"/>
        <v>2.9849999999999999</v>
      </c>
      <c r="AB1227" s="11">
        <v>4</v>
      </c>
      <c r="AC1227" s="11">
        <v>15</v>
      </c>
      <c r="AD1227" s="101">
        <f t="shared" si="213"/>
        <v>0.625</v>
      </c>
      <c r="AE1227" s="16">
        <f t="shared" si="214"/>
        <v>20.938023450586265</v>
      </c>
      <c r="AF1227" s="11">
        <v>1</v>
      </c>
      <c r="AG1227" s="16">
        <f t="shared" si="215"/>
        <v>4</v>
      </c>
      <c r="AH1227" s="16">
        <v>0</v>
      </c>
      <c r="AI1227" s="16">
        <f t="shared" si="216"/>
        <v>0</v>
      </c>
      <c r="AJ1227" s="18" t="s">
        <v>87</v>
      </c>
      <c r="AM1227" s="11">
        <v>2</v>
      </c>
      <c r="AN1227" s="11">
        <v>2</v>
      </c>
      <c r="AO1227" s="11">
        <v>2</v>
      </c>
      <c r="AP1227" s="11">
        <v>3</v>
      </c>
      <c r="AQ1227" s="11">
        <v>3</v>
      </c>
      <c r="AR1227" s="11">
        <v>3</v>
      </c>
      <c r="AS1227" s="11">
        <v>2</v>
      </c>
      <c r="AT1227" s="102"/>
      <c r="AY1227" s="11"/>
      <c r="BH1227" t="str">
        <f>CONCATENATE(Tabla1[[#This Row],[MADRE]],"X",Tabla1[[#This Row],[PADRE]])</f>
        <v>D00i072XD98i672</v>
      </c>
    </row>
    <row r="1228" spans="1:60" ht="15.75" hidden="1" x14ac:dyDescent="0.25">
      <c r="A1228" s="11" t="str">
        <f t="shared" si="217"/>
        <v>D06_759_21</v>
      </c>
      <c r="B1228" s="1" t="s">
        <v>488</v>
      </c>
      <c r="C1228" s="12">
        <v>759</v>
      </c>
      <c r="D1228" s="14">
        <v>21</v>
      </c>
      <c r="E1228" s="11" t="s">
        <v>523</v>
      </c>
      <c r="F1228" s="14" t="s">
        <v>508</v>
      </c>
      <c r="G1228" s="14" t="s">
        <v>63</v>
      </c>
      <c r="H1228" s="14">
        <v>2009</v>
      </c>
      <c r="I1228" t="s">
        <v>489</v>
      </c>
      <c r="Y1228" s="14">
        <v>18</v>
      </c>
      <c r="Z1228" s="14">
        <v>73</v>
      </c>
      <c r="AA1228" s="81">
        <f t="shared" si="212"/>
        <v>4.1143790849673207</v>
      </c>
      <c r="AB1228" s="14">
        <v>4</v>
      </c>
      <c r="AC1228" s="14">
        <v>18</v>
      </c>
      <c r="AD1228" s="100">
        <f t="shared" si="213"/>
        <v>1.0588235294117647</v>
      </c>
      <c r="AE1228" s="13">
        <f t="shared" si="214"/>
        <v>25.734710087370928</v>
      </c>
      <c r="AF1228" s="14">
        <v>1</v>
      </c>
      <c r="AG1228" s="13">
        <f t="shared" si="215"/>
        <v>5.5555555555555554</v>
      </c>
      <c r="AH1228" s="13">
        <v>0</v>
      </c>
      <c r="AI1228" s="13">
        <f t="shared" si="216"/>
        <v>0</v>
      </c>
      <c r="AJ1228" s="17" t="s">
        <v>87</v>
      </c>
      <c r="AM1228" s="14">
        <v>6</v>
      </c>
      <c r="AN1228" s="14">
        <v>3</v>
      </c>
      <c r="AO1228" s="14">
        <v>1</v>
      </c>
      <c r="AP1228" s="14">
        <v>3</v>
      </c>
      <c r="AQ1228" s="14">
        <v>3</v>
      </c>
      <c r="AR1228" s="14">
        <v>4</v>
      </c>
      <c r="AS1228" s="14"/>
      <c r="AT1228" s="14"/>
      <c r="AY1228" s="14"/>
      <c r="BH1228" t="str">
        <f>CONCATENATE(Tabla1[[#This Row],[MADRE]],"X",Tabla1[[#This Row],[PADRE]])</f>
        <v>D00i072XD98i672</v>
      </c>
    </row>
    <row r="1229" spans="1:60" ht="15.75" hidden="1" x14ac:dyDescent="0.25">
      <c r="A1229" s="11" t="str">
        <f t="shared" si="217"/>
        <v>D06_759_21</v>
      </c>
      <c r="B1229" s="1" t="s">
        <v>488</v>
      </c>
      <c r="C1229" s="1">
        <v>759</v>
      </c>
      <c r="D1229" s="11">
        <v>21</v>
      </c>
      <c r="E1229" s="11" t="s">
        <v>523</v>
      </c>
      <c r="F1229" s="14" t="s">
        <v>508</v>
      </c>
      <c r="G1229" s="11" t="s">
        <v>63</v>
      </c>
      <c r="H1229" s="11">
        <v>2010</v>
      </c>
      <c r="I1229" t="s">
        <v>489</v>
      </c>
      <c r="Y1229" s="11">
        <v>25</v>
      </c>
      <c r="Z1229" s="11">
        <v>99</v>
      </c>
      <c r="AA1229" s="15">
        <f t="shared" si="212"/>
        <v>3.9950000000000001</v>
      </c>
      <c r="AB1229" s="11">
        <v>4</v>
      </c>
      <c r="AC1229" s="11">
        <v>21</v>
      </c>
      <c r="AD1229" s="101">
        <f t="shared" si="213"/>
        <v>0.875</v>
      </c>
      <c r="AE1229" s="16">
        <f t="shared" si="214"/>
        <v>21.902377972465583</v>
      </c>
      <c r="AF1229" s="11">
        <v>1</v>
      </c>
      <c r="AG1229" s="16">
        <f t="shared" si="215"/>
        <v>4</v>
      </c>
      <c r="AH1229" s="16">
        <v>0</v>
      </c>
      <c r="AI1229" s="16">
        <f t="shared" si="216"/>
        <v>0</v>
      </c>
      <c r="AJ1229" s="18" t="s">
        <v>87</v>
      </c>
      <c r="AM1229" s="11">
        <v>7</v>
      </c>
      <c r="AN1229" s="11">
        <v>3</v>
      </c>
      <c r="AO1229" s="11">
        <v>2</v>
      </c>
      <c r="AP1229" s="11">
        <v>3</v>
      </c>
      <c r="AQ1229" s="11">
        <v>3</v>
      </c>
      <c r="AR1229" s="11">
        <v>4</v>
      </c>
      <c r="AS1229" s="11">
        <v>2</v>
      </c>
      <c r="AT1229" s="102"/>
      <c r="AY1229" s="11"/>
      <c r="BH1229" t="str">
        <f>CONCATENATE(Tabla1[[#This Row],[MADRE]],"X",Tabla1[[#This Row],[PADRE]])</f>
        <v>D00i072XD98i672</v>
      </c>
    </row>
    <row r="1230" spans="1:60" ht="15.75" hidden="1" x14ac:dyDescent="0.25">
      <c r="A1230" s="11" t="str">
        <f t="shared" si="217"/>
        <v>D06_761_21</v>
      </c>
      <c r="B1230" s="1" t="s">
        <v>488</v>
      </c>
      <c r="C1230" s="1">
        <v>761</v>
      </c>
      <c r="D1230" s="11">
        <v>21</v>
      </c>
      <c r="E1230" s="11" t="s">
        <v>523</v>
      </c>
      <c r="F1230" s="14" t="s">
        <v>508</v>
      </c>
      <c r="G1230" s="11" t="s">
        <v>63</v>
      </c>
      <c r="H1230" s="11">
        <v>2010</v>
      </c>
      <c r="I1230" t="s">
        <v>489</v>
      </c>
      <c r="Y1230" s="11">
        <v>25</v>
      </c>
      <c r="Z1230" s="11">
        <v>72</v>
      </c>
      <c r="AA1230" s="15">
        <f t="shared" si="212"/>
        <v>2.88</v>
      </c>
      <c r="AB1230" s="11">
        <v>4</v>
      </c>
      <c r="AC1230" s="11">
        <v>15</v>
      </c>
      <c r="AD1230" s="101">
        <f t="shared" si="213"/>
        <v>0.6</v>
      </c>
      <c r="AE1230" s="16">
        <f t="shared" si="214"/>
        <v>20.833333333333336</v>
      </c>
      <c r="AF1230" s="11">
        <v>0</v>
      </c>
      <c r="AG1230" s="16">
        <f t="shared" si="215"/>
        <v>0</v>
      </c>
      <c r="AH1230" s="16">
        <v>0</v>
      </c>
      <c r="AI1230" s="16">
        <f t="shared" si="216"/>
        <v>0</v>
      </c>
      <c r="AJ1230" s="18" t="s">
        <v>448</v>
      </c>
      <c r="AM1230" s="11">
        <v>4</v>
      </c>
      <c r="AN1230" s="11">
        <v>2</v>
      </c>
      <c r="AO1230" s="11">
        <v>2</v>
      </c>
      <c r="AP1230" s="11">
        <v>3</v>
      </c>
      <c r="AQ1230" s="11">
        <v>3</v>
      </c>
      <c r="AR1230" s="11">
        <v>3</v>
      </c>
      <c r="AS1230" s="11">
        <v>2</v>
      </c>
      <c r="AT1230" s="102"/>
      <c r="AY1230" s="11"/>
      <c r="BH1230" t="str">
        <f>CONCATENATE(Tabla1[[#This Row],[MADRE]],"X",Tabla1[[#This Row],[PADRE]])</f>
        <v>D00i072XD98i672</v>
      </c>
    </row>
    <row r="1231" spans="1:60" ht="15.75" hidden="1" x14ac:dyDescent="0.25">
      <c r="A1231" s="11" t="str">
        <f t="shared" si="217"/>
        <v>D06_771_21</v>
      </c>
      <c r="B1231" s="1" t="s">
        <v>488</v>
      </c>
      <c r="C1231" s="12">
        <v>771</v>
      </c>
      <c r="D1231" s="14">
        <v>21</v>
      </c>
      <c r="E1231" s="11" t="s">
        <v>523</v>
      </c>
      <c r="F1231" s="14" t="s">
        <v>508</v>
      </c>
      <c r="G1231" s="14" t="s">
        <v>63</v>
      </c>
      <c r="H1231" s="14">
        <v>2009</v>
      </c>
      <c r="I1231" t="s">
        <v>489</v>
      </c>
      <c r="Y1231" s="14">
        <v>25</v>
      </c>
      <c r="Z1231" s="14">
        <v>69</v>
      </c>
      <c r="AA1231" s="81">
        <f t="shared" si="212"/>
        <v>2.8033333333333332</v>
      </c>
      <c r="AB1231" s="14">
        <v>4</v>
      </c>
      <c r="AC1231" s="14">
        <v>26</v>
      </c>
      <c r="AD1231" s="100">
        <f t="shared" si="213"/>
        <v>1.0833333333333333</v>
      </c>
      <c r="AE1231" s="13">
        <f t="shared" si="214"/>
        <v>38.644470868014267</v>
      </c>
      <c r="AF1231" s="14">
        <v>1</v>
      </c>
      <c r="AG1231" s="13">
        <f t="shared" si="215"/>
        <v>4</v>
      </c>
      <c r="AH1231" s="13">
        <v>1</v>
      </c>
      <c r="AI1231" s="13">
        <f t="shared" si="216"/>
        <v>4</v>
      </c>
      <c r="AJ1231" s="17" t="s">
        <v>133</v>
      </c>
      <c r="AM1231" s="14">
        <v>3</v>
      </c>
      <c r="AN1231" s="14">
        <v>3</v>
      </c>
      <c r="AO1231" s="14">
        <v>2</v>
      </c>
      <c r="AP1231" s="14">
        <v>4</v>
      </c>
      <c r="AQ1231" s="14">
        <v>3</v>
      </c>
      <c r="AR1231" s="14">
        <v>3</v>
      </c>
      <c r="AS1231" s="14"/>
      <c r="AT1231" s="111"/>
      <c r="AY1231" s="14"/>
      <c r="BH1231" t="str">
        <f>CONCATENATE(Tabla1[[#This Row],[MADRE]],"X",Tabla1[[#This Row],[PADRE]])</f>
        <v>D00i072XD98i672</v>
      </c>
    </row>
    <row r="1232" spans="1:60" ht="15.75" hidden="1" x14ac:dyDescent="0.25">
      <c r="A1232" s="11" t="str">
        <f t="shared" si="217"/>
        <v>D06_771_21</v>
      </c>
      <c r="B1232" s="1" t="s">
        <v>488</v>
      </c>
      <c r="C1232" s="1">
        <v>771</v>
      </c>
      <c r="D1232" s="11">
        <v>21</v>
      </c>
      <c r="E1232" s="11" t="s">
        <v>523</v>
      </c>
      <c r="F1232" s="14" t="s">
        <v>508</v>
      </c>
      <c r="G1232" s="11" t="s">
        <v>63</v>
      </c>
      <c r="H1232" s="11">
        <v>2010</v>
      </c>
      <c r="I1232" t="s">
        <v>489</v>
      </c>
      <c r="Y1232" s="11">
        <v>25</v>
      </c>
      <c r="Z1232" s="11">
        <v>55</v>
      </c>
      <c r="AA1232" s="15">
        <f t="shared" si="212"/>
        <v>2.2383333333333333</v>
      </c>
      <c r="AB1232" s="11">
        <v>4</v>
      </c>
      <c r="AC1232" s="11">
        <v>23</v>
      </c>
      <c r="AD1232" s="15">
        <f t="shared" si="213"/>
        <v>0.95833333333333337</v>
      </c>
      <c r="AE1232" s="16">
        <f t="shared" si="214"/>
        <v>42.814594192107229</v>
      </c>
      <c r="AF1232" s="11">
        <v>1</v>
      </c>
      <c r="AG1232" s="16">
        <f t="shared" si="215"/>
        <v>4</v>
      </c>
      <c r="AH1232" s="16">
        <v>1</v>
      </c>
      <c r="AI1232" s="16">
        <f t="shared" si="216"/>
        <v>4</v>
      </c>
      <c r="AJ1232" s="18" t="s">
        <v>206</v>
      </c>
      <c r="AM1232" s="11">
        <v>4</v>
      </c>
      <c r="AN1232" s="11">
        <v>3</v>
      </c>
      <c r="AO1232" s="11">
        <v>2</v>
      </c>
      <c r="AP1232" s="11">
        <v>4</v>
      </c>
      <c r="AQ1232" s="11">
        <v>3</v>
      </c>
      <c r="AR1232" s="11">
        <v>3</v>
      </c>
      <c r="AS1232" s="97">
        <v>1</v>
      </c>
      <c r="AT1232" s="102"/>
      <c r="AY1232" s="11"/>
      <c r="BH1232" t="str">
        <f>CONCATENATE(Tabla1[[#This Row],[MADRE]],"X",Tabla1[[#This Row],[PADRE]])</f>
        <v>D00i072XD98i672</v>
      </c>
    </row>
    <row r="1233" spans="1:60" ht="15.75" hidden="1" x14ac:dyDescent="0.25">
      <c r="A1233" s="11" t="str">
        <f t="shared" si="217"/>
        <v>D06_775_21</v>
      </c>
      <c r="B1233" s="1" t="s">
        <v>488</v>
      </c>
      <c r="C1233" s="1">
        <v>775</v>
      </c>
      <c r="D1233" s="11">
        <v>21</v>
      </c>
      <c r="E1233" s="11" t="s">
        <v>523</v>
      </c>
      <c r="F1233" s="14" t="s">
        <v>508</v>
      </c>
      <c r="G1233" s="11" t="s">
        <v>63</v>
      </c>
      <c r="H1233" s="11">
        <v>2010</v>
      </c>
      <c r="I1233" t="s">
        <v>489</v>
      </c>
      <c r="Y1233" s="11">
        <v>25</v>
      </c>
      <c r="Z1233" s="11">
        <v>47</v>
      </c>
      <c r="AA1233" s="15">
        <f t="shared" si="212"/>
        <v>1.88</v>
      </c>
      <c r="AB1233" s="97">
        <v>2</v>
      </c>
      <c r="AC1233" s="11">
        <v>15</v>
      </c>
      <c r="AD1233" s="15">
        <f t="shared" si="213"/>
        <v>0.6</v>
      </c>
      <c r="AE1233" s="16">
        <f t="shared" si="214"/>
        <v>31.914893617021278</v>
      </c>
      <c r="AF1233" s="11">
        <v>0</v>
      </c>
      <c r="AG1233" s="16">
        <f t="shared" si="215"/>
        <v>0</v>
      </c>
      <c r="AH1233" s="16">
        <v>0</v>
      </c>
      <c r="AI1233" s="16">
        <f t="shared" si="216"/>
        <v>0</v>
      </c>
      <c r="AJ1233" s="18" t="s">
        <v>411</v>
      </c>
      <c r="AM1233" s="11">
        <v>4</v>
      </c>
      <c r="AN1233" s="11">
        <v>3</v>
      </c>
      <c r="AO1233" s="11">
        <v>1</v>
      </c>
      <c r="AP1233" s="11">
        <v>3</v>
      </c>
      <c r="AQ1233" s="11">
        <v>3</v>
      </c>
      <c r="AR1233" s="11">
        <v>3</v>
      </c>
      <c r="AS1233" s="11">
        <v>1</v>
      </c>
      <c r="AT1233" s="102" t="s">
        <v>493</v>
      </c>
      <c r="AY1233" s="11"/>
      <c r="BH1233" t="str">
        <f>CONCATENATE(Tabla1[[#This Row],[MADRE]],"X",Tabla1[[#This Row],[PADRE]])</f>
        <v>D00i072XD98i672</v>
      </c>
    </row>
    <row r="1234" spans="1:60" ht="15.75" hidden="1" x14ac:dyDescent="0.25">
      <c r="A1234" s="11" t="str">
        <f t="shared" si="217"/>
        <v>D06_777_21</v>
      </c>
      <c r="B1234" s="1" t="s">
        <v>488</v>
      </c>
      <c r="C1234" s="12">
        <v>777</v>
      </c>
      <c r="D1234" s="14">
        <v>21</v>
      </c>
      <c r="E1234" s="11" t="s">
        <v>523</v>
      </c>
      <c r="F1234" s="14" t="s">
        <v>508</v>
      </c>
      <c r="G1234" s="14" t="s">
        <v>63</v>
      </c>
      <c r="H1234" s="14">
        <v>2009</v>
      </c>
      <c r="I1234" t="s">
        <v>489</v>
      </c>
      <c r="Y1234" s="14">
        <v>25</v>
      </c>
      <c r="Z1234" s="14">
        <v>57</v>
      </c>
      <c r="AA1234" s="81">
        <f t="shared" si="212"/>
        <v>2.3618181818181818</v>
      </c>
      <c r="AB1234" s="14">
        <v>4</v>
      </c>
      <c r="AC1234" s="14">
        <v>15</v>
      </c>
      <c r="AD1234" s="104">
        <f t="shared" si="213"/>
        <v>0.68181818181818177</v>
      </c>
      <c r="AE1234" s="13">
        <f t="shared" si="214"/>
        <v>28.868360277136254</v>
      </c>
      <c r="AF1234" s="14">
        <v>3</v>
      </c>
      <c r="AG1234" s="108">
        <f t="shared" si="215"/>
        <v>12</v>
      </c>
      <c r="AH1234" s="14">
        <v>0</v>
      </c>
      <c r="AI1234" s="103">
        <f t="shared" si="216"/>
        <v>0</v>
      </c>
      <c r="AJ1234" s="17" t="s">
        <v>407</v>
      </c>
      <c r="AM1234" s="14">
        <v>3</v>
      </c>
      <c r="AN1234" s="14">
        <v>3</v>
      </c>
      <c r="AO1234" s="14">
        <v>1</v>
      </c>
      <c r="AP1234" s="14">
        <v>3</v>
      </c>
      <c r="AQ1234" s="14">
        <v>3</v>
      </c>
      <c r="AR1234" s="14">
        <v>3</v>
      </c>
      <c r="AS1234" s="14"/>
      <c r="AT1234" s="14"/>
      <c r="AY1234" s="14"/>
      <c r="BH1234" t="str">
        <f>CONCATENATE(Tabla1[[#This Row],[MADRE]],"X",Tabla1[[#This Row],[PADRE]])</f>
        <v>D00i072XD98i672</v>
      </c>
    </row>
    <row r="1235" spans="1:60" ht="15.75" hidden="1" x14ac:dyDescent="0.25">
      <c r="A1235" s="11" t="str">
        <f t="shared" si="217"/>
        <v>D06_778_21</v>
      </c>
      <c r="B1235" s="1" t="s">
        <v>488</v>
      </c>
      <c r="C1235" s="12">
        <v>778</v>
      </c>
      <c r="D1235" s="14">
        <v>21</v>
      </c>
      <c r="E1235" s="11" t="s">
        <v>523</v>
      </c>
      <c r="F1235" s="14" t="s">
        <v>508</v>
      </c>
      <c r="G1235" s="14" t="s">
        <v>63</v>
      </c>
      <c r="H1235" s="14">
        <v>2009</v>
      </c>
      <c r="I1235" t="s">
        <v>489</v>
      </c>
      <c r="Y1235" s="14">
        <v>25</v>
      </c>
      <c r="Z1235" s="14">
        <v>92</v>
      </c>
      <c r="AA1235" s="81">
        <f t="shared" ref="AA1235:AA1298" si="218">(Z1235+(AD1235*AF1235))/Y1235</f>
        <v>3.8109090909090906</v>
      </c>
      <c r="AB1235" s="14">
        <v>4</v>
      </c>
      <c r="AC1235" s="14">
        <v>24</v>
      </c>
      <c r="AD1235" s="81">
        <f t="shared" ref="AD1235:AD1298" si="219">AC1235/(Y1235-AF1235)</f>
        <v>1.0909090909090908</v>
      </c>
      <c r="AE1235" s="13">
        <f t="shared" ref="AE1235:AE1298" si="220">AD1235*100/AA1235</f>
        <v>28.625954198473281</v>
      </c>
      <c r="AF1235" s="14">
        <v>3</v>
      </c>
      <c r="AG1235" s="108">
        <f t="shared" ref="AG1235:AG1298" si="221">AF1235*100/Y1235</f>
        <v>12</v>
      </c>
      <c r="AH1235" s="14">
        <v>0</v>
      </c>
      <c r="AI1235" s="103">
        <f t="shared" ref="AI1235:AI1298" si="222">AH1235*100/Y1235</f>
        <v>0</v>
      </c>
      <c r="AJ1235" s="17" t="s">
        <v>87</v>
      </c>
      <c r="AM1235" s="14">
        <v>7</v>
      </c>
      <c r="AN1235" s="14">
        <v>3</v>
      </c>
      <c r="AO1235" s="14">
        <v>2</v>
      </c>
      <c r="AP1235" s="14">
        <v>3</v>
      </c>
      <c r="AQ1235" s="14">
        <v>3</v>
      </c>
      <c r="AR1235" s="14">
        <v>3</v>
      </c>
      <c r="AS1235" s="14"/>
      <c r="AT1235" s="14"/>
      <c r="AY1235" s="14"/>
      <c r="BH1235" t="str">
        <f>CONCATENATE(Tabla1[[#This Row],[MADRE]],"X",Tabla1[[#This Row],[PADRE]])</f>
        <v>D00i072XD98i672</v>
      </c>
    </row>
    <row r="1236" spans="1:60" ht="15.75" hidden="1" x14ac:dyDescent="0.25">
      <c r="A1236" s="11" t="str">
        <f t="shared" si="217"/>
        <v>D06_792_22</v>
      </c>
      <c r="B1236" s="1" t="s">
        <v>488</v>
      </c>
      <c r="C1236" s="12">
        <v>792</v>
      </c>
      <c r="D1236" s="14">
        <v>22</v>
      </c>
      <c r="E1236" s="14" t="s">
        <v>528</v>
      </c>
      <c r="F1236" s="14" t="s">
        <v>504</v>
      </c>
      <c r="G1236" s="14" t="s">
        <v>63</v>
      </c>
      <c r="H1236" s="13">
        <v>2009</v>
      </c>
      <c r="I1236" t="s">
        <v>489</v>
      </c>
      <c r="Y1236" s="14">
        <v>25</v>
      </c>
      <c r="Z1236" s="14">
        <v>68</v>
      </c>
      <c r="AA1236" s="81">
        <f t="shared" si="218"/>
        <v>2.72</v>
      </c>
      <c r="AB1236" s="14">
        <v>4</v>
      </c>
      <c r="AC1236" s="14">
        <v>32</v>
      </c>
      <c r="AD1236" s="115">
        <f t="shared" si="219"/>
        <v>1.28</v>
      </c>
      <c r="AE1236" s="13">
        <f t="shared" si="220"/>
        <v>47.058823529411761</v>
      </c>
      <c r="AF1236" s="14">
        <v>0</v>
      </c>
      <c r="AG1236" s="13">
        <f t="shared" si="221"/>
        <v>0</v>
      </c>
      <c r="AH1236" s="13">
        <v>0</v>
      </c>
      <c r="AI1236" s="13">
        <f t="shared" si="222"/>
        <v>0</v>
      </c>
      <c r="AJ1236" s="17" t="s">
        <v>239</v>
      </c>
      <c r="AM1236" s="14">
        <v>7</v>
      </c>
      <c r="AN1236" s="14">
        <v>3</v>
      </c>
      <c r="AO1236" s="14">
        <v>3</v>
      </c>
      <c r="AP1236" s="14">
        <v>3</v>
      </c>
      <c r="AQ1236" s="14">
        <v>3</v>
      </c>
      <c r="AR1236" s="121">
        <v>2</v>
      </c>
      <c r="AS1236" s="14"/>
      <c r="AT1236" s="111"/>
      <c r="AY1236" s="14"/>
      <c r="BH1236" t="str">
        <f>CONCATENATE(Tabla1[[#This Row],[MADRE]],"X",Tabla1[[#This Row],[PADRE]])</f>
        <v>D00i078XD01i462</v>
      </c>
    </row>
    <row r="1237" spans="1:60" ht="15.75" hidden="1" x14ac:dyDescent="0.25">
      <c r="A1237" s="11" t="str">
        <f t="shared" si="217"/>
        <v>D06_792_22</v>
      </c>
      <c r="B1237" s="1" t="s">
        <v>488</v>
      </c>
      <c r="C1237" s="1">
        <v>792</v>
      </c>
      <c r="D1237" s="11">
        <v>22</v>
      </c>
      <c r="E1237" s="14" t="s">
        <v>528</v>
      </c>
      <c r="F1237" s="14" t="s">
        <v>504</v>
      </c>
      <c r="G1237" s="11" t="s">
        <v>63</v>
      </c>
      <c r="H1237" s="16">
        <v>2010</v>
      </c>
      <c r="I1237" t="s">
        <v>489</v>
      </c>
      <c r="Y1237" s="11">
        <v>25</v>
      </c>
      <c r="Z1237" s="11">
        <v>74</v>
      </c>
      <c r="AA1237" s="15">
        <f t="shared" si="218"/>
        <v>2.96</v>
      </c>
      <c r="AB1237" s="11">
        <v>3</v>
      </c>
      <c r="AC1237" s="11">
        <v>28</v>
      </c>
      <c r="AD1237" s="112">
        <f t="shared" si="219"/>
        <v>1.1200000000000001</v>
      </c>
      <c r="AE1237" s="16">
        <f t="shared" si="220"/>
        <v>37.837837837837846</v>
      </c>
      <c r="AF1237" s="11">
        <v>0</v>
      </c>
      <c r="AG1237" s="16">
        <f t="shared" si="221"/>
        <v>0</v>
      </c>
      <c r="AH1237" s="16">
        <v>0</v>
      </c>
      <c r="AI1237" s="16">
        <f t="shared" si="222"/>
        <v>0</v>
      </c>
      <c r="AJ1237" s="18" t="s">
        <v>529</v>
      </c>
      <c r="AM1237" s="11">
        <v>6</v>
      </c>
      <c r="AN1237" s="11">
        <v>2</v>
      </c>
      <c r="AO1237" s="11">
        <v>3</v>
      </c>
      <c r="AP1237" s="11">
        <v>4</v>
      </c>
      <c r="AQ1237" s="11">
        <v>3</v>
      </c>
      <c r="AR1237" s="129">
        <v>1</v>
      </c>
      <c r="AS1237" s="129">
        <v>3</v>
      </c>
      <c r="AT1237" s="102" t="s">
        <v>530</v>
      </c>
      <c r="AY1237" s="11"/>
      <c r="BH1237" t="str">
        <f>CONCATENATE(Tabla1[[#This Row],[MADRE]],"X",Tabla1[[#This Row],[PADRE]])</f>
        <v>D00i078XD01i462</v>
      </c>
    </row>
    <row r="1238" spans="1:60" ht="15.75" hidden="1" x14ac:dyDescent="0.25">
      <c r="A1238" s="11" t="str">
        <f t="shared" si="217"/>
        <v>D06_792_22</v>
      </c>
      <c r="B1238" s="1" t="s">
        <v>488</v>
      </c>
      <c r="C1238" s="1">
        <v>792</v>
      </c>
      <c r="D1238" s="11">
        <v>22</v>
      </c>
      <c r="E1238" s="14" t="s">
        <v>528</v>
      </c>
      <c r="F1238" s="14" t="s">
        <v>504</v>
      </c>
      <c r="G1238" s="11" t="s">
        <v>63</v>
      </c>
      <c r="H1238" s="16">
        <v>2011</v>
      </c>
      <c r="I1238" t="s">
        <v>489</v>
      </c>
      <c r="Y1238" s="11">
        <v>25</v>
      </c>
      <c r="Z1238" s="11">
        <v>61</v>
      </c>
      <c r="AA1238" s="15">
        <f t="shared" si="218"/>
        <v>2.44</v>
      </c>
      <c r="AB1238" s="11">
        <v>2</v>
      </c>
      <c r="AC1238" s="11">
        <v>29</v>
      </c>
      <c r="AD1238" s="15">
        <f t="shared" si="219"/>
        <v>1.1599999999999999</v>
      </c>
      <c r="AE1238" s="16">
        <f t="shared" si="220"/>
        <v>47.540983606557376</v>
      </c>
      <c r="AF1238" s="11">
        <v>0</v>
      </c>
      <c r="AG1238" s="16">
        <f t="shared" si="221"/>
        <v>0</v>
      </c>
      <c r="AH1238" s="16">
        <v>1</v>
      </c>
      <c r="AI1238" s="16">
        <f t="shared" si="222"/>
        <v>4</v>
      </c>
      <c r="AJ1238" s="18" t="s">
        <v>454</v>
      </c>
      <c r="AM1238" s="11">
        <v>7</v>
      </c>
      <c r="AN1238" s="11">
        <v>3</v>
      </c>
      <c r="AO1238" s="11">
        <v>3</v>
      </c>
      <c r="AP1238" s="11">
        <v>3</v>
      </c>
      <c r="AQ1238" s="11">
        <v>3</v>
      </c>
      <c r="AR1238" s="11">
        <v>2</v>
      </c>
      <c r="AS1238" s="11">
        <v>4</v>
      </c>
      <c r="AT1238" s="19"/>
      <c r="AY1238" s="11"/>
      <c r="BH1238" t="str">
        <f>CONCATENATE(Tabla1[[#This Row],[MADRE]],"X",Tabla1[[#This Row],[PADRE]])</f>
        <v>D00i078XD01i462</v>
      </c>
    </row>
    <row r="1239" spans="1:60" ht="15.75" hidden="1" x14ac:dyDescent="0.25">
      <c r="A1239" s="11" t="str">
        <f t="shared" si="217"/>
        <v>D06_792_22</v>
      </c>
      <c r="B1239" s="1" t="s">
        <v>488</v>
      </c>
      <c r="C1239" s="1">
        <v>792</v>
      </c>
      <c r="D1239" s="11">
        <v>22</v>
      </c>
      <c r="E1239" s="14" t="s">
        <v>528</v>
      </c>
      <c r="F1239" s="14" t="s">
        <v>504</v>
      </c>
      <c r="G1239" s="11" t="s">
        <v>63</v>
      </c>
      <c r="H1239" s="16">
        <v>2012</v>
      </c>
      <c r="I1239" t="s">
        <v>489</v>
      </c>
      <c r="Y1239" s="11">
        <v>25</v>
      </c>
      <c r="Z1239" s="11">
        <v>77</v>
      </c>
      <c r="AA1239" s="15">
        <f t="shared" si="218"/>
        <v>3.08</v>
      </c>
      <c r="AB1239" s="11">
        <v>3</v>
      </c>
      <c r="AC1239" s="11">
        <v>30</v>
      </c>
      <c r="AD1239" s="15">
        <f t="shared" si="219"/>
        <v>1.2</v>
      </c>
      <c r="AE1239" s="16">
        <f t="shared" si="220"/>
        <v>38.961038961038959</v>
      </c>
      <c r="AF1239" s="11">
        <v>0</v>
      </c>
      <c r="AG1239" s="16">
        <f t="shared" si="221"/>
        <v>0</v>
      </c>
      <c r="AH1239" s="16">
        <v>0</v>
      </c>
      <c r="AI1239" s="16">
        <f t="shared" si="222"/>
        <v>0</v>
      </c>
      <c r="AJ1239" s="18" t="s">
        <v>206</v>
      </c>
      <c r="AM1239" s="16">
        <v>6</v>
      </c>
      <c r="AN1239" s="11">
        <v>2</v>
      </c>
      <c r="AO1239" s="11">
        <v>2</v>
      </c>
      <c r="AP1239" s="11">
        <v>3</v>
      </c>
      <c r="AQ1239" s="11">
        <v>3</v>
      </c>
      <c r="AR1239" s="11">
        <v>3</v>
      </c>
      <c r="AS1239" s="11"/>
      <c r="AT1239" s="19"/>
      <c r="AY1239" s="11"/>
      <c r="BH1239" t="str">
        <f>CONCATENATE(Tabla1[[#This Row],[MADRE]],"X",Tabla1[[#This Row],[PADRE]])</f>
        <v>D00i078XD01i462</v>
      </c>
    </row>
    <row r="1240" spans="1:60" ht="15.75" hidden="1" x14ac:dyDescent="0.25">
      <c r="A1240" s="11" t="str">
        <f t="shared" si="217"/>
        <v>D06_792_22</v>
      </c>
      <c r="B1240" s="1" t="s">
        <v>488</v>
      </c>
      <c r="C1240" s="1">
        <v>792</v>
      </c>
      <c r="D1240" s="11">
        <v>22</v>
      </c>
      <c r="E1240" s="14" t="s">
        <v>528</v>
      </c>
      <c r="F1240" s="14" t="s">
        <v>504</v>
      </c>
      <c r="G1240" s="11" t="s">
        <v>63</v>
      </c>
      <c r="H1240" s="16">
        <v>2013</v>
      </c>
      <c r="I1240" t="s">
        <v>489</v>
      </c>
      <c r="Y1240" s="11">
        <v>25</v>
      </c>
      <c r="Z1240" s="11">
        <v>59</v>
      </c>
      <c r="AA1240" s="15">
        <f t="shared" si="218"/>
        <v>2.36</v>
      </c>
      <c r="AB1240" s="11">
        <v>4</v>
      </c>
      <c r="AC1240" s="11">
        <v>29</v>
      </c>
      <c r="AD1240" s="15">
        <f t="shared" si="219"/>
        <v>1.1599999999999999</v>
      </c>
      <c r="AE1240" s="16">
        <f t="shared" si="220"/>
        <v>49.152542372881349</v>
      </c>
      <c r="AF1240" s="11">
        <v>0</v>
      </c>
      <c r="AG1240" s="16">
        <f t="shared" si="221"/>
        <v>0</v>
      </c>
      <c r="AH1240" s="16">
        <v>0</v>
      </c>
      <c r="AI1240" s="16">
        <f t="shared" si="222"/>
        <v>0</v>
      </c>
      <c r="AJ1240" s="18" t="s">
        <v>133</v>
      </c>
      <c r="AM1240" s="11">
        <v>7</v>
      </c>
      <c r="AN1240" s="11">
        <v>3</v>
      </c>
      <c r="AO1240" s="11">
        <v>2</v>
      </c>
      <c r="AP1240" s="11">
        <v>3</v>
      </c>
      <c r="AQ1240" s="11">
        <v>3</v>
      </c>
      <c r="AR1240" s="11">
        <v>3</v>
      </c>
      <c r="AS1240" s="11">
        <v>1</v>
      </c>
      <c r="AT1240" s="19"/>
      <c r="AY1240" s="11"/>
      <c r="BH1240" t="str">
        <f>CONCATENATE(Tabla1[[#This Row],[MADRE]],"X",Tabla1[[#This Row],[PADRE]])</f>
        <v>D00i078XD01i462</v>
      </c>
    </row>
    <row r="1241" spans="1:60" ht="15.75" hidden="1" x14ac:dyDescent="0.25">
      <c r="A1241" s="11" t="str">
        <f t="shared" si="217"/>
        <v>D06_792_22</v>
      </c>
      <c r="B1241" s="1" t="s">
        <v>488</v>
      </c>
      <c r="C1241" s="1">
        <v>792</v>
      </c>
      <c r="D1241" s="11">
        <v>22</v>
      </c>
      <c r="E1241" s="14" t="s">
        <v>528</v>
      </c>
      <c r="F1241" s="14" t="s">
        <v>504</v>
      </c>
      <c r="G1241" s="11" t="s">
        <v>63</v>
      </c>
      <c r="H1241" s="16">
        <v>2014</v>
      </c>
      <c r="I1241" t="s">
        <v>489</v>
      </c>
      <c r="Y1241" s="11">
        <v>25</v>
      </c>
      <c r="Z1241" s="11">
        <v>76</v>
      </c>
      <c r="AA1241" s="15">
        <f t="shared" si="218"/>
        <v>3.0883333333333329</v>
      </c>
      <c r="AB1241" s="11">
        <v>2</v>
      </c>
      <c r="AC1241" s="11">
        <v>29</v>
      </c>
      <c r="AD1241" s="15">
        <f t="shared" si="219"/>
        <v>1.2083333333333333</v>
      </c>
      <c r="AE1241" s="16">
        <f t="shared" si="220"/>
        <v>39.125742039935247</v>
      </c>
      <c r="AF1241" s="11">
        <v>1</v>
      </c>
      <c r="AG1241" s="16">
        <f t="shared" si="221"/>
        <v>4</v>
      </c>
      <c r="AH1241" s="16">
        <v>0</v>
      </c>
      <c r="AI1241" s="16">
        <f t="shared" si="222"/>
        <v>0</v>
      </c>
      <c r="AJ1241" s="18" t="s">
        <v>456</v>
      </c>
      <c r="AM1241" s="11">
        <v>6</v>
      </c>
      <c r="AN1241" s="11">
        <v>3</v>
      </c>
      <c r="AO1241" s="11">
        <v>2</v>
      </c>
      <c r="AP1241" s="11">
        <v>3</v>
      </c>
      <c r="AQ1241" s="11">
        <v>3</v>
      </c>
      <c r="AR1241" s="11">
        <v>4</v>
      </c>
      <c r="AS1241" s="11">
        <v>0</v>
      </c>
      <c r="AT1241" s="19"/>
      <c r="AY1241" s="11"/>
      <c r="BH1241" t="str">
        <f>CONCATENATE(Tabla1[[#This Row],[MADRE]],"X",Tabla1[[#This Row],[PADRE]])</f>
        <v>D00i078XD01i462</v>
      </c>
    </row>
    <row r="1242" spans="1:60" ht="15.75" hidden="1" x14ac:dyDescent="0.25">
      <c r="A1242" s="11" t="str">
        <f t="shared" si="217"/>
        <v>D06_792_22</v>
      </c>
      <c r="B1242" s="1" t="s">
        <v>488</v>
      </c>
      <c r="C1242" s="1">
        <v>792</v>
      </c>
      <c r="D1242" s="11">
        <v>22</v>
      </c>
      <c r="E1242" s="14" t="s">
        <v>528</v>
      </c>
      <c r="F1242" s="14" t="s">
        <v>504</v>
      </c>
      <c r="G1242" s="11" t="s">
        <v>63</v>
      </c>
      <c r="H1242" s="16">
        <v>2015</v>
      </c>
      <c r="I1242" t="s">
        <v>489</v>
      </c>
      <c r="Y1242" s="11">
        <v>25</v>
      </c>
      <c r="Z1242" s="11">
        <v>62</v>
      </c>
      <c r="AA1242" s="15">
        <f t="shared" si="218"/>
        <v>2.5266666666666664</v>
      </c>
      <c r="AB1242" s="11">
        <v>2</v>
      </c>
      <c r="AC1242" s="11">
        <v>28</v>
      </c>
      <c r="AD1242" s="15">
        <f t="shared" si="219"/>
        <v>1.1666666666666667</v>
      </c>
      <c r="AE1242" s="16">
        <f t="shared" si="220"/>
        <v>46.174142480211088</v>
      </c>
      <c r="AF1242" s="11">
        <v>1</v>
      </c>
      <c r="AG1242" s="16">
        <f t="shared" si="221"/>
        <v>4</v>
      </c>
      <c r="AH1242" s="16">
        <v>0</v>
      </c>
      <c r="AI1242" s="16">
        <f t="shared" si="222"/>
        <v>0</v>
      </c>
      <c r="AJ1242" s="18" t="s">
        <v>87</v>
      </c>
      <c r="AM1242" s="11">
        <v>7</v>
      </c>
      <c r="AN1242" s="11">
        <v>3</v>
      </c>
      <c r="AO1242" s="11">
        <v>2</v>
      </c>
      <c r="AP1242" s="11">
        <v>2</v>
      </c>
      <c r="AQ1242" s="11">
        <v>3</v>
      </c>
      <c r="AR1242" s="11">
        <v>3</v>
      </c>
      <c r="AS1242" s="11"/>
      <c r="AT1242" s="19"/>
      <c r="AY1242" s="11"/>
      <c r="BH1242" t="str">
        <f>CONCATENATE(Tabla1[[#This Row],[MADRE]],"X",Tabla1[[#This Row],[PADRE]])</f>
        <v>D00i078XD01i462</v>
      </c>
    </row>
    <row r="1243" spans="1:60" ht="15.75" hidden="1" x14ac:dyDescent="0.25">
      <c r="A1243" s="11" t="str">
        <f t="shared" si="217"/>
        <v>D06_792_22</v>
      </c>
      <c r="B1243" s="1" t="s">
        <v>488</v>
      </c>
      <c r="C1243" s="1">
        <v>792</v>
      </c>
      <c r="D1243" s="11">
        <v>22</v>
      </c>
      <c r="E1243" s="14" t="s">
        <v>528</v>
      </c>
      <c r="F1243" s="14" t="s">
        <v>504</v>
      </c>
      <c r="G1243" s="11" t="s">
        <v>63</v>
      </c>
      <c r="H1243" s="16">
        <v>2016</v>
      </c>
      <c r="I1243" t="s">
        <v>489</v>
      </c>
      <c r="Y1243" s="11">
        <v>25</v>
      </c>
      <c r="Z1243" s="11">
        <v>66</v>
      </c>
      <c r="AA1243" s="15">
        <f t="shared" si="218"/>
        <v>2.64</v>
      </c>
      <c r="AB1243" s="11">
        <v>3</v>
      </c>
      <c r="AC1243" s="11">
        <v>26</v>
      </c>
      <c r="AD1243" s="15">
        <f t="shared" si="219"/>
        <v>1.04</v>
      </c>
      <c r="AE1243" s="16">
        <f t="shared" si="220"/>
        <v>39.393939393939391</v>
      </c>
      <c r="AF1243" s="11">
        <v>0</v>
      </c>
      <c r="AG1243" s="16">
        <f t="shared" si="221"/>
        <v>0</v>
      </c>
      <c r="AH1243" s="16">
        <v>0</v>
      </c>
      <c r="AI1243" s="16">
        <f t="shared" si="222"/>
        <v>0</v>
      </c>
      <c r="AJ1243" s="18" t="s">
        <v>123</v>
      </c>
      <c r="AM1243" s="11">
        <v>6</v>
      </c>
      <c r="AN1243" s="11">
        <v>3</v>
      </c>
      <c r="AO1243" s="11">
        <v>2</v>
      </c>
      <c r="AP1243" s="11">
        <v>3</v>
      </c>
      <c r="AQ1243" s="11">
        <v>3</v>
      </c>
      <c r="AR1243" s="11">
        <v>4</v>
      </c>
      <c r="AS1243" s="11"/>
      <c r="AT1243" s="99" t="s">
        <v>531</v>
      </c>
      <c r="AY1243" s="11" t="s">
        <v>86</v>
      </c>
      <c r="BH1243" t="str">
        <f>CONCATENATE(Tabla1[[#This Row],[MADRE]],"X",Tabla1[[#This Row],[PADRE]])</f>
        <v>D00i078XD01i462</v>
      </c>
    </row>
    <row r="1244" spans="1:60" ht="15.75" hidden="1" x14ac:dyDescent="0.25">
      <c r="A1244" s="11" t="str">
        <f t="shared" si="217"/>
        <v>D06_792_22</v>
      </c>
      <c r="B1244" s="1" t="s">
        <v>488</v>
      </c>
      <c r="C1244" s="1">
        <v>792</v>
      </c>
      <c r="D1244" s="11">
        <v>22</v>
      </c>
      <c r="E1244" s="14" t="s">
        <v>528</v>
      </c>
      <c r="F1244" s="14" t="s">
        <v>504</v>
      </c>
      <c r="G1244" s="11" t="s">
        <v>63</v>
      </c>
      <c r="H1244" s="16">
        <v>2017</v>
      </c>
      <c r="I1244" t="s">
        <v>489</v>
      </c>
      <c r="Y1244" s="11">
        <v>25</v>
      </c>
      <c r="Z1244" s="11">
        <v>62</v>
      </c>
      <c r="AA1244" s="15">
        <f t="shared" si="218"/>
        <v>2.5249999999999999</v>
      </c>
      <c r="AB1244" s="11">
        <v>4</v>
      </c>
      <c r="AC1244" s="11">
        <v>27</v>
      </c>
      <c r="AD1244" s="15">
        <f t="shared" si="219"/>
        <v>1.125</v>
      </c>
      <c r="AE1244" s="16">
        <f t="shared" si="220"/>
        <v>44.554455445544555</v>
      </c>
      <c r="AF1244" s="11">
        <v>1</v>
      </c>
      <c r="AG1244" s="16">
        <f t="shared" si="221"/>
        <v>4</v>
      </c>
      <c r="AH1244" s="16">
        <v>0</v>
      </c>
      <c r="AI1244" s="16">
        <f t="shared" si="222"/>
        <v>0</v>
      </c>
      <c r="AJ1244" s="18" t="s">
        <v>85</v>
      </c>
      <c r="AM1244" s="11">
        <v>7</v>
      </c>
      <c r="AN1244" s="11">
        <v>3</v>
      </c>
      <c r="AO1244" s="11">
        <v>1</v>
      </c>
      <c r="AP1244" s="11">
        <v>3</v>
      </c>
      <c r="AQ1244" s="11">
        <v>3</v>
      </c>
      <c r="AR1244" s="11">
        <v>3</v>
      </c>
      <c r="AS1244" s="11"/>
      <c r="AT1244" s="19" t="s">
        <v>532</v>
      </c>
      <c r="AY1244" s="11"/>
      <c r="BH1244" t="str">
        <f>CONCATENATE(Tabla1[[#This Row],[MADRE]],"X",Tabla1[[#This Row],[PADRE]])</f>
        <v>D00i078XD01i462</v>
      </c>
    </row>
    <row r="1245" spans="1:60" ht="15.75" hidden="1" x14ac:dyDescent="0.25">
      <c r="A1245" s="11" t="str">
        <f t="shared" si="217"/>
        <v>D06_793_22</v>
      </c>
      <c r="B1245" s="1" t="s">
        <v>488</v>
      </c>
      <c r="C1245" s="12">
        <v>793</v>
      </c>
      <c r="D1245" s="14">
        <v>22</v>
      </c>
      <c r="E1245" s="14" t="s">
        <v>528</v>
      </c>
      <c r="F1245" s="14" t="s">
        <v>504</v>
      </c>
      <c r="G1245" s="14" t="s">
        <v>63</v>
      </c>
      <c r="H1245" s="14">
        <v>2009</v>
      </c>
      <c r="I1245" t="s">
        <v>489</v>
      </c>
      <c r="Y1245" s="14">
        <v>25</v>
      </c>
      <c r="Z1245" s="14">
        <v>37</v>
      </c>
      <c r="AA1245" s="81">
        <f t="shared" si="218"/>
        <v>1.48</v>
      </c>
      <c r="AB1245" s="14">
        <v>2</v>
      </c>
      <c r="AC1245" s="14">
        <v>22</v>
      </c>
      <c r="AD1245" s="81">
        <f t="shared" si="219"/>
        <v>0.88</v>
      </c>
      <c r="AE1245" s="13">
        <f t="shared" si="220"/>
        <v>59.45945945945946</v>
      </c>
      <c r="AF1245" s="14">
        <v>0</v>
      </c>
      <c r="AG1245" s="13">
        <f t="shared" si="221"/>
        <v>0</v>
      </c>
      <c r="AH1245" s="13">
        <v>0</v>
      </c>
      <c r="AI1245" s="13">
        <f t="shared" si="222"/>
        <v>0</v>
      </c>
      <c r="AJ1245" s="17" t="s">
        <v>533</v>
      </c>
      <c r="AM1245" s="14">
        <v>4</v>
      </c>
      <c r="AN1245" s="14">
        <v>3</v>
      </c>
      <c r="AO1245" s="14">
        <v>2</v>
      </c>
      <c r="AP1245" s="14">
        <v>3</v>
      </c>
      <c r="AQ1245" s="14">
        <v>3</v>
      </c>
      <c r="AR1245" s="14">
        <v>2</v>
      </c>
      <c r="AS1245" s="14"/>
      <c r="AT1245" s="14"/>
      <c r="AY1245" s="14"/>
      <c r="BH1245" t="str">
        <f>CONCATENATE(Tabla1[[#This Row],[MADRE]],"X",Tabla1[[#This Row],[PADRE]])</f>
        <v>D00i078XD01i462</v>
      </c>
    </row>
    <row r="1246" spans="1:60" ht="15.75" hidden="1" x14ac:dyDescent="0.25">
      <c r="A1246" s="11" t="str">
        <f t="shared" si="217"/>
        <v>D06_793_22</v>
      </c>
      <c r="B1246" s="1" t="s">
        <v>488</v>
      </c>
      <c r="C1246" s="1">
        <v>793</v>
      </c>
      <c r="D1246" s="11">
        <v>22</v>
      </c>
      <c r="E1246" s="14" t="s">
        <v>528</v>
      </c>
      <c r="F1246" s="14" t="s">
        <v>504</v>
      </c>
      <c r="G1246" s="11" t="s">
        <v>63</v>
      </c>
      <c r="H1246" s="11">
        <v>2010</v>
      </c>
      <c r="I1246" t="s">
        <v>489</v>
      </c>
      <c r="Y1246" s="11">
        <v>25</v>
      </c>
      <c r="Z1246" s="11">
        <v>46</v>
      </c>
      <c r="AA1246" s="15">
        <f t="shared" si="218"/>
        <v>1.84</v>
      </c>
      <c r="AB1246" s="11">
        <v>3</v>
      </c>
      <c r="AC1246" s="11">
        <v>23</v>
      </c>
      <c r="AD1246" s="15">
        <f t="shared" si="219"/>
        <v>0.92</v>
      </c>
      <c r="AE1246" s="16">
        <f t="shared" si="220"/>
        <v>50</v>
      </c>
      <c r="AF1246" s="11">
        <v>0</v>
      </c>
      <c r="AG1246" s="16">
        <f t="shared" si="221"/>
        <v>0</v>
      </c>
      <c r="AH1246" s="16">
        <v>2</v>
      </c>
      <c r="AI1246" s="16">
        <f t="shared" si="222"/>
        <v>8</v>
      </c>
      <c r="AJ1246" s="18" t="s">
        <v>454</v>
      </c>
      <c r="AM1246" s="11">
        <v>5</v>
      </c>
      <c r="AN1246" s="11">
        <v>2</v>
      </c>
      <c r="AO1246" s="11">
        <v>3</v>
      </c>
      <c r="AP1246" s="11">
        <v>4</v>
      </c>
      <c r="AQ1246" s="11">
        <v>3</v>
      </c>
      <c r="AR1246" s="11">
        <v>3</v>
      </c>
      <c r="AS1246" s="11">
        <v>2</v>
      </c>
      <c r="AT1246" s="102"/>
      <c r="AY1246" s="11"/>
      <c r="BH1246" t="str">
        <f>CONCATENATE(Tabla1[[#This Row],[MADRE]],"X",Tabla1[[#This Row],[PADRE]])</f>
        <v>D00i078XD01i462</v>
      </c>
    </row>
    <row r="1247" spans="1:60" ht="15.75" hidden="1" x14ac:dyDescent="0.25">
      <c r="A1247" s="11" t="str">
        <f t="shared" si="217"/>
        <v>D06_794_22</v>
      </c>
      <c r="B1247" s="1" t="s">
        <v>488</v>
      </c>
      <c r="C1247" s="12">
        <v>794</v>
      </c>
      <c r="D1247" s="14">
        <v>22</v>
      </c>
      <c r="E1247" s="14" t="s">
        <v>528</v>
      </c>
      <c r="F1247" s="14" t="s">
        <v>504</v>
      </c>
      <c r="G1247" s="14" t="s">
        <v>63</v>
      </c>
      <c r="H1247" s="14">
        <v>2009</v>
      </c>
      <c r="I1247" t="s">
        <v>489</v>
      </c>
      <c r="Y1247" s="14">
        <v>25</v>
      </c>
      <c r="Z1247" s="14">
        <v>94</v>
      </c>
      <c r="AA1247" s="81">
        <f t="shared" si="218"/>
        <v>3.76</v>
      </c>
      <c r="AB1247" s="14">
        <v>4</v>
      </c>
      <c r="AC1247" s="14">
        <v>27</v>
      </c>
      <c r="AD1247" s="81">
        <f t="shared" si="219"/>
        <v>1.08</v>
      </c>
      <c r="AE1247" s="13">
        <f t="shared" si="220"/>
        <v>28.723404255319149</v>
      </c>
      <c r="AF1247" s="14">
        <v>0</v>
      </c>
      <c r="AG1247" s="103">
        <f t="shared" si="221"/>
        <v>0</v>
      </c>
      <c r="AH1247" s="14">
        <v>5</v>
      </c>
      <c r="AI1247" s="108">
        <f t="shared" si="222"/>
        <v>20</v>
      </c>
      <c r="AJ1247" s="17" t="s">
        <v>87</v>
      </c>
      <c r="AM1247" s="14">
        <v>3</v>
      </c>
      <c r="AN1247" s="14">
        <v>3</v>
      </c>
      <c r="AO1247" s="14">
        <v>2</v>
      </c>
      <c r="AP1247" s="14">
        <v>3</v>
      </c>
      <c r="AQ1247" s="14">
        <v>3</v>
      </c>
      <c r="AR1247" s="14">
        <v>3</v>
      </c>
      <c r="AS1247" s="14"/>
      <c r="AT1247" s="14"/>
      <c r="AY1247" s="14"/>
      <c r="BH1247" t="str">
        <f>CONCATENATE(Tabla1[[#This Row],[MADRE]],"X",Tabla1[[#This Row],[PADRE]])</f>
        <v>D00i078XD01i462</v>
      </c>
    </row>
    <row r="1248" spans="1:60" ht="15.75" hidden="1" x14ac:dyDescent="0.25">
      <c r="A1248" s="11" t="str">
        <f t="shared" si="217"/>
        <v>D06_795_22</v>
      </c>
      <c r="B1248" s="1" t="s">
        <v>488</v>
      </c>
      <c r="C1248" s="12">
        <v>795</v>
      </c>
      <c r="D1248" s="14">
        <v>22</v>
      </c>
      <c r="E1248" s="14" t="s">
        <v>528</v>
      </c>
      <c r="F1248" s="14" t="s">
        <v>504</v>
      </c>
      <c r="G1248" s="14" t="s">
        <v>63</v>
      </c>
      <c r="H1248" s="13">
        <v>2009</v>
      </c>
      <c r="I1248" t="s">
        <v>489</v>
      </c>
      <c r="Y1248" s="14">
        <v>25</v>
      </c>
      <c r="Z1248" s="14">
        <v>46</v>
      </c>
      <c r="AA1248" s="81">
        <f t="shared" si="218"/>
        <v>1.84</v>
      </c>
      <c r="AB1248" s="14">
        <v>3</v>
      </c>
      <c r="AC1248" s="14">
        <v>28</v>
      </c>
      <c r="AD1248" s="115">
        <f t="shared" si="219"/>
        <v>1.1200000000000001</v>
      </c>
      <c r="AE1248" s="13">
        <f t="shared" si="220"/>
        <v>60.869565217391312</v>
      </c>
      <c r="AF1248" s="14">
        <v>0</v>
      </c>
      <c r="AG1248" s="13">
        <f t="shared" si="221"/>
        <v>0</v>
      </c>
      <c r="AH1248" s="13">
        <v>1</v>
      </c>
      <c r="AI1248" s="13">
        <f t="shared" si="222"/>
        <v>4</v>
      </c>
      <c r="AJ1248" s="17" t="s">
        <v>272</v>
      </c>
      <c r="AM1248" s="14">
        <v>3</v>
      </c>
      <c r="AN1248" s="14">
        <v>3</v>
      </c>
      <c r="AO1248" s="14">
        <v>1</v>
      </c>
      <c r="AP1248" s="14">
        <v>2</v>
      </c>
      <c r="AQ1248" s="14">
        <v>3</v>
      </c>
      <c r="AR1248" s="14">
        <v>3</v>
      </c>
      <c r="AS1248" s="14"/>
      <c r="AT1248" s="111"/>
      <c r="AY1248" s="14"/>
      <c r="BH1248" t="str">
        <f>CONCATENATE(Tabla1[[#This Row],[MADRE]],"X",Tabla1[[#This Row],[PADRE]])</f>
        <v>D00i078XD01i462</v>
      </c>
    </row>
    <row r="1249" spans="1:60" ht="15.75" hidden="1" x14ac:dyDescent="0.25">
      <c r="A1249" s="11" t="str">
        <f t="shared" si="217"/>
        <v>D06_795_22</v>
      </c>
      <c r="B1249" s="1" t="s">
        <v>488</v>
      </c>
      <c r="C1249" s="1">
        <v>795</v>
      </c>
      <c r="D1249" s="11">
        <v>22</v>
      </c>
      <c r="E1249" s="14" t="s">
        <v>528</v>
      </c>
      <c r="F1249" s="14" t="s">
        <v>504</v>
      </c>
      <c r="G1249" s="11" t="s">
        <v>63</v>
      </c>
      <c r="H1249" s="16">
        <v>2010</v>
      </c>
      <c r="I1249" t="s">
        <v>489</v>
      </c>
      <c r="Y1249" s="11">
        <v>25</v>
      </c>
      <c r="Z1249" s="11">
        <v>57</v>
      </c>
      <c r="AA1249" s="15">
        <f t="shared" si="218"/>
        <v>2.33</v>
      </c>
      <c r="AB1249" s="11">
        <v>2</v>
      </c>
      <c r="AC1249" s="11">
        <v>30</v>
      </c>
      <c r="AD1249" s="112">
        <f t="shared" si="219"/>
        <v>1.25</v>
      </c>
      <c r="AE1249" s="16">
        <f t="shared" si="220"/>
        <v>53.648068669527895</v>
      </c>
      <c r="AF1249" s="11">
        <v>1</v>
      </c>
      <c r="AG1249" s="16">
        <f t="shared" si="221"/>
        <v>4</v>
      </c>
      <c r="AH1249" s="16">
        <v>0</v>
      </c>
      <c r="AI1249" s="16">
        <f t="shared" si="222"/>
        <v>0</v>
      </c>
      <c r="AJ1249" s="18" t="s">
        <v>206</v>
      </c>
      <c r="AM1249" s="11">
        <v>3</v>
      </c>
      <c r="AN1249" s="11">
        <v>3</v>
      </c>
      <c r="AO1249" s="11">
        <v>2</v>
      </c>
      <c r="AP1249" s="11">
        <v>2</v>
      </c>
      <c r="AQ1249" s="11">
        <v>3</v>
      </c>
      <c r="AR1249" s="11">
        <v>3</v>
      </c>
      <c r="AS1249" s="11">
        <v>2</v>
      </c>
      <c r="AT1249" s="102"/>
      <c r="AY1249" s="11"/>
      <c r="BH1249" t="str">
        <f>CONCATENATE(Tabla1[[#This Row],[MADRE]],"X",Tabla1[[#This Row],[PADRE]])</f>
        <v>D00i078XD01i462</v>
      </c>
    </row>
    <row r="1250" spans="1:60" ht="15.75" hidden="1" x14ac:dyDescent="0.25">
      <c r="A1250" s="11" t="str">
        <f t="shared" si="217"/>
        <v>D06_795_22</v>
      </c>
      <c r="B1250" s="1" t="s">
        <v>488</v>
      </c>
      <c r="C1250" s="1">
        <v>795</v>
      </c>
      <c r="D1250" s="11">
        <v>22</v>
      </c>
      <c r="E1250" s="14" t="s">
        <v>528</v>
      </c>
      <c r="F1250" s="14" t="s">
        <v>504</v>
      </c>
      <c r="G1250" s="11" t="s">
        <v>63</v>
      </c>
      <c r="H1250" s="16">
        <v>2011</v>
      </c>
      <c r="I1250" t="s">
        <v>489</v>
      </c>
      <c r="Y1250" s="11">
        <v>25</v>
      </c>
      <c r="Z1250" s="11">
        <v>46</v>
      </c>
      <c r="AA1250" s="15">
        <f t="shared" si="218"/>
        <v>1.8816666666666666</v>
      </c>
      <c r="AB1250" s="11">
        <v>3</v>
      </c>
      <c r="AC1250" s="11">
        <v>25</v>
      </c>
      <c r="AD1250" s="15">
        <f t="shared" si="219"/>
        <v>1.0416666666666667</v>
      </c>
      <c r="AE1250" s="16">
        <f t="shared" si="220"/>
        <v>55.35872453498672</v>
      </c>
      <c r="AF1250" s="11">
        <v>1</v>
      </c>
      <c r="AG1250" s="16">
        <f t="shared" si="221"/>
        <v>4</v>
      </c>
      <c r="AH1250" s="16">
        <v>0</v>
      </c>
      <c r="AI1250" s="16">
        <f t="shared" si="222"/>
        <v>0</v>
      </c>
      <c r="AJ1250" s="18" t="s">
        <v>272</v>
      </c>
      <c r="AM1250" s="11">
        <v>3</v>
      </c>
      <c r="AN1250" s="11">
        <v>2</v>
      </c>
      <c r="AO1250" s="11">
        <v>2</v>
      </c>
      <c r="AP1250" s="11">
        <v>3</v>
      </c>
      <c r="AQ1250" s="11">
        <v>3</v>
      </c>
      <c r="AR1250" s="11">
        <v>2</v>
      </c>
      <c r="AS1250" s="11">
        <v>3</v>
      </c>
      <c r="AT1250" s="19"/>
      <c r="AY1250" s="11"/>
      <c r="BH1250" t="str">
        <f>CONCATENATE(Tabla1[[#This Row],[MADRE]],"X",Tabla1[[#This Row],[PADRE]])</f>
        <v>D00i078XD01i462</v>
      </c>
    </row>
    <row r="1251" spans="1:60" ht="15.75" hidden="1" x14ac:dyDescent="0.25">
      <c r="A1251" s="11" t="str">
        <f t="shared" si="217"/>
        <v>D06_795_22</v>
      </c>
      <c r="B1251" s="1" t="s">
        <v>488</v>
      </c>
      <c r="C1251" s="1">
        <v>795</v>
      </c>
      <c r="D1251" s="11">
        <v>22</v>
      </c>
      <c r="E1251" s="14" t="s">
        <v>528</v>
      </c>
      <c r="F1251" s="14" t="s">
        <v>504</v>
      </c>
      <c r="G1251" s="11" t="s">
        <v>63</v>
      </c>
      <c r="H1251" s="16">
        <v>2012</v>
      </c>
      <c r="I1251" t="s">
        <v>489</v>
      </c>
      <c r="Y1251" s="11">
        <v>25</v>
      </c>
      <c r="Z1251" s="11">
        <v>70</v>
      </c>
      <c r="AA1251" s="15">
        <f t="shared" si="218"/>
        <v>2.8</v>
      </c>
      <c r="AB1251" s="11">
        <v>3</v>
      </c>
      <c r="AC1251" s="11">
        <v>28</v>
      </c>
      <c r="AD1251" s="15">
        <f t="shared" si="219"/>
        <v>1.1200000000000001</v>
      </c>
      <c r="AE1251" s="16">
        <f t="shared" si="220"/>
        <v>40.000000000000007</v>
      </c>
      <c r="AF1251" s="11">
        <v>0</v>
      </c>
      <c r="AG1251" s="16">
        <f t="shared" si="221"/>
        <v>0</v>
      </c>
      <c r="AH1251" s="16">
        <v>1</v>
      </c>
      <c r="AI1251" s="16">
        <f t="shared" si="222"/>
        <v>4</v>
      </c>
      <c r="AJ1251" s="18" t="s">
        <v>411</v>
      </c>
      <c r="AM1251" s="16">
        <v>4</v>
      </c>
      <c r="AN1251" s="11">
        <v>2</v>
      </c>
      <c r="AO1251" s="11">
        <v>2</v>
      </c>
      <c r="AP1251" s="11">
        <v>3</v>
      </c>
      <c r="AQ1251" s="11">
        <v>3</v>
      </c>
      <c r="AR1251" s="11">
        <v>3</v>
      </c>
      <c r="AS1251" s="11"/>
      <c r="AT1251" s="19"/>
      <c r="AY1251" s="11"/>
      <c r="BH1251" t="str">
        <f>CONCATENATE(Tabla1[[#This Row],[MADRE]],"X",Tabla1[[#This Row],[PADRE]])</f>
        <v>D00i078XD01i462</v>
      </c>
    </row>
    <row r="1252" spans="1:60" ht="15.75" hidden="1" x14ac:dyDescent="0.25">
      <c r="A1252" s="11" t="str">
        <f t="shared" si="217"/>
        <v>D06_795_22</v>
      </c>
      <c r="B1252" s="1" t="s">
        <v>488</v>
      </c>
      <c r="C1252" s="1">
        <v>795</v>
      </c>
      <c r="D1252" s="11">
        <v>22</v>
      </c>
      <c r="E1252" s="14" t="s">
        <v>528</v>
      </c>
      <c r="F1252" s="14" t="s">
        <v>504</v>
      </c>
      <c r="G1252" s="11" t="s">
        <v>63</v>
      </c>
      <c r="H1252" s="16">
        <v>2013</v>
      </c>
      <c r="I1252" t="s">
        <v>489</v>
      </c>
      <c r="Y1252" s="11">
        <v>25</v>
      </c>
      <c r="Z1252" s="11">
        <v>65</v>
      </c>
      <c r="AA1252" s="15">
        <f t="shared" si="218"/>
        <v>2.6566666666666667</v>
      </c>
      <c r="AB1252" s="11">
        <v>2</v>
      </c>
      <c r="AC1252" s="11">
        <v>34</v>
      </c>
      <c r="AD1252" s="15">
        <f t="shared" si="219"/>
        <v>1.4166666666666667</v>
      </c>
      <c r="AE1252" s="16">
        <f t="shared" si="220"/>
        <v>53.324968632371402</v>
      </c>
      <c r="AF1252" s="11">
        <v>1</v>
      </c>
      <c r="AG1252" s="16">
        <f t="shared" si="221"/>
        <v>4</v>
      </c>
      <c r="AH1252" s="16">
        <v>2</v>
      </c>
      <c r="AI1252" s="16">
        <f t="shared" si="222"/>
        <v>8</v>
      </c>
      <c r="AJ1252" s="18" t="s">
        <v>206</v>
      </c>
      <c r="AM1252" s="11">
        <v>3</v>
      </c>
      <c r="AN1252" s="11">
        <v>3</v>
      </c>
      <c r="AO1252" s="11">
        <v>2</v>
      </c>
      <c r="AP1252" s="11">
        <v>3</v>
      </c>
      <c r="AQ1252" s="11">
        <v>3</v>
      </c>
      <c r="AR1252" s="11">
        <v>3</v>
      </c>
      <c r="AS1252" s="11">
        <v>1</v>
      </c>
      <c r="AT1252" s="19"/>
      <c r="AY1252" s="11"/>
      <c r="BH1252" t="str">
        <f>CONCATENATE(Tabla1[[#This Row],[MADRE]],"X",Tabla1[[#This Row],[PADRE]])</f>
        <v>D00i078XD01i462</v>
      </c>
    </row>
    <row r="1253" spans="1:60" ht="15.75" hidden="1" x14ac:dyDescent="0.25">
      <c r="A1253" s="11" t="str">
        <f t="shared" si="217"/>
        <v>D06_795_22</v>
      </c>
      <c r="B1253" s="1" t="s">
        <v>488</v>
      </c>
      <c r="C1253" s="1">
        <v>795</v>
      </c>
      <c r="D1253" s="11">
        <v>22</v>
      </c>
      <c r="E1253" s="14" t="s">
        <v>528</v>
      </c>
      <c r="F1253" s="14" t="s">
        <v>504</v>
      </c>
      <c r="G1253" s="11" t="s">
        <v>63</v>
      </c>
      <c r="H1253" s="16">
        <v>2014</v>
      </c>
      <c r="I1253" t="s">
        <v>489</v>
      </c>
      <c r="Y1253" s="11">
        <v>25</v>
      </c>
      <c r="Z1253" s="11">
        <v>53</v>
      </c>
      <c r="AA1253" s="15">
        <f t="shared" si="218"/>
        <v>2.12</v>
      </c>
      <c r="AB1253" s="11">
        <v>2</v>
      </c>
      <c r="AC1253" s="11">
        <v>26</v>
      </c>
      <c r="AD1253" s="15">
        <f t="shared" si="219"/>
        <v>1.04</v>
      </c>
      <c r="AE1253" s="16">
        <f t="shared" si="220"/>
        <v>49.056603773584904</v>
      </c>
      <c r="AF1253" s="11">
        <v>0</v>
      </c>
      <c r="AG1253" s="16">
        <f t="shared" si="221"/>
        <v>0</v>
      </c>
      <c r="AH1253" s="16">
        <v>0</v>
      </c>
      <c r="AI1253" s="16">
        <f t="shared" si="222"/>
        <v>0</v>
      </c>
      <c r="AJ1253" s="18" t="s">
        <v>534</v>
      </c>
      <c r="AM1253" s="11">
        <v>4</v>
      </c>
      <c r="AN1253" s="11">
        <v>3</v>
      </c>
      <c r="AO1253" s="11">
        <v>1</v>
      </c>
      <c r="AP1253" s="11">
        <v>1</v>
      </c>
      <c r="AQ1253" s="11">
        <v>3</v>
      </c>
      <c r="AR1253" s="11">
        <v>4</v>
      </c>
      <c r="AS1253" s="11">
        <v>0</v>
      </c>
      <c r="AT1253" s="19"/>
      <c r="AY1253" s="11"/>
      <c r="BH1253" t="str">
        <f>CONCATENATE(Tabla1[[#This Row],[MADRE]],"X",Tabla1[[#This Row],[PADRE]])</f>
        <v>D00i078XD01i462</v>
      </c>
    </row>
    <row r="1254" spans="1:60" ht="15.75" hidden="1" x14ac:dyDescent="0.25">
      <c r="A1254" s="11" t="str">
        <f t="shared" si="217"/>
        <v>D06_795_22</v>
      </c>
      <c r="B1254" s="1" t="s">
        <v>488</v>
      </c>
      <c r="C1254" s="1">
        <v>795</v>
      </c>
      <c r="D1254" s="11">
        <v>22</v>
      </c>
      <c r="E1254" s="14" t="s">
        <v>528</v>
      </c>
      <c r="F1254" s="14" t="s">
        <v>504</v>
      </c>
      <c r="G1254" s="11" t="s">
        <v>63</v>
      </c>
      <c r="H1254" s="16">
        <v>2015</v>
      </c>
      <c r="I1254" t="s">
        <v>489</v>
      </c>
      <c r="Y1254" s="11">
        <v>25</v>
      </c>
      <c r="Z1254" s="11">
        <v>55</v>
      </c>
      <c r="AA1254" s="15">
        <f t="shared" si="218"/>
        <v>2.2000000000000002</v>
      </c>
      <c r="AB1254" s="11">
        <v>2</v>
      </c>
      <c r="AC1254" s="11">
        <v>29</v>
      </c>
      <c r="AD1254" s="15">
        <f t="shared" si="219"/>
        <v>1.1599999999999999</v>
      </c>
      <c r="AE1254" s="16">
        <f t="shared" si="220"/>
        <v>52.72727272727272</v>
      </c>
      <c r="AF1254" s="11">
        <v>0</v>
      </c>
      <c r="AG1254" s="16">
        <f t="shared" si="221"/>
        <v>0</v>
      </c>
      <c r="AH1254" s="16">
        <v>1</v>
      </c>
      <c r="AI1254" s="16">
        <f t="shared" si="222"/>
        <v>4</v>
      </c>
      <c r="AJ1254" s="18" t="s">
        <v>206</v>
      </c>
      <c r="AM1254" s="11">
        <v>10</v>
      </c>
      <c r="AN1254" s="11">
        <v>3</v>
      </c>
      <c r="AO1254" s="11">
        <v>2</v>
      </c>
      <c r="AP1254" s="11">
        <v>2</v>
      </c>
      <c r="AQ1254" s="11">
        <v>3</v>
      </c>
      <c r="AR1254" s="11">
        <v>3</v>
      </c>
      <c r="AS1254" s="11"/>
      <c r="AT1254" s="19"/>
      <c r="AY1254" s="11"/>
      <c r="BH1254" t="str">
        <f>CONCATENATE(Tabla1[[#This Row],[MADRE]],"X",Tabla1[[#This Row],[PADRE]])</f>
        <v>D00i078XD01i462</v>
      </c>
    </row>
    <row r="1255" spans="1:60" ht="15.75" hidden="1" x14ac:dyDescent="0.25">
      <c r="A1255" s="11" t="str">
        <f t="shared" si="217"/>
        <v>D06_795_22</v>
      </c>
      <c r="B1255" s="1" t="s">
        <v>488</v>
      </c>
      <c r="C1255" s="1">
        <v>795</v>
      </c>
      <c r="D1255" s="11">
        <v>22</v>
      </c>
      <c r="E1255" s="14" t="s">
        <v>528</v>
      </c>
      <c r="F1255" s="14" t="s">
        <v>504</v>
      </c>
      <c r="G1255" s="11" t="s">
        <v>63</v>
      </c>
      <c r="H1255" s="16">
        <v>2016</v>
      </c>
      <c r="I1255" t="s">
        <v>489</v>
      </c>
      <c r="Y1255" s="11">
        <v>25</v>
      </c>
      <c r="Z1255" s="11">
        <v>59</v>
      </c>
      <c r="AA1255" s="15">
        <f t="shared" si="218"/>
        <v>2.36</v>
      </c>
      <c r="AB1255" s="11">
        <v>2</v>
      </c>
      <c r="AC1255" s="11">
        <v>28</v>
      </c>
      <c r="AD1255" s="15">
        <f t="shared" si="219"/>
        <v>1.1200000000000001</v>
      </c>
      <c r="AE1255" s="16">
        <f t="shared" si="220"/>
        <v>47.457627118644076</v>
      </c>
      <c r="AF1255" s="11">
        <v>0</v>
      </c>
      <c r="AG1255" s="16">
        <f t="shared" si="221"/>
        <v>0</v>
      </c>
      <c r="AH1255" s="16">
        <v>0</v>
      </c>
      <c r="AI1255" s="16">
        <f t="shared" si="222"/>
        <v>0</v>
      </c>
      <c r="AJ1255" s="18" t="s">
        <v>87</v>
      </c>
      <c r="AM1255" s="11">
        <v>3</v>
      </c>
      <c r="AN1255" s="11">
        <v>2</v>
      </c>
      <c r="AO1255" s="11">
        <v>2</v>
      </c>
      <c r="AP1255" s="11">
        <v>1</v>
      </c>
      <c r="AQ1255" s="11">
        <v>3</v>
      </c>
      <c r="AR1255" s="11">
        <v>4</v>
      </c>
      <c r="AS1255" s="11"/>
      <c r="AT1255" s="99" t="s">
        <v>535</v>
      </c>
      <c r="AY1255" s="11" t="s">
        <v>86</v>
      </c>
      <c r="BH1255" t="str">
        <f>CONCATENATE(Tabla1[[#This Row],[MADRE]],"X",Tabla1[[#This Row],[PADRE]])</f>
        <v>D00i078XD01i462</v>
      </c>
    </row>
    <row r="1256" spans="1:60" ht="15.75" hidden="1" x14ac:dyDescent="0.25">
      <c r="A1256" s="11" t="str">
        <f t="shared" si="217"/>
        <v>D06_795_22</v>
      </c>
      <c r="B1256" s="1" t="s">
        <v>488</v>
      </c>
      <c r="C1256" s="1">
        <v>795</v>
      </c>
      <c r="D1256" s="11">
        <v>22</v>
      </c>
      <c r="E1256" s="14" t="s">
        <v>528</v>
      </c>
      <c r="F1256" s="14" t="s">
        <v>504</v>
      </c>
      <c r="G1256" s="11" t="s">
        <v>63</v>
      </c>
      <c r="H1256" s="16">
        <v>2017</v>
      </c>
      <c r="I1256" t="s">
        <v>489</v>
      </c>
      <c r="Y1256" s="11">
        <v>25</v>
      </c>
      <c r="Z1256" s="11">
        <v>64</v>
      </c>
      <c r="AA1256" s="15">
        <f t="shared" si="218"/>
        <v>2.56</v>
      </c>
      <c r="AB1256" s="11">
        <v>2</v>
      </c>
      <c r="AC1256" s="11">
        <v>37</v>
      </c>
      <c r="AD1256" s="15">
        <f t="shared" si="219"/>
        <v>1.48</v>
      </c>
      <c r="AE1256" s="16">
        <f t="shared" si="220"/>
        <v>57.8125</v>
      </c>
      <c r="AF1256" s="11">
        <v>0</v>
      </c>
      <c r="AG1256" s="16">
        <f t="shared" si="221"/>
        <v>0</v>
      </c>
      <c r="AH1256" s="16">
        <v>3</v>
      </c>
      <c r="AI1256" s="16">
        <f t="shared" si="222"/>
        <v>12</v>
      </c>
      <c r="AJ1256" s="18" t="s">
        <v>305</v>
      </c>
      <c r="AM1256" s="11">
        <v>3</v>
      </c>
      <c r="AN1256" s="11">
        <v>3</v>
      </c>
      <c r="AO1256" s="11">
        <v>2</v>
      </c>
      <c r="AP1256" s="11">
        <v>2</v>
      </c>
      <c r="AQ1256" s="11">
        <v>3</v>
      </c>
      <c r="AR1256" s="11">
        <v>4</v>
      </c>
      <c r="AS1256" s="11"/>
      <c r="AT1256" s="19"/>
      <c r="AY1256" s="11"/>
      <c r="BH1256" t="str">
        <f>CONCATENATE(Tabla1[[#This Row],[MADRE]],"X",Tabla1[[#This Row],[PADRE]])</f>
        <v>D00i078XD01i462</v>
      </c>
    </row>
    <row r="1257" spans="1:60" ht="15.75" hidden="1" x14ac:dyDescent="0.25">
      <c r="A1257" s="11" t="str">
        <f t="shared" si="217"/>
        <v>D06_800_22</v>
      </c>
      <c r="B1257" s="1" t="s">
        <v>488</v>
      </c>
      <c r="C1257" s="1">
        <v>800</v>
      </c>
      <c r="D1257" s="11">
        <v>22</v>
      </c>
      <c r="E1257" s="14" t="s">
        <v>528</v>
      </c>
      <c r="F1257" s="14" t="s">
        <v>504</v>
      </c>
      <c r="G1257" s="11" t="s">
        <v>63</v>
      </c>
      <c r="H1257" s="11">
        <v>2010</v>
      </c>
      <c r="I1257" t="s">
        <v>489</v>
      </c>
      <c r="Y1257" s="11">
        <v>25</v>
      </c>
      <c r="Z1257" s="11">
        <v>47</v>
      </c>
      <c r="AA1257" s="15">
        <f t="shared" si="218"/>
        <v>2.0171428571428573</v>
      </c>
      <c r="AB1257" s="11">
        <v>2</v>
      </c>
      <c r="AC1257" s="11">
        <v>18</v>
      </c>
      <c r="AD1257" s="15">
        <f t="shared" si="219"/>
        <v>0.8571428571428571</v>
      </c>
      <c r="AE1257" s="16">
        <f t="shared" si="220"/>
        <v>42.492917847025488</v>
      </c>
      <c r="AF1257" s="11">
        <v>4</v>
      </c>
      <c r="AG1257" s="16">
        <f t="shared" si="221"/>
        <v>16</v>
      </c>
      <c r="AH1257" s="16">
        <v>0</v>
      </c>
      <c r="AI1257" s="16">
        <f t="shared" si="222"/>
        <v>0</v>
      </c>
      <c r="AJ1257" s="18" t="s">
        <v>99</v>
      </c>
      <c r="AM1257" s="11">
        <v>8</v>
      </c>
      <c r="AN1257" s="11">
        <v>2</v>
      </c>
      <c r="AO1257" s="11">
        <v>3</v>
      </c>
      <c r="AP1257" s="11">
        <v>3</v>
      </c>
      <c r="AQ1257" s="11">
        <v>3</v>
      </c>
      <c r="AR1257" s="11">
        <v>2</v>
      </c>
      <c r="AS1257" s="11">
        <v>2</v>
      </c>
      <c r="AT1257" s="102" t="s">
        <v>494</v>
      </c>
      <c r="AY1257" s="11"/>
      <c r="BH1257" t="str">
        <f>CONCATENATE(Tabla1[[#This Row],[MADRE]],"X",Tabla1[[#This Row],[PADRE]])</f>
        <v>D00i078XD01i462</v>
      </c>
    </row>
    <row r="1258" spans="1:60" ht="15.75" hidden="1" x14ac:dyDescent="0.25">
      <c r="A1258" s="11" t="str">
        <f t="shared" si="217"/>
        <v>D06_800_22</v>
      </c>
      <c r="B1258" s="1" t="s">
        <v>488</v>
      </c>
      <c r="C1258" s="1">
        <v>800</v>
      </c>
      <c r="D1258" s="11">
        <v>22</v>
      </c>
      <c r="E1258" s="14" t="s">
        <v>528</v>
      </c>
      <c r="F1258" s="14" t="s">
        <v>504</v>
      </c>
      <c r="G1258" s="11" t="s">
        <v>63</v>
      </c>
      <c r="H1258" s="11">
        <v>2012</v>
      </c>
      <c r="I1258" t="s">
        <v>489</v>
      </c>
      <c r="Y1258" s="11">
        <v>25</v>
      </c>
      <c r="Z1258" s="11">
        <v>62</v>
      </c>
      <c r="AA1258" s="15">
        <f t="shared" si="218"/>
        <v>2.48</v>
      </c>
      <c r="AB1258" s="11">
        <v>3</v>
      </c>
      <c r="AC1258" s="11">
        <v>18</v>
      </c>
      <c r="AD1258" s="15">
        <f t="shared" si="219"/>
        <v>0.72</v>
      </c>
      <c r="AE1258" s="16">
        <f t="shared" si="220"/>
        <v>29.032258064516128</v>
      </c>
      <c r="AF1258" s="11">
        <v>0</v>
      </c>
      <c r="AG1258" s="16">
        <f t="shared" si="221"/>
        <v>0</v>
      </c>
      <c r="AH1258" s="16">
        <v>0</v>
      </c>
      <c r="AI1258" s="16">
        <f t="shared" si="222"/>
        <v>0</v>
      </c>
      <c r="AJ1258" s="18" t="s">
        <v>77</v>
      </c>
      <c r="AM1258" s="16">
        <v>8</v>
      </c>
      <c r="AN1258" s="11">
        <v>2</v>
      </c>
      <c r="AO1258" s="11">
        <v>2</v>
      </c>
      <c r="AP1258" s="11">
        <v>2</v>
      </c>
      <c r="AQ1258" s="11">
        <v>3</v>
      </c>
      <c r="AR1258" s="11">
        <v>3</v>
      </c>
      <c r="AS1258" s="11"/>
      <c r="AT1258" s="19"/>
      <c r="AY1258" s="11"/>
      <c r="BH1258" t="str">
        <f>CONCATENATE(Tabla1[[#This Row],[MADRE]],"X",Tabla1[[#This Row],[PADRE]])</f>
        <v>D00i078XD01i462</v>
      </c>
    </row>
    <row r="1259" spans="1:60" ht="15.75" hidden="1" x14ac:dyDescent="0.25">
      <c r="A1259" s="11" t="str">
        <f t="shared" si="217"/>
        <v>D06_802_22</v>
      </c>
      <c r="B1259" s="1" t="s">
        <v>488</v>
      </c>
      <c r="C1259" s="12">
        <v>802</v>
      </c>
      <c r="D1259" s="14">
        <v>22</v>
      </c>
      <c r="E1259" s="14" t="s">
        <v>528</v>
      </c>
      <c r="F1259" s="14" t="s">
        <v>504</v>
      </c>
      <c r="G1259" s="14" t="s">
        <v>63</v>
      </c>
      <c r="H1259" s="14">
        <v>2009</v>
      </c>
      <c r="I1259" t="s">
        <v>489</v>
      </c>
      <c r="Y1259" s="14">
        <v>25</v>
      </c>
      <c r="Z1259" s="14">
        <v>56</v>
      </c>
      <c r="AA1259" s="81">
        <f t="shared" si="218"/>
        <v>2.2400000000000002</v>
      </c>
      <c r="AB1259" s="14">
        <v>4</v>
      </c>
      <c r="AC1259" s="14">
        <v>17</v>
      </c>
      <c r="AD1259" s="104">
        <f t="shared" si="219"/>
        <v>0.68</v>
      </c>
      <c r="AE1259" s="13">
        <f t="shared" si="220"/>
        <v>30.357142857142854</v>
      </c>
      <c r="AF1259" s="14">
        <v>0</v>
      </c>
      <c r="AG1259" s="103">
        <f t="shared" si="221"/>
        <v>0</v>
      </c>
      <c r="AH1259" s="14">
        <v>0</v>
      </c>
      <c r="AI1259" s="103">
        <f t="shared" si="222"/>
        <v>0</v>
      </c>
      <c r="AJ1259" s="17" t="s">
        <v>142</v>
      </c>
      <c r="AM1259" s="14">
        <v>3</v>
      </c>
      <c r="AN1259" s="14">
        <v>3</v>
      </c>
      <c r="AO1259" s="14">
        <v>1</v>
      </c>
      <c r="AP1259" s="14">
        <v>3</v>
      </c>
      <c r="AQ1259" s="14">
        <v>3</v>
      </c>
      <c r="AR1259" s="14">
        <v>3</v>
      </c>
      <c r="AS1259" s="14"/>
      <c r="AT1259" s="14"/>
      <c r="AY1259" s="14"/>
      <c r="BH1259" t="str">
        <f>CONCATENATE(Tabla1[[#This Row],[MADRE]],"X",Tabla1[[#This Row],[PADRE]])</f>
        <v>D00i078XD01i462</v>
      </c>
    </row>
    <row r="1260" spans="1:60" ht="15.75" hidden="1" x14ac:dyDescent="0.25">
      <c r="A1260" s="11" t="str">
        <f t="shared" si="217"/>
        <v>D06_804_22</v>
      </c>
      <c r="B1260" s="1" t="s">
        <v>488</v>
      </c>
      <c r="C1260" s="1">
        <v>804</v>
      </c>
      <c r="D1260" s="11">
        <v>22</v>
      </c>
      <c r="E1260" s="14" t="s">
        <v>528</v>
      </c>
      <c r="F1260" s="14" t="s">
        <v>504</v>
      </c>
      <c r="G1260" s="11" t="s">
        <v>63</v>
      </c>
      <c r="H1260" s="11">
        <v>2010</v>
      </c>
      <c r="I1260" t="s">
        <v>489</v>
      </c>
      <c r="Y1260" s="11">
        <v>25</v>
      </c>
      <c r="Z1260" s="11">
        <v>109</v>
      </c>
      <c r="AA1260" s="15">
        <f t="shared" si="218"/>
        <v>4.3949999999999996</v>
      </c>
      <c r="AB1260" s="11">
        <v>4</v>
      </c>
      <c r="AC1260" s="11">
        <v>21</v>
      </c>
      <c r="AD1260" s="114">
        <f t="shared" si="219"/>
        <v>0.875</v>
      </c>
      <c r="AE1260" s="16">
        <f t="shared" si="220"/>
        <v>19.908987485779296</v>
      </c>
      <c r="AF1260" s="11">
        <v>1</v>
      </c>
      <c r="AG1260" s="16">
        <f t="shared" si="221"/>
        <v>4</v>
      </c>
      <c r="AH1260" s="16">
        <v>0</v>
      </c>
      <c r="AI1260" s="16">
        <f t="shared" si="222"/>
        <v>0</v>
      </c>
      <c r="AJ1260" s="18" t="s">
        <v>87</v>
      </c>
      <c r="AM1260" s="11">
        <v>4</v>
      </c>
      <c r="AN1260" s="11">
        <v>2</v>
      </c>
      <c r="AO1260" s="11">
        <v>3</v>
      </c>
      <c r="AP1260" s="11">
        <v>3</v>
      </c>
      <c r="AQ1260" s="11">
        <v>3</v>
      </c>
      <c r="AR1260" s="11">
        <v>3</v>
      </c>
      <c r="AS1260" s="97">
        <v>1</v>
      </c>
      <c r="AT1260" s="98"/>
      <c r="AY1260" s="11"/>
      <c r="BH1260" t="str">
        <f>CONCATENATE(Tabla1[[#This Row],[MADRE]],"X",Tabla1[[#This Row],[PADRE]])</f>
        <v>D00i078XD01i462</v>
      </c>
    </row>
    <row r="1261" spans="1:60" ht="15.75" hidden="1" x14ac:dyDescent="0.25">
      <c r="A1261" s="11" t="str">
        <f t="shared" si="217"/>
        <v>D06_805_22</v>
      </c>
      <c r="B1261" s="1" t="s">
        <v>488</v>
      </c>
      <c r="C1261" s="12">
        <v>805</v>
      </c>
      <c r="D1261" s="14">
        <v>22</v>
      </c>
      <c r="E1261" s="14" t="s">
        <v>528</v>
      </c>
      <c r="F1261" s="14" t="s">
        <v>504</v>
      </c>
      <c r="G1261" s="14" t="s">
        <v>63</v>
      </c>
      <c r="H1261" s="14">
        <v>2009</v>
      </c>
      <c r="I1261" t="s">
        <v>489</v>
      </c>
      <c r="Y1261" s="14">
        <v>25</v>
      </c>
      <c r="Z1261" s="14">
        <v>53</v>
      </c>
      <c r="AA1261" s="81">
        <f t="shared" si="218"/>
        <v>2.1930434782608699</v>
      </c>
      <c r="AB1261" s="14">
        <v>3</v>
      </c>
      <c r="AC1261" s="14">
        <v>21</v>
      </c>
      <c r="AD1261" s="81">
        <f t="shared" si="219"/>
        <v>0.91304347826086951</v>
      </c>
      <c r="AE1261" s="13">
        <f t="shared" si="220"/>
        <v>41.633624107850906</v>
      </c>
      <c r="AF1261" s="14">
        <v>2</v>
      </c>
      <c r="AG1261" s="13">
        <f t="shared" si="221"/>
        <v>8</v>
      </c>
      <c r="AH1261" s="14">
        <v>0</v>
      </c>
      <c r="AI1261" s="103">
        <f t="shared" si="222"/>
        <v>0</v>
      </c>
      <c r="AJ1261" s="17" t="s">
        <v>533</v>
      </c>
      <c r="AM1261" s="14">
        <v>7</v>
      </c>
      <c r="AN1261" s="14">
        <v>3</v>
      </c>
      <c r="AO1261" s="14">
        <v>1</v>
      </c>
      <c r="AP1261" s="14">
        <v>4</v>
      </c>
      <c r="AQ1261" s="14">
        <v>3</v>
      </c>
      <c r="AR1261" s="107">
        <v>2</v>
      </c>
      <c r="AS1261" s="107"/>
      <c r="AT1261" s="14"/>
      <c r="AY1261" s="14"/>
      <c r="BH1261" t="str">
        <f>CONCATENATE(Tabla1[[#This Row],[MADRE]],"X",Tabla1[[#This Row],[PADRE]])</f>
        <v>D00i078XD01i462</v>
      </c>
    </row>
    <row r="1262" spans="1:60" ht="15.75" hidden="1" x14ac:dyDescent="0.25">
      <c r="A1262" s="11" t="str">
        <f t="shared" si="217"/>
        <v>D06_808_22</v>
      </c>
      <c r="B1262" s="1" t="s">
        <v>488</v>
      </c>
      <c r="C1262" s="12">
        <v>808</v>
      </c>
      <c r="D1262" s="14">
        <v>22</v>
      </c>
      <c r="E1262" s="14" t="s">
        <v>528</v>
      </c>
      <c r="F1262" s="14" t="s">
        <v>504</v>
      </c>
      <c r="G1262" s="14" t="s">
        <v>63</v>
      </c>
      <c r="H1262" s="14">
        <v>2009</v>
      </c>
      <c r="I1262" t="s">
        <v>489</v>
      </c>
      <c r="Y1262" s="14">
        <v>25</v>
      </c>
      <c r="Z1262" s="14">
        <v>76</v>
      </c>
      <c r="AA1262" s="81">
        <f t="shared" si="218"/>
        <v>3.1381818181818182</v>
      </c>
      <c r="AB1262" s="14">
        <v>4</v>
      </c>
      <c r="AC1262" s="14">
        <v>18</v>
      </c>
      <c r="AD1262" s="81">
        <f t="shared" si="219"/>
        <v>0.81818181818181823</v>
      </c>
      <c r="AE1262" s="13">
        <f t="shared" si="220"/>
        <v>26.071842410196989</v>
      </c>
      <c r="AF1262" s="14">
        <v>3</v>
      </c>
      <c r="AG1262" s="108">
        <f t="shared" si="221"/>
        <v>12</v>
      </c>
      <c r="AH1262" s="14">
        <v>0</v>
      </c>
      <c r="AI1262" s="103">
        <f t="shared" si="222"/>
        <v>0</v>
      </c>
      <c r="AJ1262" s="17" t="s">
        <v>83</v>
      </c>
      <c r="AM1262" s="14">
        <v>5</v>
      </c>
      <c r="AN1262" s="14">
        <v>2</v>
      </c>
      <c r="AO1262" s="14">
        <v>2</v>
      </c>
      <c r="AP1262" s="14">
        <v>3</v>
      </c>
      <c r="AQ1262" s="14">
        <v>3</v>
      </c>
      <c r="AR1262" s="107">
        <v>2</v>
      </c>
      <c r="AS1262" s="107"/>
      <c r="AT1262" s="14"/>
      <c r="AY1262" s="14"/>
      <c r="BH1262" t="str">
        <f>CONCATENATE(Tabla1[[#This Row],[MADRE]],"X",Tabla1[[#This Row],[PADRE]])</f>
        <v>D00i078XD01i462</v>
      </c>
    </row>
    <row r="1263" spans="1:60" ht="15.75" hidden="1" x14ac:dyDescent="0.25">
      <c r="A1263" s="11" t="str">
        <f t="shared" si="217"/>
        <v>D06_812_22</v>
      </c>
      <c r="B1263" s="1" t="s">
        <v>488</v>
      </c>
      <c r="C1263" s="12">
        <v>812</v>
      </c>
      <c r="D1263" s="14">
        <v>22</v>
      </c>
      <c r="E1263" s="14" t="s">
        <v>528</v>
      </c>
      <c r="F1263" s="14" t="s">
        <v>504</v>
      </c>
      <c r="G1263" s="14" t="s">
        <v>63</v>
      </c>
      <c r="H1263" s="14">
        <v>2009</v>
      </c>
      <c r="I1263" t="s">
        <v>489</v>
      </c>
      <c r="Y1263" s="14">
        <v>25</v>
      </c>
      <c r="Z1263" s="14">
        <v>46</v>
      </c>
      <c r="AA1263" s="81">
        <f t="shared" si="218"/>
        <v>1.8852173913043477</v>
      </c>
      <c r="AB1263" s="14">
        <v>4</v>
      </c>
      <c r="AC1263" s="14">
        <v>13</v>
      </c>
      <c r="AD1263" s="104">
        <f t="shared" si="219"/>
        <v>0.56521739130434778</v>
      </c>
      <c r="AE1263" s="13">
        <f t="shared" si="220"/>
        <v>29.981549815498155</v>
      </c>
      <c r="AF1263" s="14">
        <v>2</v>
      </c>
      <c r="AG1263" s="13">
        <f t="shared" si="221"/>
        <v>8</v>
      </c>
      <c r="AH1263" s="14">
        <v>0</v>
      </c>
      <c r="AI1263" s="103">
        <f t="shared" si="222"/>
        <v>0</v>
      </c>
      <c r="AJ1263" s="17" t="s">
        <v>440</v>
      </c>
      <c r="AM1263" s="14">
        <v>2</v>
      </c>
      <c r="AN1263" s="14">
        <v>2</v>
      </c>
      <c r="AO1263" s="14">
        <v>2</v>
      </c>
      <c r="AP1263" s="14">
        <v>3</v>
      </c>
      <c r="AQ1263" s="14">
        <v>3</v>
      </c>
      <c r="AR1263" s="107">
        <v>2</v>
      </c>
      <c r="AS1263" s="107"/>
      <c r="AT1263" s="14"/>
      <c r="AY1263" s="14"/>
      <c r="BH1263" t="str">
        <f>CONCATENATE(Tabla1[[#This Row],[MADRE]],"X",Tabla1[[#This Row],[PADRE]])</f>
        <v>D00i078XD01i462</v>
      </c>
    </row>
    <row r="1264" spans="1:60" ht="15.75" hidden="1" x14ac:dyDescent="0.25">
      <c r="A1264" s="11" t="str">
        <f t="shared" si="217"/>
        <v>D06_819_22</v>
      </c>
      <c r="B1264" s="1" t="s">
        <v>488</v>
      </c>
      <c r="C1264" s="12">
        <v>819</v>
      </c>
      <c r="D1264" s="14">
        <v>22</v>
      </c>
      <c r="E1264" s="14" t="s">
        <v>528</v>
      </c>
      <c r="F1264" s="14" t="s">
        <v>504</v>
      </c>
      <c r="G1264" s="14" t="s">
        <v>63</v>
      </c>
      <c r="H1264" s="14">
        <v>2009</v>
      </c>
      <c r="I1264" t="s">
        <v>489</v>
      </c>
      <c r="Y1264" s="14">
        <v>22</v>
      </c>
      <c r="Z1264" s="14">
        <v>46</v>
      </c>
      <c r="AA1264" s="81">
        <f t="shared" si="218"/>
        <v>2.0909090909090908</v>
      </c>
      <c r="AB1264" s="14">
        <v>4</v>
      </c>
      <c r="AC1264" s="14">
        <v>20</v>
      </c>
      <c r="AD1264" s="115">
        <f t="shared" si="219"/>
        <v>0.90909090909090906</v>
      </c>
      <c r="AE1264" s="13">
        <f t="shared" si="220"/>
        <v>43.478260869565219</v>
      </c>
      <c r="AF1264" s="14">
        <v>0</v>
      </c>
      <c r="AG1264" s="13">
        <f t="shared" si="221"/>
        <v>0</v>
      </c>
      <c r="AH1264" s="13">
        <v>0</v>
      </c>
      <c r="AI1264" s="13">
        <f t="shared" si="222"/>
        <v>0</v>
      </c>
      <c r="AJ1264" s="17" t="s">
        <v>87</v>
      </c>
      <c r="AM1264" s="14">
        <v>7</v>
      </c>
      <c r="AN1264" s="14">
        <v>2</v>
      </c>
      <c r="AO1264" s="14">
        <v>2</v>
      </c>
      <c r="AP1264" s="14">
        <v>3</v>
      </c>
      <c r="AQ1264" s="14">
        <v>3</v>
      </c>
      <c r="AR1264" s="119">
        <v>2</v>
      </c>
      <c r="AS1264" s="14"/>
      <c r="AT1264" s="96"/>
      <c r="AY1264" s="14"/>
      <c r="BH1264" t="str">
        <f>CONCATENATE(Tabla1[[#This Row],[MADRE]],"X",Tabla1[[#This Row],[PADRE]])</f>
        <v>D00i078XD01i462</v>
      </c>
    </row>
    <row r="1265" spans="1:60" ht="15.75" hidden="1" x14ac:dyDescent="0.25">
      <c r="A1265" s="11" t="str">
        <f t="shared" si="217"/>
        <v>D06_819_22</v>
      </c>
      <c r="B1265" s="1" t="s">
        <v>488</v>
      </c>
      <c r="C1265" s="1">
        <v>819</v>
      </c>
      <c r="D1265" s="11">
        <v>22</v>
      </c>
      <c r="E1265" s="14" t="s">
        <v>528</v>
      </c>
      <c r="F1265" s="14" t="s">
        <v>504</v>
      </c>
      <c r="G1265" s="11" t="s">
        <v>63</v>
      </c>
      <c r="H1265" s="11">
        <v>2010</v>
      </c>
      <c r="I1265" t="s">
        <v>489</v>
      </c>
      <c r="Y1265" s="11">
        <v>25</v>
      </c>
      <c r="Z1265" s="11">
        <v>57</v>
      </c>
      <c r="AA1265" s="15">
        <f t="shared" si="218"/>
        <v>2.2799999999999998</v>
      </c>
      <c r="AB1265" s="11">
        <v>3</v>
      </c>
      <c r="AC1265" s="11">
        <v>25</v>
      </c>
      <c r="AD1265" s="15">
        <f t="shared" si="219"/>
        <v>1</v>
      </c>
      <c r="AE1265" s="16">
        <f t="shared" si="220"/>
        <v>43.859649122807021</v>
      </c>
      <c r="AF1265" s="11">
        <v>0</v>
      </c>
      <c r="AG1265" s="16">
        <f t="shared" si="221"/>
        <v>0</v>
      </c>
      <c r="AH1265" s="16">
        <v>0</v>
      </c>
      <c r="AI1265" s="16">
        <f t="shared" si="222"/>
        <v>0</v>
      </c>
      <c r="AJ1265" s="18" t="s">
        <v>123</v>
      </c>
      <c r="AM1265" s="11">
        <v>4</v>
      </c>
      <c r="AN1265" s="11">
        <v>2</v>
      </c>
      <c r="AO1265" s="11">
        <v>3</v>
      </c>
      <c r="AP1265" s="11">
        <v>3</v>
      </c>
      <c r="AQ1265" s="11">
        <v>3</v>
      </c>
      <c r="AR1265" s="11">
        <v>3</v>
      </c>
      <c r="AS1265" s="120">
        <v>3</v>
      </c>
      <c r="AT1265" s="98"/>
      <c r="AY1265" s="11"/>
      <c r="BH1265" t="str">
        <f>CONCATENATE(Tabla1[[#This Row],[MADRE]],"X",Tabla1[[#This Row],[PADRE]])</f>
        <v>D00i078XD01i462</v>
      </c>
    </row>
    <row r="1266" spans="1:60" ht="15.75" hidden="1" x14ac:dyDescent="0.25">
      <c r="A1266" s="11" t="str">
        <f t="shared" si="217"/>
        <v>D06_822_22</v>
      </c>
      <c r="B1266" s="1" t="s">
        <v>488</v>
      </c>
      <c r="C1266" s="12">
        <v>822</v>
      </c>
      <c r="D1266" s="14">
        <v>22</v>
      </c>
      <c r="E1266" s="14" t="s">
        <v>528</v>
      </c>
      <c r="F1266" s="14" t="s">
        <v>504</v>
      </c>
      <c r="G1266" s="14" t="s">
        <v>63</v>
      </c>
      <c r="H1266" s="14">
        <v>2009</v>
      </c>
      <c r="I1266" t="s">
        <v>489</v>
      </c>
      <c r="Y1266" s="14">
        <v>25</v>
      </c>
      <c r="Z1266" s="14">
        <v>52</v>
      </c>
      <c r="AA1266" s="81">
        <f t="shared" si="218"/>
        <v>2.08</v>
      </c>
      <c r="AB1266" s="14">
        <v>4</v>
      </c>
      <c r="AC1266" s="14">
        <v>22</v>
      </c>
      <c r="AD1266" s="113">
        <f t="shared" si="219"/>
        <v>0.88</v>
      </c>
      <c r="AE1266" s="13">
        <f t="shared" si="220"/>
        <v>42.307692307692307</v>
      </c>
      <c r="AF1266" s="14">
        <v>0</v>
      </c>
      <c r="AG1266" s="13">
        <f t="shared" si="221"/>
        <v>0</v>
      </c>
      <c r="AH1266" s="13">
        <v>0</v>
      </c>
      <c r="AI1266" s="13">
        <f t="shared" si="222"/>
        <v>0</v>
      </c>
      <c r="AJ1266" s="17" t="s">
        <v>83</v>
      </c>
      <c r="AM1266" s="14">
        <v>4</v>
      </c>
      <c r="AN1266" s="14">
        <v>3</v>
      </c>
      <c r="AO1266" s="14">
        <v>2</v>
      </c>
      <c r="AP1266" s="14">
        <v>4</v>
      </c>
      <c r="AQ1266" s="14">
        <v>3</v>
      </c>
      <c r="AR1266" s="14">
        <v>3</v>
      </c>
      <c r="AS1266" s="14"/>
      <c r="AT1266" s="96"/>
      <c r="AY1266" s="14"/>
      <c r="BH1266" t="str">
        <f>CONCATENATE(Tabla1[[#This Row],[MADRE]],"X",Tabla1[[#This Row],[PADRE]])</f>
        <v>D00i078XD01i462</v>
      </c>
    </row>
    <row r="1267" spans="1:60" ht="15.75" hidden="1" x14ac:dyDescent="0.25">
      <c r="A1267" s="11" t="str">
        <f t="shared" si="217"/>
        <v>D06_822_22</v>
      </c>
      <c r="B1267" s="1" t="s">
        <v>488</v>
      </c>
      <c r="C1267" s="1">
        <v>822</v>
      </c>
      <c r="D1267" s="11">
        <v>22</v>
      </c>
      <c r="E1267" s="14" t="s">
        <v>528</v>
      </c>
      <c r="F1267" s="14" t="s">
        <v>504</v>
      </c>
      <c r="G1267" s="11" t="s">
        <v>63</v>
      </c>
      <c r="H1267" s="11">
        <v>2010</v>
      </c>
      <c r="I1267" t="s">
        <v>489</v>
      </c>
      <c r="Y1267" s="11">
        <v>25</v>
      </c>
      <c r="Z1267" s="11">
        <v>57</v>
      </c>
      <c r="AA1267" s="15">
        <f t="shared" si="218"/>
        <v>2.2799999999999998</v>
      </c>
      <c r="AB1267" s="11">
        <v>4</v>
      </c>
      <c r="AC1267" s="11">
        <v>26</v>
      </c>
      <c r="AD1267" s="15">
        <f t="shared" si="219"/>
        <v>1.04</v>
      </c>
      <c r="AE1267" s="16">
        <f t="shared" si="220"/>
        <v>45.614035087719301</v>
      </c>
      <c r="AF1267" s="11">
        <v>0</v>
      </c>
      <c r="AG1267" s="16">
        <f t="shared" si="221"/>
        <v>0</v>
      </c>
      <c r="AH1267" s="16">
        <v>1</v>
      </c>
      <c r="AI1267" s="16">
        <f t="shared" si="222"/>
        <v>4</v>
      </c>
      <c r="AJ1267" s="18" t="s">
        <v>87</v>
      </c>
      <c r="AM1267" s="11">
        <v>4</v>
      </c>
      <c r="AN1267" s="11">
        <v>2</v>
      </c>
      <c r="AO1267" s="11">
        <v>2</v>
      </c>
      <c r="AP1267" s="11">
        <v>3</v>
      </c>
      <c r="AQ1267" s="11">
        <v>3</v>
      </c>
      <c r="AR1267" s="11">
        <v>3</v>
      </c>
      <c r="AS1267" s="11">
        <v>2</v>
      </c>
      <c r="AT1267" s="98"/>
      <c r="AY1267" s="11"/>
      <c r="BH1267" t="str">
        <f>CONCATENATE(Tabla1[[#This Row],[MADRE]],"X",Tabla1[[#This Row],[PADRE]])</f>
        <v>D00i078XD01i462</v>
      </c>
    </row>
    <row r="1268" spans="1:60" ht="15.75" hidden="1" x14ac:dyDescent="0.25">
      <c r="A1268" s="11" t="str">
        <f t="shared" si="217"/>
        <v>D06_829_22</v>
      </c>
      <c r="B1268" s="1" t="s">
        <v>488</v>
      </c>
      <c r="C1268" s="12">
        <v>829</v>
      </c>
      <c r="D1268" s="14">
        <v>22</v>
      </c>
      <c r="E1268" s="14" t="s">
        <v>528</v>
      </c>
      <c r="F1268" s="14" t="s">
        <v>504</v>
      </c>
      <c r="G1268" s="14" t="s">
        <v>63</v>
      </c>
      <c r="H1268" s="14">
        <v>2009</v>
      </c>
      <c r="I1268" t="s">
        <v>489</v>
      </c>
      <c r="Y1268" s="14">
        <v>25</v>
      </c>
      <c r="Z1268" s="14">
        <v>43</v>
      </c>
      <c r="AA1268" s="81">
        <f t="shared" si="218"/>
        <v>1.72</v>
      </c>
      <c r="AB1268" s="14">
        <v>4</v>
      </c>
      <c r="AC1268" s="14">
        <v>20</v>
      </c>
      <c r="AD1268" s="100">
        <f t="shared" si="219"/>
        <v>0.8</v>
      </c>
      <c r="AE1268" s="13">
        <f t="shared" si="220"/>
        <v>46.511627906976742</v>
      </c>
      <c r="AF1268" s="14">
        <v>0</v>
      </c>
      <c r="AG1268" s="13">
        <f t="shared" si="221"/>
        <v>0</v>
      </c>
      <c r="AH1268" s="13">
        <v>0</v>
      </c>
      <c r="AI1268" s="13">
        <f t="shared" si="222"/>
        <v>0</v>
      </c>
      <c r="AJ1268" s="17" t="s">
        <v>327</v>
      </c>
      <c r="AM1268" s="14">
        <v>3</v>
      </c>
      <c r="AN1268" s="14">
        <v>3</v>
      </c>
      <c r="AO1268" s="14">
        <v>4</v>
      </c>
      <c r="AP1268" s="14">
        <v>4</v>
      </c>
      <c r="AQ1268" s="14">
        <v>3</v>
      </c>
      <c r="AR1268" s="14">
        <v>3</v>
      </c>
      <c r="AS1268" s="14"/>
      <c r="AT1268" s="14"/>
      <c r="AY1268" s="14"/>
      <c r="BH1268" t="str">
        <f>CONCATENATE(Tabla1[[#This Row],[MADRE]],"X",Tabla1[[#This Row],[PADRE]])</f>
        <v>D00i078XD01i462</v>
      </c>
    </row>
    <row r="1269" spans="1:60" ht="15.75" hidden="1" x14ac:dyDescent="0.25">
      <c r="A1269" s="11" t="str">
        <f t="shared" si="217"/>
        <v>D06_829_22</v>
      </c>
      <c r="B1269" s="1" t="s">
        <v>488</v>
      </c>
      <c r="C1269" s="1">
        <v>829</v>
      </c>
      <c r="D1269" s="11">
        <v>22</v>
      </c>
      <c r="E1269" s="14" t="s">
        <v>528</v>
      </c>
      <c r="F1269" s="14" t="s">
        <v>504</v>
      </c>
      <c r="G1269" s="11" t="s">
        <v>63</v>
      </c>
      <c r="H1269" s="11">
        <v>2010</v>
      </c>
      <c r="I1269" t="s">
        <v>489</v>
      </c>
      <c r="Y1269" s="11">
        <v>25</v>
      </c>
      <c r="Z1269" s="11">
        <v>44</v>
      </c>
      <c r="AA1269" s="15">
        <f t="shared" si="218"/>
        <v>1.7833333333333334</v>
      </c>
      <c r="AB1269" s="11">
        <v>4</v>
      </c>
      <c r="AC1269" s="11">
        <v>14</v>
      </c>
      <c r="AD1269" s="101">
        <f t="shared" si="219"/>
        <v>0.58333333333333337</v>
      </c>
      <c r="AE1269" s="16">
        <f t="shared" si="220"/>
        <v>32.710280373831772</v>
      </c>
      <c r="AF1269" s="11">
        <v>1</v>
      </c>
      <c r="AG1269" s="16">
        <f t="shared" si="221"/>
        <v>4</v>
      </c>
      <c r="AH1269" s="16">
        <v>0</v>
      </c>
      <c r="AI1269" s="16">
        <f t="shared" si="222"/>
        <v>0</v>
      </c>
      <c r="AJ1269" s="18" t="s">
        <v>215</v>
      </c>
      <c r="AM1269" s="11">
        <v>4</v>
      </c>
      <c r="AN1269" s="11">
        <v>2</v>
      </c>
      <c r="AO1269" s="11">
        <v>2</v>
      </c>
      <c r="AP1269" s="11">
        <v>4</v>
      </c>
      <c r="AQ1269" s="11">
        <v>3</v>
      </c>
      <c r="AR1269" s="11">
        <v>2</v>
      </c>
      <c r="AS1269" s="11">
        <v>3</v>
      </c>
      <c r="AT1269" s="102"/>
      <c r="AY1269" s="11"/>
      <c r="BH1269" t="str">
        <f>CONCATENATE(Tabla1[[#This Row],[MADRE]],"X",Tabla1[[#This Row],[PADRE]])</f>
        <v>D00i078XD01i462</v>
      </c>
    </row>
    <row r="1270" spans="1:60" ht="15.75" hidden="1" x14ac:dyDescent="0.25">
      <c r="A1270" s="11" t="str">
        <f t="shared" si="217"/>
        <v>D06_833_22</v>
      </c>
      <c r="B1270" s="1" t="s">
        <v>488</v>
      </c>
      <c r="C1270" s="12">
        <v>833</v>
      </c>
      <c r="D1270" s="14">
        <v>22</v>
      </c>
      <c r="E1270" s="14" t="s">
        <v>528</v>
      </c>
      <c r="F1270" s="14" t="s">
        <v>504</v>
      </c>
      <c r="G1270" s="14" t="s">
        <v>63</v>
      </c>
      <c r="H1270" s="14">
        <v>2009</v>
      </c>
      <c r="I1270" t="s">
        <v>489</v>
      </c>
      <c r="Y1270" s="14">
        <v>25</v>
      </c>
      <c r="Z1270" s="14">
        <v>104</v>
      </c>
      <c r="AA1270" s="81">
        <f t="shared" si="218"/>
        <v>4.16</v>
      </c>
      <c r="AB1270" s="14">
        <v>4</v>
      </c>
      <c r="AC1270" s="14">
        <v>23</v>
      </c>
      <c r="AD1270" s="115">
        <f t="shared" si="219"/>
        <v>0.92</v>
      </c>
      <c r="AE1270" s="13">
        <f t="shared" si="220"/>
        <v>22.115384615384613</v>
      </c>
      <c r="AF1270" s="14">
        <v>0</v>
      </c>
      <c r="AG1270" s="13">
        <f t="shared" si="221"/>
        <v>0</v>
      </c>
      <c r="AH1270" s="13">
        <v>1</v>
      </c>
      <c r="AI1270" s="13">
        <f t="shared" si="222"/>
        <v>4</v>
      </c>
      <c r="AJ1270" s="17" t="s">
        <v>411</v>
      </c>
      <c r="AM1270" s="14">
        <v>10</v>
      </c>
      <c r="AN1270" s="14">
        <v>2</v>
      </c>
      <c r="AO1270" s="14">
        <v>2</v>
      </c>
      <c r="AP1270" s="14">
        <v>3</v>
      </c>
      <c r="AQ1270" s="14">
        <v>3</v>
      </c>
      <c r="AR1270" s="14">
        <v>3</v>
      </c>
      <c r="AS1270" s="14"/>
      <c r="AT1270" s="96"/>
      <c r="AY1270" s="14"/>
      <c r="BH1270" t="str">
        <f>CONCATENATE(Tabla1[[#This Row],[MADRE]],"X",Tabla1[[#This Row],[PADRE]])</f>
        <v>D00i078XD01i462</v>
      </c>
    </row>
    <row r="1271" spans="1:60" ht="15.75" hidden="1" x14ac:dyDescent="0.25">
      <c r="A1271" s="11" t="str">
        <f t="shared" si="217"/>
        <v>D06_833_22</v>
      </c>
      <c r="B1271" s="1" t="s">
        <v>488</v>
      </c>
      <c r="C1271" s="1">
        <v>833</v>
      </c>
      <c r="D1271" s="11">
        <v>22</v>
      </c>
      <c r="E1271" s="14" t="s">
        <v>528</v>
      </c>
      <c r="F1271" s="14" t="s">
        <v>504</v>
      </c>
      <c r="G1271" s="11" t="s">
        <v>63</v>
      </c>
      <c r="H1271" s="11">
        <v>2010</v>
      </c>
      <c r="I1271" t="s">
        <v>489</v>
      </c>
      <c r="Y1271" s="11">
        <v>25</v>
      </c>
      <c r="Z1271" s="11">
        <v>94</v>
      </c>
      <c r="AA1271" s="15">
        <f t="shared" si="218"/>
        <v>3.76</v>
      </c>
      <c r="AB1271" s="11">
        <v>4</v>
      </c>
      <c r="AC1271" s="11">
        <v>24</v>
      </c>
      <c r="AD1271" s="15">
        <f t="shared" si="219"/>
        <v>0.96</v>
      </c>
      <c r="AE1271" s="16">
        <f t="shared" si="220"/>
        <v>25.531914893617024</v>
      </c>
      <c r="AF1271" s="11">
        <v>0</v>
      </c>
      <c r="AG1271" s="16">
        <f t="shared" si="221"/>
        <v>0</v>
      </c>
      <c r="AH1271" s="16">
        <v>0</v>
      </c>
      <c r="AI1271" s="16">
        <f t="shared" si="222"/>
        <v>0</v>
      </c>
      <c r="AJ1271" s="18" t="s">
        <v>133</v>
      </c>
      <c r="AM1271" s="11">
        <v>3</v>
      </c>
      <c r="AN1271" s="11">
        <v>2</v>
      </c>
      <c r="AO1271" s="11">
        <v>3</v>
      </c>
      <c r="AP1271" s="11">
        <v>2</v>
      </c>
      <c r="AQ1271" s="11">
        <v>3</v>
      </c>
      <c r="AR1271" s="11">
        <v>3</v>
      </c>
      <c r="AS1271" s="120">
        <v>3</v>
      </c>
      <c r="AT1271" s="98"/>
      <c r="AY1271" s="11"/>
      <c r="BH1271" t="str">
        <f>CONCATENATE(Tabla1[[#This Row],[MADRE]],"X",Tabla1[[#This Row],[PADRE]])</f>
        <v>D00i078XD01i462</v>
      </c>
    </row>
    <row r="1272" spans="1:60" ht="15.75" hidden="1" x14ac:dyDescent="0.25">
      <c r="A1272" s="11" t="str">
        <f t="shared" si="217"/>
        <v>D06_834_23</v>
      </c>
      <c r="B1272" s="1" t="s">
        <v>488</v>
      </c>
      <c r="C1272" s="12">
        <v>834</v>
      </c>
      <c r="D1272" s="14">
        <v>23</v>
      </c>
      <c r="E1272" s="14" t="s">
        <v>528</v>
      </c>
      <c r="F1272" s="14" t="s">
        <v>500</v>
      </c>
      <c r="G1272" s="14" t="s">
        <v>63</v>
      </c>
      <c r="H1272" s="14">
        <v>2009</v>
      </c>
      <c r="I1272" t="s">
        <v>489</v>
      </c>
      <c r="Y1272" s="14">
        <v>25</v>
      </c>
      <c r="Z1272" s="14">
        <v>100</v>
      </c>
      <c r="AA1272" s="81">
        <f t="shared" si="218"/>
        <v>4.1254545454545459</v>
      </c>
      <c r="AB1272" s="14">
        <v>4</v>
      </c>
      <c r="AC1272" s="14">
        <v>23</v>
      </c>
      <c r="AD1272" s="81">
        <f t="shared" si="219"/>
        <v>1.0454545454545454</v>
      </c>
      <c r="AE1272" s="13">
        <f t="shared" si="220"/>
        <v>25.341560158660201</v>
      </c>
      <c r="AF1272" s="14">
        <v>3</v>
      </c>
      <c r="AG1272" s="108">
        <f t="shared" si="221"/>
        <v>12</v>
      </c>
      <c r="AH1272" s="14">
        <v>1</v>
      </c>
      <c r="AI1272" s="13">
        <f t="shared" si="222"/>
        <v>4</v>
      </c>
      <c r="AJ1272" s="17" t="s">
        <v>88</v>
      </c>
      <c r="AM1272" s="14">
        <v>4</v>
      </c>
      <c r="AN1272" s="14">
        <v>3</v>
      </c>
      <c r="AO1272" s="14">
        <v>1</v>
      </c>
      <c r="AP1272" s="14">
        <v>3</v>
      </c>
      <c r="AQ1272" s="14">
        <v>3</v>
      </c>
      <c r="AR1272" s="107">
        <v>2</v>
      </c>
      <c r="AS1272" s="107"/>
      <c r="AT1272" s="14"/>
      <c r="AY1272" s="14"/>
      <c r="BH1272" t="str">
        <f>CONCATENATE(Tabla1[[#This Row],[MADRE]],"X",Tabla1[[#This Row],[PADRE]])</f>
        <v>D00i078XD01i456</v>
      </c>
    </row>
    <row r="1273" spans="1:60" ht="15.75" hidden="1" x14ac:dyDescent="0.25">
      <c r="A1273" s="11" t="str">
        <f t="shared" si="217"/>
        <v>D06_837_23</v>
      </c>
      <c r="B1273" s="1" t="s">
        <v>488</v>
      </c>
      <c r="C1273" s="12">
        <v>837</v>
      </c>
      <c r="D1273" s="14">
        <v>23</v>
      </c>
      <c r="E1273" s="14" t="s">
        <v>528</v>
      </c>
      <c r="F1273" s="14" t="s">
        <v>500</v>
      </c>
      <c r="G1273" s="14" t="s">
        <v>63</v>
      </c>
      <c r="H1273" s="14">
        <v>2009</v>
      </c>
      <c r="I1273" t="s">
        <v>489</v>
      </c>
      <c r="Y1273" s="14">
        <v>23</v>
      </c>
      <c r="Z1273" s="14">
        <v>44</v>
      </c>
      <c r="AA1273" s="81">
        <f t="shared" si="218"/>
        <v>1.9130434782608696</v>
      </c>
      <c r="AB1273" s="14">
        <v>3</v>
      </c>
      <c r="AC1273" s="14">
        <v>19</v>
      </c>
      <c r="AD1273" s="81">
        <f t="shared" si="219"/>
        <v>0.82608695652173914</v>
      </c>
      <c r="AE1273" s="13">
        <f t="shared" si="220"/>
        <v>43.18181818181818</v>
      </c>
      <c r="AF1273" s="14">
        <v>0</v>
      </c>
      <c r="AG1273" s="103">
        <f t="shared" si="221"/>
        <v>0</v>
      </c>
      <c r="AH1273" s="14">
        <v>3</v>
      </c>
      <c r="AI1273" s="108">
        <f t="shared" si="222"/>
        <v>13.043478260869565</v>
      </c>
      <c r="AJ1273" s="17" t="s">
        <v>272</v>
      </c>
      <c r="AM1273" s="14">
        <v>4</v>
      </c>
      <c r="AN1273" s="14">
        <v>3</v>
      </c>
      <c r="AO1273" s="14">
        <v>3</v>
      </c>
      <c r="AP1273" s="14">
        <v>3</v>
      </c>
      <c r="AQ1273" s="14">
        <v>3</v>
      </c>
      <c r="AR1273" s="107">
        <v>2</v>
      </c>
      <c r="AS1273" s="107"/>
      <c r="AT1273" s="14"/>
      <c r="AY1273" s="14"/>
      <c r="BH1273" t="str">
        <f>CONCATENATE(Tabla1[[#This Row],[MADRE]],"X",Tabla1[[#This Row],[PADRE]])</f>
        <v>D00i078XD01i456</v>
      </c>
    </row>
    <row r="1274" spans="1:60" ht="15.75" hidden="1" x14ac:dyDescent="0.25">
      <c r="A1274" s="11" t="str">
        <f t="shared" si="217"/>
        <v>D06_840_23</v>
      </c>
      <c r="B1274" s="1" t="s">
        <v>488</v>
      </c>
      <c r="C1274" s="12">
        <v>840</v>
      </c>
      <c r="D1274" s="14">
        <v>23</v>
      </c>
      <c r="E1274" s="14" t="s">
        <v>528</v>
      </c>
      <c r="F1274" s="14" t="s">
        <v>500</v>
      </c>
      <c r="G1274" s="14" t="s">
        <v>63</v>
      </c>
      <c r="H1274" s="14">
        <v>2009</v>
      </c>
      <c r="I1274" t="s">
        <v>489</v>
      </c>
      <c r="Y1274" s="14">
        <v>25</v>
      </c>
      <c r="Z1274" s="14">
        <v>77</v>
      </c>
      <c r="AA1274" s="81">
        <f t="shared" si="218"/>
        <v>3.08</v>
      </c>
      <c r="AB1274" s="14">
        <v>4</v>
      </c>
      <c r="AC1274" s="14">
        <v>26</v>
      </c>
      <c r="AD1274" s="81">
        <f t="shared" si="219"/>
        <v>1.04</v>
      </c>
      <c r="AE1274" s="13">
        <f t="shared" si="220"/>
        <v>33.766233766233768</v>
      </c>
      <c r="AF1274" s="14">
        <v>0</v>
      </c>
      <c r="AG1274" s="13">
        <f t="shared" si="221"/>
        <v>0</v>
      </c>
      <c r="AH1274" s="13">
        <v>0</v>
      </c>
      <c r="AI1274" s="13">
        <f t="shared" si="222"/>
        <v>0</v>
      </c>
      <c r="AJ1274" s="17" t="s">
        <v>305</v>
      </c>
      <c r="AM1274" s="14">
        <v>4</v>
      </c>
      <c r="AN1274" s="14">
        <v>2</v>
      </c>
      <c r="AO1274" s="14">
        <v>3</v>
      </c>
      <c r="AP1274" s="14">
        <v>3</v>
      </c>
      <c r="AQ1274" s="14">
        <v>3</v>
      </c>
      <c r="AR1274" s="14">
        <v>3</v>
      </c>
      <c r="AS1274" s="14"/>
      <c r="AT1274" s="111"/>
      <c r="AY1274" s="14"/>
      <c r="BH1274" t="str">
        <f>CONCATENATE(Tabla1[[#This Row],[MADRE]],"X",Tabla1[[#This Row],[PADRE]])</f>
        <v>D00i078XD01i456</v>
      </c>
    </row>
    <row r="1275" spans="1:60" ht="15.75" hidden="1" x14ac:dyDescent="0.25">
      <c r="A1275" s="11" t="str">
        <f t="shared" si="217"/>
        <v>D06_840_23</v>
      </c>
      <c r="B1275" s="1" t="s">
        <v>488</v>
      </c>
      <c r="C1275" s="1">
        <v>840</v>
      </c>
      <c r="D1275" s="11">
        <v>23</v>
      </c>
      <c r="E1275" s="14" t="s">
        <v>528</v>
      </c>
      <c r="F1275" s="14" t="s">
        <v>500</v>
      </c>
      <c r="G1275" s="11" t="s">
        <v>63</v>
      </c>
      <c r="H1275" s="11">
        <v>2010</v>
      </c>
      <c r="I1275" t="s">
        <v>489</v>
      </c>
      <c r="Y1275" s="11">
        <v>25</v>
      </c>
      <c r="Z1275" s="11">
        <v>81</v>
      </c>
      <c r="AA1275" s="15">
        <f t="shared" si="218"/>
        <v>3.2833333333333332</v>
      </c>
      <c r="AB1275" s="11">
        <v>3</v>
      </c>
      <c r="AC1275" s="11">
        <v>26</v>
      </c>
      <c r="AD1275" s="101">
        <f t="shared" si="219"/>
        <v>1.0833333333333333</v>
      </c>
      <c r="AE1275" s="16">
        <f t="shared" si="220"/>
        <v>32.994923857868017</v>
      </c>
      <c r="AF1275" s="11">
        <v>1</v>
      </c>
      <c r="AG1275" s="16">
        <f t="shared" si="221"/>
        <v>4</v>
      </c>
      <c r="AH1275" s="16">
        <v>0</v>
      </c>
      <c r="AI1275" s="16">
        <f t="shared" si="222"/>
        <v>0</v>
      </c>
      <c r="AJ1275" s="18" t="s">
        <v>83</v>
      </c>
      <c r="AM1275" s="11">
        <v>4</v>
      </c>
      <c r="AN1275" s="11">
        <v>2</v>
      </c>
      <c r="AO1275" s="11">
        <v>2</v>
      </c>
      <c r="AP1275" s="11">
        <v>3</v>
      </c>
      <c r="AQ1275" s="11">
        <v>3</v>
      </c>
      <c r="AR1275" s="11">
        <v>3</v>
      </c>
      <c r="AS1275" s="11">
        <v>2</v>
      </c>
      <c r="AT1275" s="102"/>
      <c r="AY1275" s="11"/>
      <c r="BH1275" t="str">
        <f>CONCATENATE(Tabla1[[#This Row],[MADRE]],"X",Tabla1[[#This Row],[PADRE]])</f>
        <v>D00i078XD01i456</v>
      </c>
    </row>
    <row r="1276" spans="1:60" ht="15.75" hidden="1" x14ac:dyDescent="0.25">
      <c r="A1276" s="11" t="str">
        <f t="shared" si="217"/>
        <v>D06_840_23</v>
      </c>
      <c r="B1276" s="1" t="s">
        <v>488</v>
      </c>
      <c r="C1276" s="1">
        <v>840</v>
      </c>
      <c r="D1276" s="11">
        <v>23</v>
      </c>
      <c r="E1276" s="14" t="s">
        <v>528</v>
      </c>
      <c r="F1276" s="14" t="s">
        <v>500</v>
      </c>
      <c r="G1276" s="11" t="s">
        <v>63</v>
      </c>
      <c r="H1276" s="11">
        <v>2011</v>
      </c>
      <c r="I1276" t="s">
        <v>489</v>
      </c>
      <c r="Y1276" s="11">
        <v>25</v>
      </c>
      <c r="Z1276" s="11">
        <v>73</v>
      </c>
      <c r="AA1276" s="15">
        <f t="shared" si="218"/>
        <v>2.92</v>
      </c>
      <c r="AB1276" s="11">
        <v>4</v>
      </c>
      <c r="AC1276" s="11">
        <v>25</v>
      </c>
      <c r="AD1276" s="15">
        <f t="shared" si="219"/>
        <v>1</v>
      </c>
      <c r="AE1276" s="16">
        <f t="shared" si="220"/>
        <v>34.246575342465754</v>
      </c>
      <c r="AF1276" s="11">
        <v>0</v>
      </c>
      <c r="AG1276" s="16">
        <f t="shared" si="221"/>
        <v>0</v>
      </c>
      <c r="AH1276" s="16">
        <v>0</v>
      </c>
      <c r="AI1276" s="16">
        <f t="shared" si="222"/>
        <v>0</v>
      </c>
      <c r="AJ1276" s="18" t="s">
        <v>536</v>
      </c>
      <c r="AM1276" s="11">
        <v>4</v>
      </c>
      <c r="AN1276" s="11">
        <v>2</v>
      </c>
      <c r="AO1276" s="11">
        <v>2</v>
      </c>
      <c r="AP1276" s="11">
        <v>2</v>
      </c>
      <c r="AQ1276" s="11">
        <v>3</v>
      </c>
      <c r="AR1276" s="11">
        <v>2</v>
      </c>
      <c r="AS1276" s="11">
        <v>2</v>
      </c>
      <c r="AT1276" s="19"/>
      <c r="AY1276" s="11"/>
      <c r="BH1276" t="str">
        <f>CONCATENATE(Tabla1[[#This Row],[MADRE]],"X",Tabla1[[#This Row],[PADRE]])</f>
        <v>D00i078XD01i456</v>
      </c>
    </row>
    <row r="1277" spans="1:60" ht="15.75" hidden="1" x14ac:dyDescent="0.25">
      <c r="A1277" s="11" t="str">
        <f t="shared" si="217"/>
        <v>D06_842_23</v>
      </c>
      <c r="B1277" s="1" t="s">
        <v>488</v>
      </c>
      <c r="C1277" s="1">
        <v>842</v>
      </c>
      <c r="D1277" s="11">
        <v>23</v>
      </c>
      <c r="E1277" s="14" t="s">
        <v>528</v>
      </c>
      <c r="F1277" s="14" t="s">
        <v>500</v>
      </c>
      <c r="G1277" s="11" t="s">
        <v>63</v>
      </c>
      <c r="H1277" s="11">
        <v>2010</v>
      </c>
      <c r="I1277" t="s">
        <v>489</v>
      </c>
      <c r="Y1277" s="11">
        <v>25</v>
      </c>
      <c r="Z1277" s="11">
        <v>71</v>
      </c>
      <c r="AA1277" s="15">
        <f t="shared" si="218"/>
        <v>2.885217391304348</v>
      </c>
      <c r="AB1277" s="11">
        <v>4</v>
      </c>
      <c r="AC1277" s="11">
        <v>13</v>
      </c>
      <c r="AD1277" s="101">
        <f t="shared" si="219"/>
        <v>0.56521739130434778</v>
      </c>
      <c r="AE1277" s="16">
        <f t="shared" si="220"/>
        <v>19.590114526823385</v>
      </c>
      <c r="AF1277" s="11">
        <v>2</v>
      </c>
      <c r="AG1277" s="16">
        <f t="shared" si="221"/>
        <v>8</v>
      </c>
      <c r="AH1277" s="16">
        <v>0</v>
      </c>
      <c r="AI1277" s="16">
        <f t="shared" si="222"/>
        <v>0</v>
      </c>
      <c r="AJ1277" s="18" t="s">
        <v>99</v>
      </c>
      <c r="AM1277" s="11">
        <v>7</v>
      </c>
      <c r="AN1277" s="11">
        <v>2</v>
      </c>
      <c r="AO1277" s="11">
        <v>3</v>
      </c>
      <c r="AP1277" s="11">
        <v>4</v>
      </c>
      <c r="AQ1277" s="11">
        <v>3</v>
      </c>
      <c r="AR1277" s="11">
        <v>1</v>
      </c>
      <c r="AS1277" s="11">
        <v>3</v>
      </c>
      <c r="AT1277" s="102"/>
      <c r="AY1277" s="11"/>
      <c r="BH1277" t="str">
        <f>CONCATENATE(Tabla1[[#This Row],[MADRE]],"X",Tabla1[[#This Row],[PADRE]])</f>
        <v>D00i078XD01i456</v>
      </c>
    </row>
    <row r="1278" spans="1:60" ht="15.75" hidden="1" x14ac:dyDescent="0.25">
      <c r="A1278" s="11" t="str">
        <f t="shared" si="217"/>
        <v>D06_844_23</v>
      </c>
      <c r="B1278" s="1" t="s">
        <v>488</v>
      </c>
      <c r="C1278" s="12">
        <v>844</v>
      </c>
      <c r="D1278" s="14">
        <v>23</v>
      </c>
      <c r="E1278" s="14" t="s">
        <v>528</v>
      </c>
      <c r="F1278" s="14" t="s">
        <v>500</v>
      </c>
      <c r="G1278" s="14" t="s">
        <v>63</v>
      </c>
      <c r="H1278" s="14">
        <v>2009</v>
      </c>
      <c r="I1278" t="s">
        <v>489</v>
      </c>
      <c r="Y1278" s="14">
        <v>25</v>
      </c>
      <c r="Z1278" s="14">
        <v>72</v>
      </c>
      <c r="AA1278" s="81">
        <f t="shared" si="218"/>
        <v>2.88</v>
      </c>
      <c r="AB1278" s="14">
        <v>4</v>
      </c>
      <c r="AC1278" s="14">
        <v>20</v>
      </c>
      <c r="AD1278" s="81">
        <f t="shared" si="219"/>
        <v>0.8</v>
      </c>
      <c r="AE1278" s="13">
        <f t="shared" si="220"/>
        <v>27.777777777777779</v>
      </c>
      <c r="AF1278" s="14">
        <v>0</v>
      </c>
      <c r="AG1278" s="103">
        <f t="shared" si="221"/>
        <v>0</v>
      </c>
      <c r="AH1278" s="14">
        <v>1</v>
      </c>
      <c r="AI1278" s="13">
        <f t="shared" si="222"/>
        <v>4</v>
      </c>
      <c r="AJ1278" s="17" t="s">
        <v>142</v>
      </c>
      <c r="AM1278" s="14">
        <v>5</v>
      </c>
      <c r="AN1278" s="14">
        <v>2</v>
      </c>
      <c r="AO1278" s="14">
        <v>3</v>
      </c>
      <c r="AP1278" s="14">
        <v>4</v>
      </c>
      <c r="AQ1278" s="14">
        <v>3</v>
      </c>
      <c r="AR1278" s="14">
        <v>3</v>
      </c>
      <c r="AS1278" s="14"/>
      <c r="AT1278" s="14"/>
      <c r="AY1278" s="14"/>
      <c r="BH1278" t="str">
        <f>CONCATENATE(Tabla1[[#This Row],[MADRE]],"X",Tabla1[[#This Row],[PADRE]])</f>
        <v>D00i078XD01i456</v>
      </c>
    </row>
    <row r="1279" spans="1:60" ht="15.75" hidden="1" x14ac:dyDescent="0.25">
      <c r="A1279" s="11" t="str">
        <f t="shared" si="217"/>
        <v>D06_845_23</v>
      </c>
      <c r="B1279" s="1" t="s">
        <v>488</v>
      </c>
      <c r="C1279" s="12">
        <v>845</v>
      </c>
      <c r="D1279" s="14">
        <v>23</v>
      </c>
      <c r="E1279" s="14" t="s">
        <v>528</v>
      </c>
      <c r="F1279" s="14" t="s">
        <v>500</v>
      </c>
      <c r="G1279" s="14" t="s">
        <v>63</v>
      </c>
      <c r="H1279" s="14">
        <v>2009</v>
      </c>
      <c r="I1279" t="s">
        <v>489</v>
      </c>
      <c r="Y1279" s="14">
        <v>25</v>
      </c>
      <c r="Z1279" s="14">
        <v>91</v>
      </c>
      <c r="AA1279" s="81">
        <f t="shared" si="218"/>
        <v>3.64</v>
      </c>
      <c r="AB1279" s="14">
        <v>4</v>
      </c>
      <c r="AC1279" s="14">
        <v>23</v>
      </c>
      <c r="AD1279" s="81">
        <f t="shared" si="219"/>
        <v>0.92</v>
      </c>
      <c r="AE1279" s="13">
        <f t="shared" si="220"/>
        <v>25.274725274725274</v>
      </c>
      <c r="AF1279" s="14">
        <v>0</v>
      </c>
      <c r="AG1279" s="103">
        <f t="shared" si="221"/>
        <v>0</v>
      </c>
      <c r="AH1279" s="14">
        <v>0</v>
      </c>
      <c r="AI1279" s="103">
        <f t="shared" si="222"/>
        <v>0</v>
      </c>
      <c r="AJ1279" s="17" t="s">
        <v>444</v>
      </c>
      <c r="AM1279" s="14">
        <v>4</v>
      </c>
      <c r="AN1279" s="14">
        <v>2</v>
      </c>
      <c r="AO1279" s="14">
        <v>3</v>
      </c>
      <c r="AP1279" s="14">
        <v>3</v>
      </c>
      <c r="AQ1279" s="14">
        <v>3</v>
      </c>
      <c r="AR1279" s="14">
        <v>3</v>
      </c>
      <c r="AS1279" s="14"/>
      <c r="AT1279" s="14"/>
      <c r="AY1279" s="14"/>
      <c r="BH1279" t="str">
        <f>CONCATENATE(Tabla1[[#This Row],[MADRE]],"X",Tabla1[[#This Row],[PADRE]])</f>
        <v>D00i078XD01i456</v>
      </c>
    </row>
    <row r="1280" spans="1:60" ht="15.75" hidden="1" x14ac:dyDescent="0.25">
      <c r="A1280" s="11" t="str">
        <f t="shared" si="217"/>
        <v>D06_846_23</v>
      </c>
      <c r="B1280" s="1" t="s">
        <v>488</v>
      </c>
      <c r="C1280" s="1">
        <v>846</v>
      </c>
      <c r="D1280" s="11">
        <v>23</v>
      </c>
      <c r="E1280" s="14" t="s">
        <v>528</v>
      </c>
      <c r="F1280" s="14" t="s">
        <v>500</v>
      </c>
      <c r="G1280" s="11" t="s">
        <v>63</v>
      </c>
      <c r="H1280" s="11">
        <v>2010</v>
      </c>
      <c r="I1280" t="s">
        <v>489</v>
      </c>
      <c r="Y1280" s="11">
        <v>25</v>
      </c>
      <c r="Z1280" s="11">
        <v>66</v>
      </c>
      <c r="AA1280" s="15">
        <f t="shared" si="218"/>
        <v>2.7381818181818183</v>
      </c>
      <c r="AB1280" s="11">
        <v>3</v>
      </c>
      <c r="AC1280" s="11">
        <v>18</v>
      </c>
      <c r="AD1280" s="15">
        <f t="shared" si="219"/>
        <v>0.81818181818181823</v>
      </c>
      <c r="AE1280" s="16">
        <f t="shared" si="220"/>
        <v>29.880478087649404</v>
      </c>
      <c r="AF1280" s="11">
        <v>3</v>
      </c>
      <c r="AG1280" s="16">
        <f t="shared" si="221"/>
        <v>12</v>
      </c>
      <c r="AH1280" s="16">
        <v>0</v>
      </c>
      <c r="AI1280" s="16">
        <f t="shared" si="222"/>
        <v>0</v>
      </c>
      <c r="AJ1280" s="18" t="s">
        <v>415</v>
      </c>
      <c r="AM1280" s="11">
        <v>5</v>
      </c>
      <c r="AN1280" s="11">
        <v>2</v>
      </c>
      <c r="AO1280" s="11">
        <v>1</v>
      </c>
      <c r="AP1280" s="11">
        <v>3</v>
      </c>
      <c r="AQ1280" s="11">
        <v>3</v>
      </c>
      <c r="AR1280" s="11">
        <v>3</v>
      </c>
      <c r="AS1280" s="11">
        <v>2</v>
      </c>
      <c r="AT1280" s="102"/>
      <c r="AY1280" s="11"/>
      <c r="BH1280" t="str">
        <f>CONCATENATE(Tabla1[[#This Row],[MADRE]],"X",Tabla1[[#This Row],[PADRE]])</f>
        <v>D00i078XD01i456</v>
      </c>
    </row>
    <row r="1281" spans="1:60" ht="15.75" hidden="1" x14ac:dyDescent="0.25">
      <c r="A1281" s="11" t="str">
        <f t="shared" ref="A1281:A1344" si="223">CONCATENATE(B1281, "_",C1281,"_",D1281)</f>
        <v>D06_847_23</v>
      </c>
      <c r="B1281" s="1" t="s">
        <v>488</v>
      </c>
      <c r="C1281" s="12">
        <v>847</v>
      </c>
      <c r="D1281" s="14">
        <v>23</v>
      </c>
      <c r="E1281" s="14" t="s">
        <v>528</v>
      </c>
      <c r="F1281" s="14" t="s">
        <v>500</v>
      </c>
      <c r="G1281" s="14" t="s">
        <v>63</v>
      </c>
      <c r="H1281" s="13">
        <v>2009</v>
      </c>
      <c r="I1281" t="s">
        <v>489</v>
      </c>
      <c r="Y1281" s="14">
        <v>25</v>
      </c>
      <c r="Z1281" s="14">
        <v>152</v>
      </c>
      <c r="AA1281" s="81">
        <f t="shared" si="218"/>
        <v>6.08</v>
      </c>
      <c r="AB1281" s="14">
        <v>4</v>
      </c>
      <c r="AC1281" s="14">
        <v>34</v>
      </c>
      <c r="AD1281" s="115">
        <f t="shared" si="219"/>
        <v>1.36</v>
      </c>
      <c r="AE1281" s="13">
        <f t="shared" si="220"/>
        <v>22.368421052631579</v>
      </c>
      <c r="AF1281" s="14">
        <v>0</v>
      </c>
      <c r="AG1281" s="13">
        <f t="shared" si="221"/>
        <v>0</v>
      </c>
      <c r="AH1281" s="13">
        <v>0</v>
      </c>
      <c r="AI1281" s="13">
        <f t="shared" si="222"/>
        <v>0</v>
      </c>
      <c r="AJ1281" s="17" t="s">
        <v>478</v>
      </c>
      <c r="AM1281" s="14">
        <v>4</v>
      </c>
      <c r="AN1281" s="14">
        <v>2</v>
      </c>
      <c r="AO1281" s="14">
        <v>2</v>
      </c>
      <c r="AP1281" s="14">
        <v>2</v>
      </c>
      <c r="AQ1281" s="14">
        <v>3</v>
      </c>
      <c r="AR1281" s="125">
        <v>4</v>
      </c>
      <c r="AS1281" s="14"/>
      <c r="AT1281" s="111"/>
      <c r="AY1281" s="14"/>
      <c r="BH1281" t="str">
        <f>CONCATENATE(Tabla1[[#This Row],[MADRE]],"X",Tabla1[[#This Row],[PADRE]])</f>
        <v>D00i078XD01i456</v>
      </c>
    </row>
    <row r="1282" spans="1:60" ht="15.75" hidden="1" x14ac:dyDescent="0.25">
      <c r="A1282" s="11" t="str">
        <f t="shared" si="223"/>
        <v>D06_847_23</v>
      </c>
      <c r="B1282" s="1" t="s">
        <v>488</v>
      </c>
      <c r="C1282" s="1">
        <v>847</v>
      </c>
      <c r="D1282" s="11">
        <v>23</v>
      </c>
      <c r="E1282" s="14" t="s">
        <v>528</v>
      </c>
      <c r="F1282" s="14" t="s">
        <v>500</v>
      </c>
      <c r="G1282" s="11" t="s">
        <v>63</v>
      </c>
      <c r="H1282" s="16">
        <v>2010</v>
      </c>
      <c r="I1282" t="s">
        <v>489</v>
      </c>
      <c r="Y1282" s="11">
        <v>25</v>
      </c>
      <c r="Z1282" s="11">
        <v>148</v>
      </c>
      <c r="AA1282" s="15">
        <f t="shared" si="218"/>
        <v>5.92</v>
      </c>
      <c r="AB1282" s="11">
        <v>4</v>
      </c>
      <c r="AC1282" s="11">
        <v>33</v>
      </c>
      <c r="AD1282" s="112">
        <f t="shared" si="219"/>
        <v>1.32</v>
      </c>
      <c r="AE1282" s="16">
        <f t="shared" si="220"/>
        <v>22.297297297297298</v>
      </c>
      <c r="AF1282" s="11">
        <v>0</v>
      </c>
      <c r="AG1282" s="16">
        <f t="shared" si="221"/>
        <v>0</v>
      </c>
      <c r="AH1282" s="16">
        <v>1</v>
      </c>
      <c r="AI1282" s="16">
        <f t="shared" si="222"/>
        <v>4</v>
      </c>
      <c r="AJ1282" s="18" t="s">
        <v>123</v>
      </c>
      <c r="AM1282" s="11">
        <v>8</v>
      </c>
      <c r="AN1282" s="11">
        <v>2</v>
      </c>
      <c r="AO1282" s="11">
        <v>2</v>
      </c>
      <c r="AP1282" s="11">
        <v>3</v>
      </c>
      <c r="AQ1282" s="11">
        <v>3</v>
      </c>
      <c r="AR1282" s="122">
        <v>4</v>
      </c>
      <c r="AS1282" s="129">
        <v>4</v>
      </c>
      <c r="AT1282" s="102"/>
      <c r="AY1282" s="11"/>
      <c r="BH1282" t="str">
        <f>CONCATENATE(Tabla1[[#This Row],[MADRE]],"X",Tabla1[[#This Row],[PADRE]])</f>
        <v>D00i078XD01i456</v>
      </c>
    </row>
    <row r="1283" spans="1:60" ht="15.75" hidden="1" x14ac:dyDescent="0.25">
      <c r="A1283" s="11" t="str">
        <f t="shared" si="223"/>
        <v>D06_847_23</v>
      </c>
      <c r="B1283" s="1" t="s">
        <v>488</v>
      </c>
      <c r="C1283" s="1">
        <v>847</v>
      </c>
      <c r="D1283" s="11">
        <v>23</v>
      </c>
      <c r="E1283" s="14" t="s">
        <v>528</v>
      </c>
      <c r="F1283" s="14" t="s">
        <v>500</v>
      </c>
      <c r="G1283" s="11" t="s">
        <v>63</v>
      </c>
      <c r="H1283" s="16">
        <v>2011</v>
      </c>
      <c r="I1283" t="s">
        <v>489</v>
      </c>
      <c r="Y1283" s="11">
        <v>25</v>
      </c>
      <c r="Z1283" s="11">
        <v>123</v>
      </c>
      <c r="AA1283" s="15">
        <f t="shared" si="218"/>
        <v>4.92</v>
      </c>
      <c r="AB1283" s="11">
        <v>5</v>
      </c>
      <c r="AC1283" s="11">
        <v>26</v>
      </c>
      <c r="AD1283" s="15">
        <f t="shared" si="219"/>
        <v>1.04</v>
      </c>
      <c r="AE1283" s="16">
        <f t="shared" si="220"/>
        <v>21.13821138211382</v>
      </c>
      <c r="AF1283" s="11">
        <v>0</v>
      </c>
      <c r="AG1283" s="16">
        <f t="shared" si="221"/>
        <v>0</v>
      </c>
      <c r="AH1283" s="16">
        <v>1</v>
      </c>
      <c r="AI1283" s="16">
        <f t="shared" si="222"/>
        <v>4</v>
      </c>
      <c r="AJ1283" s="18" t="s">
        <v>81</v>
      </c>
      <c r="AM1283" s="11">
        <v>10</v>
      </c>
      <c r="AN1283" s="11">
        <v>2</v>
      </c>
      <c r="AO1283" s="11">
        <v>2</v>
      </c>
      <c r="AP1283" s="11">
        <v>2</v>
      </c>
      <c r="AQ1283" s="11">
        <v>3</v>
      </c>
      <c r="AR1283" s="11">
        <v>3</v>
      </c>
      <c r="AS1283" s="11">
        <v>3</v>
      </c>
      <c r="AT1283" s="19"/>
      <c r="AY1283" s="11"/>
      <c r="BH1283" t="str">
        <f>CONCATENATE(Tabla1[[#This Row],[MADRE]],"X",Tabla1[[#This Row],[PADRE]])</f>
        <v>D00i078XD01i456</v>
      </c>
    </row>
    <row r="1284" spans="1:60" ht="15.75" hidden="1" x14ac:dyDescent="0.25">
      <c r="A1284" s="11" t="str">
        <f t="shared" si="223"/>
        <v>D06_847_23</v>
      </c>
      <c r="B1284" s="1" t="s">
        <v>488</v>
      </c>
      <c r="C1284" s="1">
        <v>847</v>
      </c>
      <c r="D1284" s="11">
        <v>23</v>
      </c>
      <c r="E1284" s="14" t="s">
        <v>528</v>
      </c>
      <c r="F1284" s="14" t="s">
        <v>500</v>
      </c>
      <c r="G1284" s="11" t="s">
        <v>63</v>
      </c>
      <c r="H1284" s="16">
        <v>2012</v>
      </c>
      <c r="I1284" t="s">
        <v>489</v>
      </c>
      <c r="Y1284" s="11">
        <v>25</v>
      </c>
      <c r="Z1284" s="11">
        <v>117</v>
      </c>
      <c r="AA1284" s="15">
        <f t="shared" si="218"/>
        <v>4.7266666666666666</v>
      </c>
      <c r="AB1284" s="11">
        <v>4</v>
      </c>
      <c r="AC1284" s="11">
        <v>28</v>
      </c>
      <c r="AD1284" s="15">
        <f t="shared" si="219"/>
        <v>1.1666666666666667</v>
      </c>
      <c r="AE1284" s="16">
        <f t="shared" si="220"/>
        <v>24.682651622002822</v>
      </c>
      <c r="AF1284" s="11">
        <v>1</v>
      </c>
      <c r="AG1284" s="16">
        <f t="shared" si="221"/>
        <v>4</v>
      </c>
      <c r="AH1284" s="16">
        <v>2</v>
      </c>
      <c r="AI1284" s="16">
        <f t="shared" si="222"/>
        <v>8</v>
      </c>
      <c r="AJ1284" s="18" t="s">
        <v>407</v>
      </c>
      <c r="AM1284" s="16">
        <v>11</v>
      </c>
      <c r="AN1284" s="11">
        <v>2</v>
      </c>
      <c r="AO1284" s="11">
        <v>2</v>
      </c>
      <c r="AP1284" s="11">
        <v>3</v>
      </c>
      <c r="AQ1284" s="11">
        <v>3</v>
      </c>
      <c r="AR1284" s="11">
        <v>3</v>
      </c>
      <c r="AS1284" s="11"/>
      <c r="AT1284" s="19"/>
      <c r="AY1284" s="11"/>
      <c r="BH1284" t="str">
        <f>CONCATENATE(Tabla1[[#This Row],[MADRE]],"X",Tabla1[[#This Row],[PADRE]])</f>
        <v>D00i078XD01i456</v>
      </c>
    </row>
    <row r="1285" spans="1:60" ht="15.75" hidden="1" x14ac:dyDescent="0.25">
      <c r="A1285" s="11" t="str">
        <f t="shared" si="223"/>
        <v>D06_847_23</v>
      </c>
      <c r="B1285" s="1" t="s">
        <v>488</v>
      </c>
      <c r="C1285" s="1">
        <v>847</v>
      </c>
      <c r="D1285" s="11">
        <v>23</v>
      </c>
      <c r="E1285" s="14" t="s">
        <v>528</v>
      </c>
      <c r="F1285" s="14" t="s">
        <v>500</v>
      </c>
      <c r="G1285" s="11" t="s">
        <v>63</v>
      </c>
      <c r="H1285" s="16">
        <v>2013</v>
      </c>
      <c r="I1285" t="s">
        <v>489</v>
      </c>
      <c r="Y1285" s="11">
        <v>25</v>
      </c>
      <c r="Z1285" s="11">
        <v>205</v>
      </c>
      <c r="AA1285" s="15">
        <f t="shared" si="218"/>
        <v>8.2566666666666659</v>
      </c>
      <c r="AB1285" s="11">
        <v>4</v>
      </c>
      <c r="AC1285" s="11">
        <v>34</v>
      </c>
      <c r="AD1285" s="15">
        <f t="shared" si="219"/>
        <v>1.4166666666666667</v>
      </c>
      <c r="AE1285" s="16">
        <f t="shared" si="220"/>
        <v>17.15785224061365</v>
      </c>
      <c r="AF1285" s="11">
        <v>1</v>
      </c>
      <c r="AG1285" s="16">
        <f t="shared" si="221"/>
        <v>4</v>
      </c>
      <c r="AH1285" s="16">
        <v>1</v>
      </c>
      <c r="AI1285" s="16">
        <f t="shared" si="222"/>
        <v>4</v>
      </c>
      <c r="AJ1285" s="18" t="s">
        <v>537</v>
      </c>
      <c r="AM1285" s="11">
        <v>10</v>
      </c>
      <c r="AN1285" s="11">
        <v>1</v>
      </c>
      <c r="AO1285" s="11">
        <v>3</v>
      </c>
      <c r="AP1285" s="11">
        <v>3</v>
      </c>
      <c r="AQ1285" s="11">
        <v>3</v>
      </c>
      <c r="AR1285" s="11">
        <v>3</v>
      </c>
      <c r="AS1285" s="11">
        <v>2</v>
      </c>
      <c r="AT1285" s="19" t="s">
        <v>538</v>
      </c>
      <c r="AY1285" s="11"/>
      <c r="BH1285" t="str">
        <f>CONCATENATE(Tabla1[[#This Row],[MADRE]],"X",Tabla1[[#This Row],[PADRE]])</f>
        <v>D00i078XD01i456</v>
      </c>
    </row>
    <row r="1286" spans="1:60" ht="15.75" hidden="1" x14ac:dyDescent="0.25">
      <c r="A1286" s="11" t="str">
        <f t="shared" si="223"/>
        <v>D06_847_23</v>
      </c>
      <c r="B1286" s="1" t="s">
        <v>488</v>
      </c>
      <c r="C1286" s="1">
        <v>847</v>
      </c>
      <c r="D1286" s="11">
        <v>23</v>
      </c>
      <c r="E1286" s="14" t="s">
        <v>528</v>
      </c>
      <c r="F1286" s="14" t="s">
        <v>500</v>
      </c>
      <c r="G1286" s="11" t="s">
        <v>63</v>
      </c>
      <c r="H1286" s="16">
        <v>2014</v>
      </c>
      <c r="I1286" t="s">
        <v>489</v>
      </c>
      <c r="Y1286" s="11">
        <v>25</v>
      </c>
      <c r="Z1286" s="11">
        <v>145</v>
      </c>
      <c r="AA1286" s="15">
        <f t="shared" si="218"/>
        <v>5.8</v>
      </c>
      <c r="AB1286" s="11">
        <v>4</v>
      </c>
      <c r="AC1286" s="11">
        <v>28</v>
      </c>
      <c r="AD1286" s="15">
        <f t="shared" si="219"/>
        <v>1.1200000000000001</v>
      </c>
      <c r="AE1286" s="16">
        <f t="shared" si="220"/>
        <v>19.31034482758621</v>
      </c>
      <c r="AF1286" s="11">
        <v>0</v>
      </c>
      <c r="AG1286" s="16">
        <f t="shared" si="221"/>
        <v>0</v>
      </c>
      <c r="AH1286" s="16">
        <v>0</v>
      </c>
      <c r="AI1286" s="16">
        <f t="shared" si="222"/>
        <v>0</v>
      </c>
      <c r="AJ1286" s="18" t="s">
        <v>444</v>
      </c>
      <c r="AM1286" s="11">
        <v>11</v>
      </c>
      <c r="AN1286" s="11">
        <v>2</v>
      </c>
      <c r="AO1286" s="11">
        <v>2</v>
      </c>
      <c r="AP1286" s="11">
        <v>2</v>
      </c>
      <c r="AQ1286" s="11">
        <v>3</v>
      </c>
      <c r="AR1286" s="11">
        <v>5</v>
      </c>
      <c r="AS1286" s="11">
        <v>0</v>
      </c>
      <c r="AT1286" s="19"/>
      <c r="AY1286" s="11"/>
      <c r="BH1286" t="str">
        <f>CONCATENATE(Tabla1[[#This Row],[MADRE]],"X",Tabla1[[#This Row],[PADRE]])</f>
        <v>D00i078XD01i456</v>
      </c>
    </row>
    <row r="1287" spans="1:60" ht="15.75" hidden="1" x14ac:dyDescent="0.25">
      <c r="A1287" s="11" t="str">
        <f t="shared" si="223"/>
        <v>D06_847_23</v>
      </c>
      <c r="B1287" s="1" t="s">
        <v>488</v>
      </c>
      <c r="C1287" s="1">
        <v>847</v>
      </c>
      <c r="D1287" s="11">
        <v>23</v>
      </c>
      <c r="E1287" s="14" t="s">
        <v>528</v>
      </c>
      <c r="F1287" s="14" t="s">
        <v>500</v>
      </c>
      <c r="G1287" s="11" t="s">
        <v>63</v>
      </c>
      <c r="H1287" s="16">
        <v>2015</v>
      </c>
      <c r="I1287" t="s">
        <v>489</v>
      </c>
      <c r="Y1287" s="11">
        <v>25</v>
      </c>
      <c r="Z1287" s="11">
        <v>205</v>
      </c>
      <c r="AA1287" s="15">
        <f t="shared" si="218"/>
        <v>8.1999999999999993</v>
      </c>
      <c r="AB1287" s="11">
        <v>4</v>
      </c>
      <c r="AC1287" s="11">
        <v>41</v>
      </c>
      <c r="AD1287" s="15">
        <f t="shared" si="219"/>
        <v>1.64</v>
      </c>
      <c r="AE1287" s="16">
        <f t="shared" si="220"/>
        <v>20</v>
      </c>
      <c r="AF1287" s="11">
        <v>0</v>
      </c>
      <c r="AG1287" s="16">
        <f t="shared" si="221"/>
        <v>0</v>
      </c>
      <c r="AH1287" s="16">
        <v>0</v>
      </c>
      <c r="AI1287" s="16">
        <f t="shared" si="222"/>
        <v>0</v>
      </c>
      <c r="AJ1287" s="18" t="s">
        <v>481</v>
      </c>
      <c r="AM1287" s="11">
        <v>11</v>
      </c>
      <c r="AN1287" s="11">
        <v>3</v>
      </c>
      <c r="AO1287" s="11">
        <v>3</v>
      </c>
      <c r="AP1287" s="11">
        <v>3</v>
      </c>
      <c r="AQ1287" s="11">
        <v>3</v>
      </c>
      <c r="AR1287" s="11">
        <v>4</v>
      </c>
      <c r="AS1287" s="11"/>
      <c r="AT1287" s="19"/>
      <c r="AY1287" s="11"/>
      <c r="BH1287" t="str">
        <f>CONCATENATE(Tabla1[[#This Row],[MADRE]],"X",Tabla1[[#This Row],[PADRE]])</f>
        <v>D00i078XD01i456</v>
      </c>
    </row>
    <row r="1288" spans="1:60" ht="15.75" hidden="1" x14ac:dyDescent="0.25">
      <c r="A1288" s="11" t="str">
        <f t="shared" si="223"/>
        <v>D06_847_23</v>
      </c>
      <c r="B1288" s="1" t="s">
        <v>488</v>
      </c>
      <c r="C1288" s="1">
        <v>847</v>
      </c>
      <c r="D1288" s="11">
        <v>23</v>
      </c>
      <c r="E1288" s="14" t="s">
        <v>528</v>
      </c>
      <c r="F1288" s="14" t="s">
        <v>500</v>
      </c>
      <c r="G1288" s="11" t="s">
        <v>63</v>
      </c>
      <c r="H1288" s="16">
        <v>2016</v>
      </c>
      <c r="I1288" t="s">
        <v>489</v>
      </c>
      <c r="Y1288" s="11">
        <v>25</v>
      </c>
      <c r="Z1288" s="11">
        <v>183</v>
      </c>
      <c r="AA1288" s="15">
        <f t="shared" si="218"/>
        <v>7.32</v>
      </c>
      <c r="AB1288" s="11">
        <v>5</v>
      </c>
      <c r="AC1288" s="11">
        <v>34</v>
      </c>
      <c r="AD1288" s="15">
        <f t="shared" si="219"/>
        <v>1.36</v>
      </c>
      <c r="AE1288" s="16">
        <f t="shared" si="220"/>
        <v>18.579234972677593</v>
      </c>
      <c r="AF1288" s="11">
        <v>0</v>
      </c>
      <c r="AG1288" s="16">
        <f t="shared" si="221"/>
        <v>0</v>
      </c>
      <c r="AH1288" s="16">
        <v>0</v>
      </c>
      <c r="AI1288" s="16">
        <f t="shared" si="222"/>
        <v>0</v>
      </c>
      <c r="AJ1288" s="18" t="s">
        <v>81</v>
      </c>
      <c r="AM1288" s="11">
        <v>4</v>
      </c>
      <c r="AN1288" s="11">
        <v>2</v>
      </c>
      <c r="AO1288" s="11">
        <v>2</v>
      </c>
      <c r="AP1288" s="11">
        <v>2</v>
      </c>
      <c r="AQ1288" s="11">
        <v>3</v>
      </c>
      <c r="AR1288" s="11">
        <v>4</v>
      </c>
      <c r="AS1288" s="11"/>
      <c r="AT1288" s="99" t="s">
        <v>539</v>
      </c>
      <c r="AY1288" s="11" t="s">
        <v>86</v>
      </c>
      <c r="BH1288" t="str">
        <f>CONCATENATE(Tabla1[[#This Row],[MADRE]],"X",Tabla1[[#This Row],[PADRE]])</f>
        <v>D00i078XD01i456</v>
      </c>
    </row>
    <row r="1289" spans="1:60" ht="15.75" hidden="1" x14ac:dyDescent="0.25">
      <c r="A1289" s="11" t="str">
        <f t="shared" si="223"/>
        <v>D06_847_23</v>
      </c>
      <c r="B1289" s="1" t="s">
        <v>488</v>
      </c>
      <c r="C1289" s="1">
        <v>847</v>
      </c>
      <c r="D1289" s="11">
        <v>23</v>
      </c>
      <c r="E1289" s="14" t="s">
        <v>528</v>
      </c>
      <c r="F1289" s="14" t="s">
        <v>500</v>
      </c>
      <c r="G1289" s="11" t="s">
        <v>63</v>
      </c>
      <c r="H1289" s="16">
        <v>2017</v>
      </c>
      <c r="I1289" t="s">
        <v>489</v>
      </c>
      <c r="Y1289" s="11">
        <v>25</v>
      </c>
      <c r="Z1289" s="11">
        <v>247</v>
      </c>
      <c r="AA1289" s="15">
        <f t="shared" si="218"/>
        <v>10.036521739130436</v>
      </c>
      <c r="AB1289" s="11">
        <v>4</v>
      </c>
      <c r="AC1289" s="11">
        <v>45</v>
      </c>
      <c r="AD1289" s="15">
        <f t="shared" si="219"/>
        <v>1.9565217391304348</v>
      </c>
      <c r="AE1289" s="16">
        <f t="shared" si="220"/>
        <v>19.494021833304451</v>
      </c>
      <c r="AF1289" s="11">
        <v>2</v>
      </c>
      <c r="AG1289" s="16">
        <f t="shared" si="221"/>
        <v>8</v>
      </c>
      <c r="AH1289" s="16">
        <v>0</v>
      </c>
      <c r="AI1289" s="16">
        <f t="shared" si="222"/>
        <v>0</v>
      </c>
      <c r="AJ1289" s="18" t="s">
        <v>540</v>
      </c>
      <c r="AM1289" s="11">
        <v>3</v>
      </c>
      <c r="AN1289" s="11">
        <v>3</v>
      </c>
      <c r="AO1289" s="11">
        <v>2</v>
      </c>
      <c r="AP1289" s="11">
        <v>3</v>
      </c>
      <c r="AQ1289" s="11">
        <v>3</v>
      </c>
      <c r="AR1289" s="11">
        <v>3</v>
      </c>
      <c r="AS1289" s="11"/>
      <c r="AT1289" s="19" t="s">
        <v>532</v>
      </c>
      <c r="AY1289" s="11"/>
      <c r="BH1289" t="str">
        <f>CONCATENATE(Tabla1[[#This Row],[MADRE]],"X",Tabla1[[#This Row],[PADRE]])</f>
        <v>D00i078XD01i456</v>
      </c>
    </row>
    <row r="1290" spans="1:60" ht="15.75" hidden="1" x14ac:dyDescent="0.25">
      <c r="A1290" s="11" t="str">
        <f t="shared" si="223"/>
        <v>D06_849_23</v>
      </c>
      <c r="B1290" s="1" t="s">
        <v>488</v>
      </c>
      <c r="C1290" s="12">
        <v>849</v>
      </c>
      <c r="D1290" s="14">
        <v>23</v>
      </c>
      <c r="E1290" s="14" t="s">
        <v>528</v>
      </c>
      <c r="F1290" s="14" t="s">
        <v>500</v>
      </c>
      <c r="G1290" s="14" t="s">
        <v>63</v>
      </c>
      <c r="H1290" s="14">
        <v>2009</v>
      </c>
      <c r="I1290" t="s">
        <v>489</v>
      </c>
      <c r="Y1290" s="14">
        <v>25</v>
      </c>
      <c r="Z1290" s="14">
        <v>79</v>
      </c>
      <c r="AA1290" s="81">
        <f t="shared" si="218"/>
        <v>3.16</v>
      </c>
      <c r="AB1290" s="14">
        <v>4</v>
      </c>
      <c r="AC1290" s="14">
        <v>18</v>
      </c>
      <c r="AD1290" s="104">
        <f t="shared" si="219"/>
        <v>0.72</v>
      </c>
      <c r="AE1290" s="13">
        <f t="shared" si="220"/>
        <v>22.784810126582279</v>
      </c>
      <c r="AF1290" s="14">
        <v>0</v>
      </c>
      <c r="AG1290" s="103">
        <f t="shared" si="221"/>
        <v>0</v>
      </c>
      <c r="AH1290" s="14">
        <v>0</v>
      </c>
      <c r="AI1290" s="103">
        <f t="shared" si="222"/>
        <v>0</v>
      </c>
      <c r="AJ1290" s="17" t="s">
        <v>133</v>
      </c>
      <c r="AM1290" s="14">
        <v>7</v>
      </c>
      <c r="AN1290" s="14">
        <v>2</v>
      </c>
      <c r="AO1290" s="14">
        <v>2</v>
      </c>
      <c r="AP1290" s="14">
        <v>2</v>
      </c>
      <c r="AQ1290" s="14">
        <v>3</v>
      </c>
      <c r="AR1290" s="14">
        <v>3</v>
      </c>
      <c r="AS1290" s="14"/>
      <c r="AT1290" s="14"/>
      <c r="AY1290" s="14"/>
      <c r="BH1290" t="str">
        <f>CONCATENATE(Tabla1[[#This Row],[MADRE]],"X",Tabla1[[#This Row],[PADRE]])</f>
        <v>D00i078XD01i456</v>
      </c>
    </row>
    <row r="1291" spans="1:60" ht="15.75" hidden="1" x14ac:dyDescent="0.25">
      <c r="A1291" s="11" t="str">
        <f t="shared" si="223"/>
        <v>D06_860_24</v>
      </c>
      <c r="B1291" s="1" t="s">
        <v>488</v>
      </c>
      <c r="C1291" s="12">
        <v>860</v>
      </c>
      <c r="D1291" s="14">
        <v>24</v>
      </c>
      <c r="E1291" s="14" t="s">
        <v>528</v>
      </c>
      <c r="F1291" s="11" t="s">
        <v>497</v>
      </c>
      <c r="G1291" s="14" t="s">
        <v>63</v>
      </c>
      <c r="H1291" s="14">
        <v>2009</v>
      </c>
      <c r="I1291" t="s">
        <v>489</v>
      </c>
      <c r="Y1291" s="14">
        <v>25</v>
      </c>
      <c r="Z1291" s="14">
        <v>49</v>
      </c>
      <c r="AA1291" s="81">
        <f t="shared" si="218"/>
        <v>1.96</v>
      </c>
      <c r="AB1291" s="14">
        <v>4</v>
      </c>
      <c r="AC1291" s="14">
        <v>18</v>
      </c>
      <c r="AD1291" s="104">
        <f t="shared" si="219"/>
        <v>0.72</v>
      </c>
      <c r="AE1291" s="13">
        <f t="shared" si="220"/>
        <v>36.734693877551024</v>
      </c>
      <c r="AF1291" s="14">
        <v>0</v>
      </c>
      <c r="AG1291" s="103">
        <f t="shared" si="221"/>
        <v>0</v>
      </c>
      <c r="AH1291" s="14">
        <v>1</v>
      </c>
      <c r="AI1291" s="13">
        <f t="shared" si="222"/>
        <v>4</v>
      </c>
      <c r="AJ1291" s="17" t="s">
        <v>445</v>
      </c>
      <c r="AM1291" s="14">
        <v>3</v>
      </c>
      <c r="AN1291" s="14">
        <v>3</v>
      </c>
      <c r="AO1291" s="14">
        <v>3</v>
      </c>
      <c r="AP1291" s="14">
        <v>2</v>
      </c>
      <c r="AQ1291" s="14">
        <v>3</v>
      </c>
      <c r="AR1291" s="107">
        <v>2</v>
      </c>
      <c r="AS1291" s="107"/>
      <c r="AT1291" s="14"/>
      <c r="AY1291" s="14"/>
      <c r="BH1291" t="str">
        <f>CONCATENATE(Tabla1[[#This Row],[MADRE]],"X",Tabla1[[#This Row],[PADRE]])</f>
        <v>D00i078XD00i349</v>
      </c>
    </row>
    <row r="1292" spans="1:60" ht="15.75" hidden="1" x14ac:dyDescent="0.25">
      <c r="A1292" s="11" t="str">
        <f t="shared" si="223"/>
        <v>D06_861_24</v>
      </c>
      <c r="B1292" s="1" t="s">
        <v>488</v>
      </c>
      <c r="C1292" s="12">
        <v>861</v>
      </c>
      <c r="D1292" s="14">
        <v>24</v>
      </c>
      <c r="E1292" s="14" t="s">
        <v>528</v>
      </c>
      <c r="F1292" s="11" t="s">
        <v>497</v>
      </c>
      <c r="G1292" s="14" t="s">
        <v>63</v>
      </c>
      <c r="H1292" s="14">
        <v>2009</v>
      </c>
      <c r="I1292" t="s">
        <v>489</v>
      </c>
      <c r="Y1292" s="14">
        <v>25</v>
      </c>
      <c r="Z1292" s="14">
        <v>61</v>
      </c>
      <c r="AA1292" s="81">
        <f t="shared" si="218"/>
        <v>2.4766666666666666</v>
      </c>
      <c r="AB1292" s="14">
        <v>4</v>
      </c>
      <c r="AC1292" s="14">
        <v>22</v>
      </c>
      <c r="AD1292" s="81">
        <f t="shared" si="219"/>
        <v>0.91666666666666663</v>
      </c>
      <c r="AE1292" s="13">
        <f t="shared" si="220"/>
        <v>37.012113055181693</v>
      </c>
      <c r="AF1292" s="14">
        <v>1</v>
      </c>
      <c r="AG1292" s="13">
        <f t="shared" si="221"/>
        <v>4</v>
      </c>
      <c r="AH1292" s="14">
        <v>0</v>
      </c>
      <c r="AI1292" s="103">
        <f t="shared" si="222"/>
        <v>0</v>
      </c>
      <c r="AJ1292" s="17" t="s">
        <v>85</v>
      </c>
      <c r="AM1292" s="14">
        <v>3</v>
      </c>
      <c r="AN1292" s="14">
        <v>3</v>
      </c>
      <c r="AO1292" s="14">
        <v>3</v>
      </c>
      <c r="AP1292" s="14">
        <v>3</v>
      </c>
      <c r="AQ1292" s="14">
        <v>3</v>
      </c>
      <c r="AR1292" s="14">
        <v>3</v>
      </c>
      <c r="AS1292" s="14"/>
      <c r="AT1292" s="14"/>
      <c r="AY1292" s="14"/>
      <c r="BH1292" t="str">
        <f>CONCATENATE(Tabla1[[#This Row],[MADRE]],"X",Tabla1[[#This Row],[PADRE]])</f>
        <v>D00i078XD00i349</v>
      </c>
    </row>
    <row r="1293" spans="1:60" ht="15.75" hidden="1" x14ac:dyDescent="0.25">
      <c r="A1293" s="11" t="str">
        <f t="shared" si="223"/>
        <v>D06_864_24</v>
      </c>
      <c r="B1293" s="1" t="s">
        <v>488</v>
      </c>
      <c r="C1293" s="1">
        <v>864</v>
      </c>
      <c r="D1293" s="11">
        <v>24</v>
      </c>
      <c r="E1293" s="14" t="s">
        <v>528</v>
      </c>
      <c r="F1293" s="11" t="s">
        <v>497</v>
      </c>
      <c r="G1293" s="11" t="s">
        <v>63</v>
      </c>
      <c r="H1293" s="11">
        <v>2010</v>
      </c>
      <c r="I1293" t="s">
        <v>489</v>
      </c>
      <c r="Y1293" s="11">
        <v>25</v>
      </c>
      <c r="Z1293" s="11">
        <v>80</v>
      </c>
      <c r="AA1293" s="15">
        <f t="shared" si="218"/>
        <v>3.4177777777777778</v>
      </c>
      <c r="AB1293" s="11">
        <v>4</v>
      </c>
      <c r="AC1293" s="11">
        <v>14</v>
      </c>
      <c r="AD1293" s="114">
        <f t="shared" si="219"/>
        <v>0.77777777777777779</v>
      </c>
      <c r="AE1293" s="16">
        <f t="shared" si="220"/>
        <v>22.756827048114438</v>
      </c>
      <c r="AF1293" s="11">
        <v>7</v>
      </c>
      <c r="AG1293" s="16">
        <f t="shared" si="221"/>
        <v>28</v>
      </c>
      <c r="AH1293" s="16">
        <v>0</v>
      </c>
      <c r="AI1293" s="16">
        <f t="shared" si="222"/>
        <v>0</v>
      </c>
      <c r="AJ1293" s="18" t="s">
        <v>316</v>
      </c>
      <c r="AM1293" s="11">
        <v>4</v>
      </c>
      <c r="AN1293" s="11">
        <v>2</v>
      </c>
      <c r="AO1293" s="11">
        <v>3</v>
      </c>
      <c r="AP1293" s="11">
        <v>3</v>
      </c>
      <c r="AQ1293" s="11">
        <v>3</v>
      </c>
      <c r="AR1293" s="120">
        <v>1</v>
      </c>
      <c r="AS1293" s="120">
        <v>4</v>
      </c>
      <c r="AT1293" s="102"/>
      <c r="AY1293" s="11"/>
      <c r="BH1293" t="str">
        <f>CONCATENATE(Tabla1[[#This Row],[MADRE]],"X",Tabla1[[#This Row],[PADRE]])</f>
        <v>D00i078XD00i349</v>
      </c>
    </row>
    <row r="1294" spans="1:60" ht="15.75" hidden="1" x14ac:dyDescent="0.25">
      <c r="A1294" s="11" t="str">
        <f t="shared" si="223"/>
        <v>D06_866_24</v>
      </c>
      <c r="B1294" s="1" t="s">
        <v>488</v>
      </c>
      <c r="C1294" s="12">
        <v>866</v>
      </c>
      <c r="D1294" s="14">
        <v>24</v>
      </c>
      <c r="E1294" s="14" t="s">
        <v>528</v>
      </c>
      <c r="F1294" s="11" t="s">
        <v>497</v>
      </c>
      <c r="G1294" s="14" t="s">
        <v>63</v>
      </c>
      <c r="H1294" s="14">
        <v>2009</v>
      </c>
      <c r="I1294" t="s">
        <v>489</v>
      </c>
      <c r="Y1294" s="14">
        <v>25</v>
      </c>
      <c r="Z1294" s="14">
        <v>98</v>
      </c>
      <c r="AA1294" s="81">
        <f t="shared" si="218"/>
        <v>3.92</v>
      </c>
      <c r="AB1294" s="14">
        <v>4</v>
      </c>
      <c r="AC1294" s="14">
        <v>24</v>
      </c>
      <c r="AD1294" s="115">
        <f t="shared" si="219"/>
        <v>0.96</v>
      </c>
      <c r="AE1294" s="13">
        <f t="shared" si="220"/>
        <v>24.489795918367346</v>
      </c>
      <c r="AF1294" s="14">
        <v>0</v>
      </c>
      <c r="AG1294" s="13">
        <f t="shared" si="221"/>
        <v>0</v>
      </c>
      <c r="AH1294" s="13">
        <v>1</v>
      </c>
      <c r="AI1294" s="13">
        <f t="shared" si="222"/>
        <v>4</v>
      </c>
      <c r="AJ1294" s="17" t="s">
        <v>411</v>
      </c>
      <c r="AM1294" s="14">
        <v>10</v>
      </c>
      <c r="AN1294" s="14">
        <v>2</v>
      </c>
      <c r="AO1294" s="14">
        <v>3</v>
      </c>
      <c r="AP1294" s="14">
        <v>2</v>
      </c>
      <c r="AQ1294" s="14">
        <v>3</v>
      </c>
      <c r="AR1294" s="14">
        <v>3</v>
      </c>
      <c r="AS1294" s="14"/>
      <c r="AT1294" s="14"/>
      <c r="AY1294" s="14"/>
      <c r="BH1294" t="str">
        <f>CONCATENATE(Tabla1[[#This Row],[MADRE]],"X",Tabla1[[#This Row],[PADRE]])</f>
        <v>D00i078XD00i349</v>
      </c>
    </row>
    <row r="1295" spans="1:60" ht="15.75" hidden="1" x14ac:dyDescent="0.25">
      <c r="A1295" s="11" t="str">
        <f t="shared" si="223"/>
        <v>D06_866_24</v>
      </c>
      <c r="B1295" s="1" t="s">
        <v>488</v>
      </c>
      <c r="C1295" s="1">
        <v>866</v>
      </c>
      <c r="D1295" s="11">
        <v>24</v>
      </c>
      <c r="E1295" s="14" t="s">
        <v>528</v>
      </c>
      <c r="F1295" s="11" t="s">
        <v>497</v>
      </c>
      <c r="G1295" s="11" t="s">
        <v>63</v>
      </c>
      <c r="H1295" s="11">
        <v>2010</v>
      </c>
      <c r="I1295" t="s">
        <v>489</v>
      </c>
      <c r="Y1295" s="11">
        <v>25</v>
      </c>
      <c r="Z1295" s="11">
        <v>96</v>
      </c>
      <c r="AA1295" s="15">
        <f t="shared" si="218"/>
        <v>3.84</v>
      </c>
      <c r="AB1295" s="11">
        <v>4</v>
      </c>
      <c r="AC1295" s="11">
        <v>23</v>
      </c>
      <c r="AD1295" s="112">
        <f t="shared" si="219"/>
        <v>0.92</v>
      </c>
      <c r="AE1295" s="16">
        <f t="shared" si="220"/>
        <v>23.958333333333336</v>
      </c>
      <c r="AF1295" s="11">
        <v>0</v>
      </c>
      <c r="AG1295" s="16">
        <f t="shared" si="221"/>
        <v>0</v>
      </c>
      <c r="AH1295" s="16">
        <v>0</v>
      </c>
      <c r="AI1295" s="16">
        <f t="shared" si="222"/>
        <v>0</v>
      </c>
      <c r="AJ1295" s="18" t="s">
        <v>87</v>
      </c>
      <c r="AM1295" s="11">
        <v>4</v>
      </c>
      <c r="AN1295" s="11">
        <v>2</v>
      </c>
      <c r="AO1295" s="11">
        <v>2</v>
      </c>
      <c r="AP1295" s="11">
        <v>3</v>
      </c>
      <c r="AQ1295" s="11">
        <v>3</v>
      </c>
      <c r="AR1295" s="11">
        <v>3</v>
      </c>
      <c r="AS1295" s="120">
        <v>4</v>
      </c>
      <c r="AT1295" s="102"/>
      <c r="AY1295" s="11"/>
      <c r="BH1295" t="str">
        <f>CONCATENATE(Tabla1[[#This Row],[MADRE]],"X",Tabla1[[#This Row],[PADRE]])</f>
        <v>D00i078XD00i349</v>
      </c>
    </row>
    <row r="1296" spans="1:60" ht="15.75" hidden="1" x14ac:dyDescent="0.25">
      <c r="A1296" s="11" t="str">
        <f t="shared" si="223"/>
        <v>D06_868_24</v>
      </c>
      <c r="B1296" s="1" t="s">
        <v>488</v>
      </c>
      <c r="C1296" s="12">
        <v>868</v>
      </c>
      <c r="D1296" s="14">
        <v>24</v>
      </c>
      <c r="E1296" s="14" t="s">
        <v>528</v>
      </c>
      <c r="F1296" s="11" t="s">
        <v>497</v>
      </c>
      <c r="G1296" s="14" t="s">
        <v>63</v>
      </c>
      <c r="H1296" s="14">
        <v>2009</v>
      </c>
      <c r="I1296" t="s">
        <v>489</v>
      </c>
      <c r="Y1296" s="14">
        <v>25</v>
      </c>
      <c r="Z1296" s="14">
        <v>96</v>
      </c>
      <c r="AA1296" s="81">
        <f t="shared" si="218"/>
        <v>3.84</v>
      </c>
      <c r="AB1296" s="14">
        <v>4</v>
      </c>
      <c r="AC1296" s="14">
        <v>26</v>
      </c>
      <c r="AD1296" s="81">
        <f t="shared" si="219"/>
        <v>1.04</v>
      </c>
      <c r="AE1296" s="13">
        <f t="shared" si="220"/>
        <v>27.083333333333336</v>
      </c>
      <c r="AF1296" s="14">
        <v>0</v>
      </c>
      <c r="AG1296" s="13">
        <f t="shared" si="221"/>
        <v>0</v>
      </c>
      <c r="AH1296" s="13">
        <v>2</v>
      </c>
      <c r="AI1296" s="13">
        <f t="shared" si="222"/>
        <v>8</v>
      </c>
      <c r="AJ1296" s="17" t="s">
        <v>541</v>
      </c>
      <c r="AM1296" s="14">
        <v>8</v>
      </c>
      <c r="AN1296" s="14">
        <v>2</v>
      </c>
      <c r="AO1296" s="14">
        <v>3</v>
      </c>
      <c r="AP1296" s="14">
        <v>3</v>
      </c>
      <c r="AQ1296" s="14">
        <v>3</v>
      </c>
      <c r="AR1296" s="119">
        <v>2</v>
      </c>
      <c r="AS1296" s="14"/>
      <c r="AT1296" s="111"/>
      <c r="AY1296" s="14"/>
      <c r="BH1296" t="str">
        <f>CONCATENATE(Tabla1[[#This Row],[MADRE]],"X",Tabla1[[#This Row],[PADRE]])</f>
        <v>D00i078XD00i349</v>
      </c>
    </row>
    <row r="1297" spans="1:60" ht="15.75" hidden="1" x14ac:dyDescent="0.25">
      <c r="A1297" s="11" t="str">
        <f t="shared" si="223"/>
        <v>D06_868_24</v>
      </c>
      <c r="B1297" s="1" t="s">
        <v>488</v>
      </c>
      <c r="C1297" s="1">
        <v>868</v>
      </c>
      <c r="D1297" s="11">
        <v>24</v>
      </c>
      <c r="E1297" s="14" t="s">
        <v>528</v>
      </c>
      <c r="F1297" s="11" t="s">
        <v>497</v>
      </c>
      <c r="G1297" s="11" t="s">
        <v>63</v>
      </c>
      <c r="H1297" s="11">
        <v>2010</v>
      </c>
      <c r="I1297" t="s">
        <v>489</v>
      </c>
      <c r="Y1297" s="11">
        <v>25</v>
      </c>
      <c r="Z1297" s="11">
        <v>98</v>
      </c>
      <c r="AA1297" s="15">
        <f t="shared" si="218"/>
        <v>3.9616666666666669</v>
      </c>
      <c r="AB1297" s="11">
        <v>4</v>
      </c>
      <c r="AC1297" s="11">
        <v>25</v>
      </c>
      <c r="AD1297" s="15">
        <f t="shared" si="219"/>
        <v>1.0416666666666667</v>
      </c>
      <c r="AE1297" s="16">
        <f t="shared" si="220"/>
        <v>26.293647454774927</v>
      </c>
      <c r="AF1297" s="11">
        <v>1</v>
      </c>
      <c r="AG1297" s="16">
        <f t="shared" si="221"/>
        <v>4</v>
      </c>
      <c r="AH1297" s="16">
        <v>0</v>
      </c>
      <c r="AI1297" s="16">
        <f t="shared" si="222"/>
        <v>0</v>
      </c>
      <c r="AJ1297" s="18" t="s">
        <v>133</v>
      </c>
      <c r="AM1297" s="11">
        <v>8</v>
      </c>
      <c r="AN1297" s="11">
        <v>1</v>
      </c>
      <c r="AO1297" s="11">
        <v>3</v>
      </c>
      <c r="AP1297" s="11">
        <v>3</v>
      </c>
      <c r="AQ1297" s="11">
        <v>3</v>
      </c>
      <c r="AR1297" s="120">
        <v>2</v>
      </c>
      <c r="AS1297" s="11">
        <v>2</v>
      </c>
      <c r="AT1297" s="102"/>
      <c r="AY1297" s="11"/>
      <c r="BH1297" t="str">
        <f>CONCATENATE(Tabla1[[#This Row],[MADRE]],"X",Tabla1[[#This Row],[PADRE]])</f>
        <v>D00i078XD00i349</v>
      </c>
    </row>
    <row r="1298" spans="1:60" ht="15.75" hidden="1" x14ac:dyDescent="0.25">
      <c r="A1298" s="11" t="str">
        <f t="shared" si="223"/>
        <v>D06_868_24</v>
      </c>
      <c r="B1298" s="1" t="s">
        <v>488</v>
      </c>
      <c r="C1298" s="1">
        <v>868</v>
      </c>
      <c r="D1298" s="11">
        <v>24</v>
      </c>
      <c r="E1298" s="14" t="s">
        <v>528</v>
      </c>
      <c r="F1298" s="11" t="s">
        <v>497</v>
      </c>
      <c r="G1298" s="11" t="s">
        <v>63</v>
      </c>
      <c r="H1298" s="11">
        <v>2011</v>
      </c>
      <c r="I1298" t="s">
        <v>489</v>
      </c>
      <c r="Y1298" s="11">
        <v>25</v>
      </c>
      <c r="Z1298" s="11">
        <v>96</v>
      </c>
      <c r="AA1298" s="15">
        <f t="shared" si="218"/>
        <v>3.84</v>
      </c>
      <c r="AB1298" s="11">
        <v>4</v>
      </c>
      <c r="AC1298" s="11">
        <v>28</v>
      </c>
      <c r="AD1298" s="15">
        <f t="shared" si="219"/>
        <v>1.1200000000000001</v>
      </c>
      <c r="AE1298" s="16">
        <f t="shared" si="220"/>
        <v>29.166666666666671</v>
      </c>
      <c r="AF1298" s="11">
        <v>0</v>
      </c>
      <c r="AG1298" s="16">
        <f t="shared" si="221"/>
        <v>0</v>
      </c>
      <c r="AH1298" s="16">
        <v>2</v>
      </c>
      <c r="AI1298" s="16">
        <f t="shared" si="222"/>
        <v>8</v>
      </c>
      <c r="AJ1298" s="18" t="s">
        <v>143</v>
      </c>
      <c r="AM1298" s="11">
        <v>10</v>
      </c>
      <c r="AN1298" s="11">
        <v>2</v>
      </c>
      <c r="AO1298" s="11">
        <v>2</v>
      </c>
      <c r="AP1298" s="11">
        <v>3</v>
      </c>
      <c r="AQ1298" s="120">
        <v>2</v>
      </c>
      <c r="AR1298" s="11">
        <v>2</v>
      </c>
      <c r="AS1298" s="11">
        <v>3</v>
      </c>
      <c r="AT1298" s="19" t="s">
        <v>542</v>
      </c>
      <c r="AY1298" s="11"/>
      <c r="BH1298" t="str">
        <f>CONCATENATE(Tabla1[[#This Row],[MADRE]],"X",Tabla1[[#This Row],[PADRE]])</f>
        <v>D00i078XD00i349</v>
      </c>
    </row>
    <row r="1299" spans="1:60" ht="15.75" hidden="1" x14ac:dyDescent="0.25">
      <c r="A1299" s="11" t="str">
        <f t="shared" si="223"/>
        <v>D06_869_24</v>
      </c>
      <c r="B1299" s="1" t="s">
        <v>488</v>
      </c>
      <c r="C1299" s="1">
        <v>869</v>
      </c>
      <c r="D1299" s="11">
        <v>24</v>
      </c>
      <c r="E1299" s="14" t="s">
        <v>528</v>
      </c>
      <c r="F1299" s="11" t="s">
        <v>497</v>
      </c>
      <c r="G1299" s="11" t="s">
        <v>63</v>
      </c>
      <c r="H1299" s="11">
        <v>2010</v>
      </c>
      <c r="I1299" t="s">
        <v>489</v>
      </c>
      <c r="Y1299" s="11">
        <v>25</v>
      </c>
      <c r="Z1299" s="11">
        <v>105</v>
      </c>
      <c r="AA1299" s="15">
        <f t="shared" ref="AA1299:AA1362" si="224">(Z1299+(AD1299*AF1299))/Y1299</f>
        <v>4.2283333333333335</v>
      </c>
      <c r="AB1299" s="11">
        <v>4</v>
      </c>
      <c r="AC1299" s="11">
        <v>17</v>
      </c>
      <c r="AD1299" s="101">
        <f t="shared" ref="AD1299:AD1362" si="225">AC1299/(Y1299-AF1299)</f>
        <v>0.70833333333333337</v>
      </c>
      <c r="AE1299" s="16">
        <f t="shared" ref="AE1299:AE1362" si="226">AD1299*100/AA1299</f>
        <v>16.752069373275525</v>
      </c>
      <c r="AF1299" s="11">
        <v>1</v>
      </c>
      <c r="AG1299" s="16">
        <f t="shared" ref="AG1299:AG1362" si="227">AF1299*100/Y1299</f>
        <v>4</v>
      </c>
      <c r="AH1299" s="16">
        <v>0</v>
      </c>
      <c r="AI1299" s="16">
        <f t="shared" ref="AI1299:AI1362" si="228">AH1299*100/Y1299</f>
        <v>0</v>
      </c>
      <c r="AJ1299" s="18" t="s">
        <v>198</v>
      </c>
      <c r="AM1299" s="11">
        <v>7</v>
      </c>
      <c r="AN1299" s="11">
        <v>1</v>
      </c>
      <c r="AO1299" s="11">
        <v>2</v>
      </c>
      <c r="AP1299" s="11">
        <v>3</v>
      </c>
      <c r="AQ1299" s="11">
        <v>3</v>
      </c>
      <c r="AR1299" s="11">
        <v>3</v>
      </c>
      <c r="AS1299" s="11">
        <v>3</v>
      </c>
      <c r="AT1299" s="102"/>
      <c r="AY1299" s="11"/>
      <c r="BH1299" t="str">
        <f>CONCATENATE(Tabla1[[#This Row],[MADRE]],"X",Tabla1[[#This Row],[PADRE]])</f>
        <v>D00i078XD00i349</v>
      </c>
    </row>
    <row r="1300" spans="1:60" ht="15.75" hidden="1" x14ac:dyDescent="0.25">
      <c r="A1300" s="11" t="str">
        <f t="shared" si="223"/>
        <v>D06_870_24</v>
      </c>
      <c r="B1300" s="1" t="s">
        <v>488</v>
      </c>
      <c r="C1300" s="12">
        <v>870</v>
      </c>
      <c r="D1300" s="14">
        <v>24</v>
      </c>
      <c r="E1300" s="14" t="s">
        <v>528</v>
      </c>
      <c r="F1300" s="11" t="s">
        <v>497</v>
      </c>
      <c r="G1300" s="14" t="s">
        <v>63</v>
      </c>
      <c r="H1300" s="14">
        <v>2009</v>
      </c>
      <c r="I1300" t="s">
        <v>489</v>
      </c>
      <c r="Y1300" s="14">
        <v>25</v>
      </c>
      <c r="Z1300" s="14">
        <v>63</v>
      </c>
      <c r="AA1300" s="81">
        <f t="shared" si="224"/>
        <v>2.52</v>
      </c>
      <c r="AB1300" s="14">
        <v>4</v>
      </c>
      <c r="AC1300" s="14">
        <v>12</v>
      </c>
      <c r="AD1300" s="104">
        <f t="shared" si="225"/>
        <v>0.48</v>
      </c>
      <c r="AE1300" s="13">
        <f t="shared" si="226"/>
        <v>19.047619047619047</v>
      </c>
      <c r="AF1300" s="14">
        <v>0</v>
      </c>
      <c r="AG1300" s="103">
        <f t="shared" si="227"/>
        <v>0</v>
      </c>
      <c r="AH1300" s="14">
        <v>0</v>
      </c>
      <c r="AI1300" s="103">
        <f t="shared" si="228"/>
        <v>0</v>
      </c>
      <c r="AJ1300" s="17" t="s">
        <v>239</v>
      </c>
      <c r="AM1300" s="14">
        <v>8</v>
      </c>
      <c r="AN1300" s="14">
        <v>2</v>
      </c>
      <c r="AO1300" s="14">
        <v>3</v>
      </c>
      <c r="AP1300" s="14">
        <v>4</v>
      </c>
      <c r="AQ1300" s="14">
        <v>3</v>
      </c>
      <c r="AR1300" s="107">
        <v>2</v>
      </c>
      <c r="AS1300" s="107"/>
      <c r="AT1300" s="14"/>
      <c r="AY1300" s="14"/>
      <c r="BH1300" t="str">
        <f>CONCATENATE(Tabla1[[#This Row],[MADRE]],"X",Tabla1[[#This Row],[PADRE]])</f>
        <v>D00i078XD00i349</v>
      </c>
    </row>
    <row r="1301" spans="1:60" ht="15.75" hidden="1" x14ac:dyDescent="0.25">
      <c r="A1301" s="11" t="str">
        <f t="shared" si="223"/>
        <v>D06_873_24</v>
      </c>
      <c r="B1301" s="1" t="s">
        <v>488</v>
      </c>
      <c r="C1301" s="12">
        <v>873</v>
      </c>
      <c r="D1301" s="14">
        <v>24</v>
      </c>
      <c r="E1301" s="14" t="s">
        <v>528</v>
      </c>
      <c r="F1301" s="11" t="s">
        <v>497</v>
      </c>
      <c r="G1301" s="14" t="s">
        <v>63</v>
      </c>
      <c r="H1301" s="14">
        <v>2009</v>
      </c>
      <c r="I1301" t="s">
        <v>489</v>
      </c>
      <c r="Y1301" s="14">
        <v>25</v>
      </c>
      <c r="Z1301" s="14">
        <v>53</v>
      </c>
      <c r="AA1301" s="81">
        <f t="shared" si="224"/>
        <v>2.1860869565217391</v>
      </c>
      <c r="AB1301" s="14">
        <v>2</v>
      </c>
      <c r="AC1301" s="14">
        <v>19</v>
      </c>
      <c r="AD1301" s="81">
        <f t="shared" si="225"/>
        <v>0.82608695652173914</v>
      </c>
      <c r="AE1301" s="13">
        <f t="shared" si="226"/>
        <v>37.788385043754971</v>
      </c>
      <c r="AF1301" s="14">
        <v>2</v>
      </c>
      <c r="AG1301" s="13">
        <f t="shared" si="227"/>
        <v>8</v>
      </c>
      <c r="AH1301" s="13">
        <v>0</v>
      </c>
      <c r="AI1301" s="13">
        <f t="shared" si="228"/>
        <v>0</v>
      </c>
      <c r="AJ1301" s="17" t="s">
        <v>124</v>
      </c>
      <c r="AM1301" s="14">
        <v>3</v>
      </c>
      <c r="AN1301" s="14">
        <v>2</v>
      </c>
      <c r="AO1301" s="14">
        <v>3</v>
      </c>
      <c r="AP1301" s="14">
        <v>3</v>
      </c>
      <c r="AQ1301" s="14">
        <v>3</v>
      </c>
      <c r="AR1301" s="14">
        <v>3</v>
      </c>
      <c r="AS1301" s="14"/>
      <c r="AT1301" s="14"/>
      <c r="AY1301" s="14"/>
      <c r="BH1301" t="str">
        <f>CONCATENATE(Tabla1[[#This Row],[MADRE]],"X",Tabla1[[#This Row],[PADRE]])</f>
        <v>D00i078XD00i349</v>
      </c>
    </row>
    <row r="1302" spans="1:60" ht="15.75" hidden="1" x14ac:dyDescent="0.25">
      <c r="A1302" s="11" t="str">
        <f t="shared" si="223"/>
        <v>D06_873_24</v>
      </c>
      <c r="B1302" s="1" t="s">
        <v>488</v>
      </c>
      <c r="C1302" s="1">
        <v>873</v>
      </c>
      <c r="D1302" s="11">
        <v>24</v>
      </c>
      <c r="E1302" s="14" t="s">
        <v>528</v>
      </c>
      <c r="F1302" s="11" t="s">
        <v>497</v>
      </c>
      <c r="G1302" s="11" t="s">
        <v>63</v>
      </c>
      <c r="H1302" s="11">
        <v>2010</v>
      </c>
      <c r="I1302" t="s">
        <v>489</v>
      </c>
      <c r="Y1302" s="11">
        <v>25</v>
      </c>
      <c r="Z1302" s="11">
        <v>39</v>
      </c>
      <c r="AA1302" s="15">
        <f t="shared" si="224"/>
        <v>1.5866666666666667</v>
      </c>
      <c r="AB1302" s="11">
        <v>3</v>
      </c>
      <c r="AC1302" s="11">
        <v>16</v>
      </c>
      <c r="AD1302" s="15">
        <f t="shared" si="225"/>
        <v>0.66666666666666663</v>
      </c>
      <c r="AE1302" s="16">
        <f t="shared" si="226"/>
        <v>42.016806722689068</v>
      </c>
      <c r="AF1302" s="11">
        <v>1</v>
      </c>
      <c r="AG1302" s="16">
        <f t="shared" si="227"/>
        <v>4</v>
      </c>
      <c r="AH1302" s="16">
        <v>0</v>
      </c>
      <c r="AI1302" s="16">
        <f t="shared" si="228"/>
        <v>0</v>
      </c>
      <c r="AJ1302" s="18" t="s">
        <v>481</v>
      </c>
      <c r="AM1302" s="11">
        <v>3</v>
      </c>
      <c r="AN1302" s="11">
        <v>2</v>
      </c>
      <c r="AO1302" s="11">
        <v>1</v>
      </c>
      <c r="AP1302" s="11">
        <v>3</v>
      </c>
      <c r="AQ1302" s="11">
        <v>3</v>
      </c>
      <c r="AR1302" s="11">
        <v>3</v>
      </c>
      <c r="AS1302" s="11">
        <v>3</v>
      </c>
      <c r="AT1302" s="102" t="s">
        <v>493</v>
      </c>
      <c r="AY1302" s="11"/>
      <c r="BH1302" t="str">
        <f>CONCATENATE(Tabla1[[#This Row],[MADRE]],"X",Tabla1[[#This Row],[PADRE]])</f>
        <v>D00i078XD00i349</v>
      </c>
    </row>
    <row r="1303" spans="1:60" ht="15.75" hidden="1" x14ac:dyDescent="0.25">
      <c r="A1303" s="11" t="str">
        <f t="shared" si="223"/>
        <v>D06_874_24</v>
      </c>
      <c r="B1303" s="1" t="s">
        <v>488</v>
      </c>
      <c r="C1303" s="12">
        <v>874</v>
      </c>
      <c r="D1303" s="14">
        <v>24</v>
      </c>
      <c r="E1303" s="14" t="s">
        <v>528</v>
      </c>
      <c r="F1303" s="11" t="s">
        <v>497</v>
      </c>
      <c r="G1303" s="14" t="s">
        <v>63</v>
      </c>
      <c r="H1303" s="14">
        <v>2009</v>
      </c>
      <c r="I1303" t="s">
        <v>489</v>
      </c>
      <c r="Y1303" s="14">
        <v>25</v>
      </c>
      <c r="Z1303" s="14">
        <v>72</v>
      </c>
      <c r="AA1303" s="81">
        <f t="shared" si="224"/>
        <v>2.88</v>
      </c>
      <c r="AB1303" s="14">
        <v>4</v>
      </c>
      <c r="AC1303" s="14">
        <v>20</v>
      </c>
      <c r="AD1303" s="113">
        <f t="shared" si="225"/>
        <v>0.8</v>
      </c>
      <c r="AE1303" s="13">
        <f t="shared" si="226"/>
        <v>27.777777777777779</v>
      </c>
      <c r="AF1303" s="14">
        <v>0</v>
      </c>
      <c r="AG1303" s="13">
        <f t="shared" si="227"/>
        <v>0</v>
      </c>
      <c r="AH1303" s="13">
        <v>0</v>
      </c>
      <c r="AI1303" s="13">
        <f t="shared" si="228"/>
        <v>0</v>
      </c>
      <c r="AJ1303" s="17" t="s">
        <v>411</v>
      </c>
      <c r="AM1303" s="14">
        <v>4</v>
      </c>
      <c r="AN1303" s="14">
        <v>2</v>
      </c>
      <c r="AO1303" s="14">
        <v>3</v>
      </c>
      <c r="AP1303" s="14">
        <v>4</v>
      </c>
      <c r="AQ1303" s="14">
        <v>3</v>
      </c>
      <c r="AR1303" s="14">
        <v>3</v>
      </c>
      <c r="AS1303" s="14"/>
      <c r="AT1303" s="96"/>
      <c r="AY1303" s="14"/>
      <c r="BH1303" t="str">
        <f>CONCATENATE(Tabla1[[#This Row],[MADRE]],"X",Tabla1[[#This Row],[PADRE]])</f>
        <v>D00i078XD00i349</v>
      </c>
    </row>
    <row r="1304" spans="1:60" ht="15.75" hidden="1" x14ac:dyDescent="0.25">
      <c r="A1304" s="11" t="str">
        <f t="shared" si="223"/>
        <v>D06_874_24</v>
      </c>
      <c r="B1304" s="1" t="s">
        <v>488</v>
      </c>
      <c r="C1304" s="1">
        <v>874</v>
      </c>
      <c r="D1304" s="11">
        <v>24</v>
      </c>
      <c r="E1304" s="14" t="s">
        <v>528</v>
      </c>
      <c r="F1304" s="11" t="s">
        <v>497</v>
      </c>
      <c r="G1304" s="11" t="s">
        <v>63</v>
      </c>
      <c r="H1304" s="11">
        <v>2010</v>
      </c>
      <c r="I1304" t="s">
        <v>489</v>
      </c>
      <c r="Y1304" s="11">
        <v>25</v>
      </c>
      <c r="Z1304" s="11">
        <v>64</v>
      </c>
      <c r="AA1304" s="15">
        <f t="shared" si="224"/>
        <v>2.56</v>
      </c>
      <c r="AB1304" s="11">
        <v>4</v>
      </c>
      <c r="AC1304" s="11">
        <v>19</v>
      </c>
      <c r="AD1304" s="114">
        <f t="shared" si="225"/>
        <v>0.76</v>
      </c>
      <c r="AE1304" s="16">
        <f t="shared" si="226"/>
        <v>29.6875</v>
      </c>
      <c r="AF1304" s="11">
        <v>0</v>
      </c>
      <c r="AG1304" s="16">
        <f t="shared" si="227"/>
        <v>0</v>
      </c>
      <c r="AH1304" s="16">
        <v>0</v>
      </c>
      <c r="AI1304" s="16">
        <f t="shared" si="228"/>
        <v>0</v>
      </c>
      <c r="AJ1304" s="18" t="s">
        <v>481</v>
      </c>
      <c r="AM1304" s="11">
        <v>5</v>
      </c>
      <c r="AN1304" s="11">
        <v>2</v>
      </c>
      <c r="AO1304" s="11">
        <v>2</v>
      </c>
      <c r="AP1304" s="11">
        <v>3</v>
      </c>
      <c r="AQ1304" s="11">
        <v>3</v>
      </c>
      <c r="AR1304" s="11">
        <v>3</v>
      </c>
      <c r="AS1304" s="120">
        <v>3</v>
      </c>
      <c r="AT1304" s="98"/>
      <c r="AY1304" s="11"/>
      <c r="BH1304" t="str">
        <f>CONCATENATE(Tabla1[[#This Row],[MADRE]],"X",Tabla1[[#This Row],[PADRE]])</f>
        <v>D00i078XD00i349</v>
      </c>
    </row>
    <row r="1305" spans="1:60" ht="15.75" hidden="1" x14ac:dyDescent="0.25">
      <c r="A1305" s="11" t="str">
        <f t="shared" si="223"/>
        <v>D06_876_24</v>
      </c>
      <c r="B1305" s="1" t="s">
        <v>488</v>
      </c>
      <c r="C1305" s="12">
        <v>876</v>
      </c>
      <c r="D1305" s="14">
        <v>24</v>
      </c>
      <c r="E1305" s="14" t="s">
        <v>528</v>
      </c>
      <c r="F1305" s="11" t="s">
        <v>497</v>
      </c>
      <c r="G1305" s="14" t="s">
        <v>63</v>
      </c>
      <c r="H1305" s="14">
        <v>2009</v>
      </c>
      <c r="I1305" t="s">
        <v>489</v>
      </c>
      <c r="Y1305" s="14">
        <v>25</v>
      </c>
      <c r="Z1305" s="14">
        <v>121</v>
      </c>
      <c r="AA1305" s="81">
        <f t="shared" si="224"/>
        <v>4.9872727272727273</v>
      </c>
      <c r="AB1305" s="14">
        <v>4</v>
      </c>
      <c r="AC1305" s="14">
        <v>27</v>
      </c>
      <c r="AD1305" s="87">
        <f t="shared" si="225"/>
        <v>1.2272727272727273</v>
      </c>
      <c r="AE1305" s="13">
        <f t="shared" si="226"/>
        <v>24.608093328472478</v>
      </c>
      <c r="AF1305" s="14">
        <v>3</v>
      </c>
      <c r="AG1305" s="108">
        <f t="shared" si="227"/>
        <v>12</v>
      </c>
      <c r="AH1305" s="14">
        <v>0</v>
      </c>
      <c r="AI1305" s="103">
        <f t="shared" si="228"/>
        <v>0</v>
      </c>
      <c r="AJ1305" s="17" t="s">
        <v>85</v>
      </c>
      <c r="AM1305" s="14">
        <v>4</v>
      </c>
      <c r="AN1305" s="14">
        <v>2</v>
      </c>
      <c r="AO1305" s="14">
        <v>2</v>
      </c>
      <c r="AP1305" s="14">
        <v>3</v>
      </c>
      <c r="AQ1305" s="14">
        <v>3</v>
      </c>
      <c r="AR1305" s="14">
        <v>3</v>
      </c>
      <c r="AS1305" s="14"/>
      <c r="AT1305" s="14"/>
      <c r="AY1305" s="14"/>
      <c r="BH1305" t="str">
        <f>CONCATENATE(Tabla1[[#This Row],[MADRE]],"X",Tabla1[[#This Row],[PADRE]])</f>
        <v>D00i078XD00i349</v>
      </c>
    </row>
    <row r="1306" spans="1:60" ht="15.75" hidden="1" x14ac:dyDescent="0.25">
      <c r="A1306" s="11" t="str">
        <f t="shared" si="223"/>
        <v>D06_882_24</v>
      </c>
      <c r="B1306" s="1" t="s">
        <v>488</v>
      </c>
      <c r="C1306" s="12">
        <v>882</v>
      </c>
      <c r="D1306" s="14">
        <v>24</v>
      </c>
      <c r="E1306" s="14" t="s">
        <v>528</v>
      </c>
      <c r="F1306" s="11" t="s">
        <v>497</v>
      </c>
      <c r="G1306" s="14" t="s">
        <v>63</v>
      </c>
      <c r="H1306" s="14">
        <v>2009</v>
      </c>
      <c r="I1306" t="s">
        <v>489</v>
      </c>
      <c r="Y1306" s="14">
        <v>25</v>
      </c>
      <c r="Z1306" s="14">
        <v>74</v>
      </c>
      <c r="AA1306" s="81">
        <f t="shared" si="224"/>
        <v>2.96</v>
      </c>
      <c r="AB1306" s="14">
        <v>4</v>
      </c>
      <c r="AC1306" s="14">
        <v>19</v>
      </c>
      <c r="AD1306" s="104">
        <f t="shared" si="225"/>
        <v>0.76</v>
      </c>
      <c r="AE1306" s="13">
        <f t="shared" si="226"/>
        <v>25.675675675675677</v>
      </c>
      <c r="AF1306" s="14">
        <v>0</v>
      </c>
      <c r="AG1306" s="103">
        <f t="shared" si="227"/>
        <v>0</v>
      </c>
      <c r="AH1306" s="14">
        <v>1</v>
      </c>
      <c r="AI1306" s="13">
        <f t="shared" si="228"/>
        <v>4</v>
      </c>
      <c r="AJ1306" s="17" t="s">
        <v>81</v>
      </c>
      <c r="AM1306" s="14">
        <v>2</v>
      </c>
      <c r="AN1306" s="14">
        <v>1</v>
      </c>
      <c r="AO1306" s="14">
        <v>1</v>
      </c>
      <c r="AP1306" s="14">
        <v>3</v>
      </c>
      <c r="AQ1306" s="14">
        <v>3</v>
      </c>
      <c r="AR1306" s="107">
        <v>2</v>
      </c>
      <c r="AS1306" s="107"/>
      <c r="AT1306" s="14"/>
      <c r="AY1306" s="14"/>
      <c r="BH1306" t="str">
        <f>CONCATENATE(Tabla1[[#This Row],[MADRE]],"X",Tabla1[[#This Row],[PADRE]])</f>
        <v>D00i078XD00i349</v>
      </c>
    </row>
    <row r="1307" spans="1:60" ht="15.75" hidden="1" x14ac:dyDescent="0.25">
      <c r="A1307" s="11" t="str">
        <f t="shared" si="223"/>
        <v>D06_883_24</v>
      </c>
      <c r="B1307" s="1" t="s">
        <v>488</v>
      </c>
      <c r="C1307" s="12">
        <v>883</v>
      </c>
      <c r="D1307" s="14">
        <v>24</v>
      </c>
      <c r="E1307" s="14" t="s">
        <v>528</v>
      </c>
      <c r="F1307" s="11" t="s">
        <v>497</v>
      </c>
      <c r="G1307" s="14" t="s">
        <v>63</v>
      </c>
      <c r="H1307" s="14">
        <v>2009</v>
      </c>
      <c r="I1307" t="s">
        <v>489</v>
      </c>
      <c r="Y1307" s="14">
        <v>25</v>
      </c>
      <c r="Z1307" s="14">
        <v>73</v>
      </c>
      <c r="AA1307" s="81">
        <f t="shared" si="224"/>
        <v>2.92</v>
      </c>
      <c r="AB1307" s="14">
        <v>4</v>
      </c>
      <c r="AC1307" s="14">
        <v>21</v>
      </c>
      <c r="AD1307" s="113">
        <f t="shared" si="225"/>
        <v>0.84</v>
      </c>
      <c r="AE1307" s="13">
        <f t="shared" si="226"/>
        <v>28.767123287671232</v>
      </c>
      <c r="AF1307" s="14">
        <v>0</v>
      </c>
      <c r="AG1307" s="13">
        <f t="shared" si="227"/>
        <v>0</v>
      </c>
      <c r="AH1307" s="13">
        <v>0</v>
      </c>
      <c r="AI1307" s="13">
        <f t="shared" si="228"/>
        <v>0</v>
      </c>
      <c r="AJ1307" s="17" t="s">
        <v>87</v>
      </c>
      <c r="AM1307" s="14">
        <v>4</v>
      </c>
      <c r="AN1307" s="14">
        <v>3</v>
      </c>
      <c r="AO1307" s="14">
        <v>2</v>
      </c>
      <c r="AP1307" s="14">
        <v>2</v>
      </c>
      <c r="AQ1307" s="14">
        <v>3</v>
      </c>
      <c r="AR1307" s="14">
        <v>3</v>
      </c>
      <c r="AS1307" s="14"/>
      <c r="AT1307" s="14"/>
      <c r="AY1307" s="14"/>
      <c r="BH1307" t="str">
        <f>CONCATENATE(Tabla1[[#This Row],[MADRE]],"X",Tabla1[[#This Row],[PADRE]])</f>
        <v>D00i078XD00i349</v>
      </c>
    </row>
    <row r="1308" spans="1:60" ht="15.75" hidden="1" x14ac:dyDescent="0.25">
      <c r="A1308" s="11" t="str">
        <f t="shared" si="223"/>
        <v>D06_883_24</v>
      </c>
      <c r="B1308" s="1" t="s">
        <v>488</v>
      </c>
      <c r="C1308" s="1">
        <v>883</v>
      </c>
      <c r="D1308" s="11">
        <v>24</v>
      </c>
      <c r="E1308" s="14" t="s">
        <v>528</v>
      </c>
      <c r="F1308" s="11" t="s">
        <v>497</v>
      </c>
      <c r="G1308" s="11" t="s">
        <v>63</v>
      </c>
      <c r="H1308" s="11">
        <v>2010</v>
      </c>
      <c r="I1308" t="s">
        <v>489</v>
      </c>
      <c r="Y1308" s="11">
        <v>25</v>
      </c>
      <c r="Z1308" s="11">
        <v>91</v>
      </c>
      <c r="AA1308" s="15">
        <f t="shared" si="224"/>
        <v>3.6783333333333332</v>
      </c>
      <c r="AB1308" s="11">
        <v>4</v>
      </c>
      <c r="AC1308" s="11">
        <v>23</v>
      </c>
      <c r="AD1308" s="112">
        <f t="shared" si="225"/>
        <v>0.95833333333333337</v>
      </c>
      <c r="AE1308" s="16">
        <f t="shared" si="226"/>
        <v>26.053466243769826</v>
      </c>
      <c r="AF1308" s="11">
        <v>1</v>
      </c>
      <c r="AG1308" s="16">
        <f t="shared" si="227"/>
        <v>4</v>
      </c>
      <c r="AH1308" s="16">
        <v>0</v>
      </c>
      <c r="AI1308" s="16">
        <f t="shared" si="228"/>
        <v>0</v>
      </c>
      <c r="AJ1308" s="18" t="s">
        <v>206</v>
      </c>
      <c r="AM1308" s="11">
        <v>11</v>
      </c>
      <c r="AN1308" s="11">
        <v>1</v>
      </c>
      <c r="AO1308" s="11">
        <v>2</v>
      </c>
      <c r="AP1308" s="11">
        <v>2</v>
      </c>
      <c r="AQ1308" s="11">
        <v>3</v>
      </c>
      <c r="AR1308" s="11">
        <v>3</v>
      </c>
      <c r="AS1308" s="120">
        <v>3</v>
      </c>
      <c r="AT1308" s="102"/>
      <c r="AY1308" s="11"/>
      <c r="BH1308" t="str">
        <f>CONCATENATE(Tabla1[[#This Row],[MADRE]],"X",Tabla1[[#This Row],[PADRE]])</f>
        <v>D00i078XD00i349</v>
      </c>
    </row>
    <row r="1309" spans="1:60" ht="15.75" hidden="1" x14ac:dyDescent="0.25">
      <c r="A1309" s="11" t="str">
        <f t="shared" si="223"/>
        <v>D06_884_24</v>
      </c>
      <c r="B1309" s="1" t="s">
        <v>488</v>
      </c>
      <c r="C1309" s="12">
        <v>884</v>
      </c>
      <c r="D1309" s="14">
        <v>24</v>
      </c>
      <c r="E1309" s="14" t="s">
        <v>528</v>
      </c>
      <c r="F1309" s="11" t="s">
        <v>497</v>
      </c>
      <c r="G1309" s="14" t="s">
        <v>63</v>
      </c>
      <c r="H1309" s="14">
        <v>2009</v>
      </c>
      <c r="I1309" t="s">
        <v>489</v>
      </c>
      <c r="Y1309" s="14">
        <v>25</v>
      </c>
      <c r="Z1309" s="14">
        <v>49</v>
      </c>
      <c r="AA1309" s="81">
        <f t="shared" si="224"/>
        <v>1.99</v>
      </c>
      <c r="AB1309" s="14">
        <v>3</v>
      </c>
      <c r="AC1309" s="14">
        <v>18</v>
      </c>
      <c r="AD1309" s="81">
        <f t="shared" si="225"/>
        <v>0.75</v>
      </c>
      <c r="AE1309" s="13">
        <f t="shared" si="226"/>
        <v>37.688442211055275</v>
      </c>
      <c r="AF1309" s="14">
        <v>1</v>
      </c>
      <c r="AG1309" s="13">
        <f t="shared" si="227"/>
        <v>4</v>
      </c>
      <c r="AH1309" s="13">
        <v>0</v>
      </c>
      <c r="AI1309" s="13">
        <f t="shared" si="228"/>
        <v>0</v>
      </c>
      <c r="AJ1309" s="17" t="s">
        <v>259</v>
      </c>
      <c r="AM1309" s="14">
        <v>4</v>
      </c>
      <c r="AN1309" s="14">
        <v>2</v>
      </c>
      <c r="AO1309" s="14">
        <v>2</v>
      </c>
      <c r="AP1309" s="14">
        <v>3</v>
      </c>
      <c r="AQ1309" s="14">
        <v>3</v>
      </c>
      <c r="AR1309" s="14">
        <v>2</v>
      </c>
      <c r="AS1309" s="14"/>
      <c r="AT1309" s="14"/>
      <c r="AY1309" s="14"/>
      <c r="BH1309" t="str">
        <f>CONCATENATE(Tabla1[[#This Row],[MADRE]],"X",Tabla1[[#This Row],[PADRE]])</f>
        <v>D00i078XD00i349</v>
      </c>
    </row>
    <row r="1310" spans="1:60" ht="15.75" hidden="1" x14ac:dyDescent="0.25">
      <c r="A1310" s="11" t="str">
        <f t="shared" si="223"/>
        <v>D06_884_24</v>
      </c>
      <c r="B1310" s="1" t="s">
        <v>488</v>
      </c>
      <c r="C1310" s="1">
        <v>884</v>
      </c>
      <c r="D1310" s="11">
        <v>24</v>
      </c>
      <c r="E1310" s="14" t="s">
        <v>528</v>
      </c>
      <c r="F1310" s="11" t="s">
        <v>497</v>
      </c>
      <c r="G1310" s="11" t="s">
        <v>63</v>
      </c>
      <c r="H1310" s="11">
        <v>2010</v>
      </c>
      <c r="I1310" t="s">
        <v>489</v>
      </c>
      <c r="Y1310" s="11">
        <v>25</v>
      </c>
      <c r="Z1310" s="11">
        <v>51</v>
      </c>
      <c r="AA1310" s="15">
        <f t="shared" si="224"/>
        <v>2.0666666666666664</v>
      </c>
      <c r="AB1310" s="11">
        <v>4</v>
      </c>
      <c r="AC1310" s="11">
        <v>16</v>
      </c>
      <c r="AD1310" s="101">
        <f t="shared" si="225"/>
        <v>0.66666666666666663</v>
      </c>
      <c r="AE1310" s="16">
        <f t="shared" si="226"/>
        <v>32.258064516129032</v>
      </c>
      <c r="AF1310" s="11">
        <v>1</v>
      </c>
      <c r="AG1310" s="16">
        <f t="shared" si="227"/>
        <v>4</v>
      </c>
      <c r="AH1310" s="16">
        <v>0</v>
      </c>
      <c r="AI1310" s="16">
        <f t="shared" si="228"/>
        <v>0</v>
      </c>
      <c r="AJ1310" s="18" t="s">
        <v>445</v>
      </c>
      <c r="AM1310" s="11">
        <v>4</v>
      </c>
      <c r="AN1310" s="11">
        <v>3</v>
      </c>
      <c r="AO1310" s="11">
        <v>1</v>
      </c>
      <c r="AP1310" s="11">
        <v>1</v>
      </c>
      <c r="AQ1310" s="11">
        <v>3</v>
      </c>
      <c r="AR1310" s="11">
        <v>2</v>
      </c>
      <c r="AS1310" s="11">
        <v>3</v>
      </c>
      <c r="AT1310" s="102"/>
      <c r="AY1310" s="11"/>
      <c r="BH1310" t="str">
        <f>CONCATENATE(Tabla1[[#This Row],[MADRE]],"X",Tabla1[[#This Row],[PADRE]])</f>
        <v>D00i078XD00i349</v>
      </c>
    </row>
    <row r="1311" spans="1:60" ht="15.75" hidden="1" x14ac:dyDescent="0.25">
      <c r="A1311" s="11" t="str">
        <f t="shared" si="223"/>
        <v>D06_885_24</v>
      </c>
      <c r="B1311" s="1" t="s">
        <v>488</v>
      </c>
      <c r="C1311" s="12">
        <v>885</v>
      </c>
      <c r="D1311" s="14">
        <v>24</v>
      </c>
      <c r="E1311" s="14" t="s">
        <v>528</v>
      </c>
      <c r="F1311" s="11" t="s">
        <v>497</v>
      </c>
      <c r="G1311" s="14" t="s">
        <v>63</v>
      </c>
      <c r="H1311" s="14">
        <v>2009</v>
      </c>
      <c r="I1311" t="s">
        <v>489</v>
      </c>
      <c r="Y1311" s="14">
        <v>25</v>
      </c>
      <c r="Z1311" s="14">
        <v>69</v>
      </c>
      <c r="AA1311" s="81">
        <f t="shared" si="224"/>
        <v>2.76</v>
      </c>
      <c r="AB1311" s="14">
        <v>4</v>
      </c>
      <c r="AC1311" s="14">
        <v>23</v>
      </c>
      <c r="AD1311" s="81">
        <f t="shared" si="225"/>
        <v>0.92</v>
      </c>
      <c r="AE1311" s="13">
        <f t="shared" si="226"/>
        <v>33.333333333333336</v>
      </c>
      <c r="AF1311" s="14">
        <v>0</v>
      </c>
      <c r="AG1311" s="13">
        <f t="shared" si="227"/>
        <v>0</v>
      </c>
      <c r="AH1311" s="13">
        <v>1</v>
      </c>
      <c r="AI1311" s="13">
        <f t="shared" si="228"/>
        <v>4</v>
      </c>
      <c r="AJ1311" s="17" t="s">
        <v>142</v>
      </c>
      <c r="AM1311" s="14">
        <v>5</v>
      </c>
      <c r="AN1311" s="14">
        <v>3</v>
      </c>
      <c r="AO1311" s="14">
        <v>2</v>
      </c>
      <c r="AP1311" s="14">
        <v>3</v>
      </c>
      <c r="AQ1311" s="14">
        <v>3</v>
      </c>
      <c r="AR1311" s="119">
        <v>2</v>
      </c>
      <c r="AS1311" s="14"/>
      <c r="AT1311" s="14"/>
      <c r="AY1311" s="14"/>
      <c r="BH1311" t="str">
        <f>CONCATENATE(Tabla1[[#This Row],[MADRE]],"X",Tabla1[[#This Row],[PADRE]])</f>
        <v>D00i078XD00i349</v>
      </c>
    </row>
    <row r="1312" spans="1:60" ht="15.75" hidden="1" x14ac:dyDescent="0.25">
      <c r="A1312" s="11" t="str">
        <f t="shared" si="223"/>
        <v>D06_885_24</v>
      </c>
      <c r="B1312" s="1" t="s">
        <v>488</v>
      </c>
      <c r="C1312" s="1">
        <v>885</v>
      </c>
      <c r="D1312" s="11">
        <v>24</v>
      </c>
      <c r="E1312" s="14" t="s">
        <v>528</v>
      </c>
      <c r="F1312" s="11" t="s">
        <v>497</v>
      </c>
      <c r="G1312" s="11" t="s">
        <v>63</v>
      </c>
      <c r="H1312" s="11">
        <v>2010</v>
      </c>
      <c r="I1312" t="s">
        <v>489</v>
      </c>
      <c r="Y1312" s="11">
        <v>25</v>
      </c>
      <c r="Z1312" s="11">
        <v>56</v>
      </c>
      <c r="AA1312" s="15">
        <f t="shared" si="224"/>
        <v>2.2400000000000002</v>
      </c>
      <c r="AB1312" s="11">
        <v>4</v>
      </c>
      <c r="AC1312" s="11">
        <v>21</v>
      </c>
      <c r="AD1312" s="114">
        <f t="shared" si="225"/>
        <v>0.84</v>
      </c>
      <c r="AE1312" s="16">
        <f t="shared" si="226"/>
        <v>37.499999999999993</v>
      </c>
      <c r="AF1312" s="11">
        <v>0</v>
      </c>
      <c r="AG1312" s="16">
        <f t="shared" si="227"/>
        <v>0</v>
      </c>
      <c r="AH1312" s="16">
        <v>1</v>
      </c>
      <c r="AI1312" s="16">
        <f t="shared" si="228"/>
        <v>4</v>
      </c>
      <c r="AJ1312" s="18" t="s">
        <v>435</v>
      </c>
      <c r="AM1312" s="11">
        <v>5</v>
      </c>
      <c r="AN1312" s="11">
        <v>3</v>
      </c>
      <c r="AO1312" s="11">
        <v>1</v>
      </c>
      <c r="AP1312" s="11">
        <v>2</v>
      </c>
      <c r="AQ1312" s="11">
        <v>3</v>
      </c>
      <c r="AR1312" s="11">
        <v>3</v>
      </c>
      <c r="AS1312" s="120">
        <v>3</v>
      </c>
      <c r="AT1312" s="102"/>
      <c r="AY1312" s="11"/>
      <c r="BH1312" t="str">
        <f>CONCATENATE(Tabla1[[#This Row],[MADRE]],"X",Tabla1[[#This Row],[PADRE]])</f>
        <v>D00i078XD00i349</v>
      </c>
    </row>
    <row r="1313" spans="1:60" ht="15.75" hidden="1" x14ac:dyDescent="0.25">
      <c r="A1313" s="11" t="str">
        <f t="shared" si="223"/>
        <v>D06_886_24</v>
      </c>
      <c r="B1313" s="1" t="s">
        <v>488</v>
      </c>
      <c r="C1313" s="1">
        <v>886</v>
      </c>
      <c r="D1313" s="11">
        <v>24</v>
      </c>
      <c r="E1313" s="14" t="s">
        <v>528</v>
      </c>
      <c r="F1313" s="11" t="s">
        <v>497</v>
      </c>
      <c r="G1313" s="11" t="s">
        <v>63</v>
      </c>
      <c r="H1313" s="16">
        <v>2010</v>
      </c>
      <c r="I1313" t="s">
        <v>489</v>
      </c>
      <c r="Y1313" s="11">
        <v>25</v>
      </c>
      <c r="Z1313" s="11">
        <v>98</v>
      </c>
      <c r="AA1313" s="15">
        <f t="shared" si="224"/>
        <v>3.92</v>
      </c>
      <c r="AB1313" s="11">
        <v>4</v>
      </c>
      <c r="AC1313" s="11">
        <v>26</v>
      </c>
      <c r="AD1313" s="15">
        <f t="shared" si="225"/>
        <v>1.04</v>
      </c>
      <c r="AE1313" s="16">
        <f t="shared" si="226"/>
        <v>26.530612244897959</v>
      </c>
      <c r="AF1313" s="11">
        <v>0</v>
      </c>
      <c r="AG1313" s="16">
        <f t="shared" si="227"/>
        <v>0</v>
      </c>
      <c r="AH1313" s="16">
        <v>0</v>
      </c>
      <c r="AI1313" s="16">
        <f t="shared" si="228"/>
        <v>0</v>
      </c>
      <c r="AJ1313" s="18" t="s">
        <v>323</v>
      </c>
      <c r="AM1313" s="11">
        <v>3</v>
      </c>
      <c r="AN1313" s="11">
        <v>2</v>
      </c>
      <c r="AO1313" s="11">
        <v>3</v>
      </c>
      <c r="AP1313" s="11">
        <v>2</v>
      </c>
      <c r="AQ1313" s="11">
        <v>3</v>
      </c>
      <c r="AR1313" s="129">
        <v>2</v>
      </c>
      <c r="AS1313" s="11">
        <v>2</v>
      </c>
      <c r="AT1313" s="102"/>
      <c r="AY1313" s="11"/>
      <c r="BH1313" t="str">
        <f>CONCATENATE(Tabla1[[#This Row],[MADRE]],"X",Tabla1[[#This Row],[PADRE]])</f>
        <v>D00i078XD00i349</v>
      </c>
    </row>
    <row r="1314" spans="1:60" ht="15.75" hidden="1" x14ac:dyDescent="0.25">
      <c r="A1314" s="11" t="str">
        <f t="shared" si="223"/>
        <v>D06_886_24</v>
      </c>
      <c r="B1314" s="1" t="s">
        <v>488</v>
      </c>
      <c r="C1314" s="1">
        <v>886</v>
      </c>
      <c r="D1314" s="11">
        <v>24</v>
      </c>
      <c r="E1314" s="14" t="s">
        <v>528</v>
      </c>
      <c r="F1314" s="11" t="s">
        <v>497</v>
      </c>
      <c r="G1314" s="11" t="s">
        <v>63</v>
      </c>
      <c r="H1314" s="16">
        <v>2011</v>
      </c>
      <c r="I1314" t="s">
        <v>489</v>
      </c>
      <c r="Y1314" s="11">
        <v>25</v>
      </c>
      <c r="Z1314" s="11">
        <v>107</v>
      </c>
      <c r="AA1314" s="15">
        <f t="shared" si="224"/>
        <v>4.4218181818181819</v>
      </c>
      <c r="AB1314" s="11">
        <v>4</v>
      </c>
      <c r="AC1314" s="11">
        <v>26</v>
      </c>
      <c r="AD1314" s="15">
        <f t="shared" si="225"/>
        <v>1.1818181818181819</v>
      </c>
      <c r="AE1314" s="16">
        <f t="shared" si="226"/>
        <v>26.726973684210527</v>
      </c>
      <c r="AF1314" s="11">
        <v>3</v>
      </c>
      <c r="AG1314" s="16">
        <f t="shared" si="227"/>
        <v>12</v>
      </c>
      <c r="AH1314" s="16">
        <v>2</v>
      </c>
      <c r="AI1314" s="16">
        <f t="shared" si="228"/>
        <v>8</v>
      </c>
      <c r="AJ1314" s="18" t="s">
        <v>543</v>
      </c>
      <c r="AM1314" s="11">
        <v>4</v>
      </c>
      <c r="AN1314" s="11">
        <v>2</v>
      </c>
      <c r="AO1314" s="11">
        <v>2</v>
      </c>
      <c r="AP1314" s="11">
        <v>2</v>
      </c>
      <c r="AQ1314" s="11">
        <v>3</v>
      </c>
      <c r="AR1314" s="11">
        <v>1</v>
      </c>
      <c r="AS1314" s="11">
        <v>2</v>
      </c>
      <c r="AT1314" s="19" t="s">
        <v>544</v>
      </c>
      <c r="AY1314" s="11"/>
      <c r="BH1314" t="str">
        <f>CONCATENATE(Tabla1[[#This Row],[MADRE]],"X",Tabla1[[#This Row],[PADRE]])</f>
        <v>D00i078XD00i349</v>
      </c>
    </row>
    <row r="1315" spans="1:60" ht="15.75" hidden="1" x14ac:dyDescent="0.25">
      <c r="A1315" s="11" t="str">
        <f t="shared" si="223"/>
        <v>D06_886_24</v>
      </c>
      <c r="B1315" s="1" t="s">
        <v>488</v>
      </c>
      <c r="C1315" s="1">
        <v>886</v>
      </c>
      <c r="D1315" s="11">
        <v>24</v>
      </c>
      <c r="E1315" s="14" t="s">
        <v>528</v>
      </c>
      <c r="F1315" s="11" t="s">
        <v>497</v>
      </c>
      <c r="G1315" s="11" t="s">
        <v>63</v>
      </c>
      <c r="H1315" s="16">
        <v>2012</v>
      </c>
      <c r="I1315" t="s">
        <v>489</v>
      </c>
      <c r="Y1315" s="11">
        <v>25</v>
      </c>
      <c r="Z1315" s="11">
        <v>94</v>
      </c>
      <c r="AA1315" s="15">
        <f t="shared" si="224"/>
        <v>3.8033333333333332</v>
      </c>
      <c r="AB1315" s="11">
        <v>4</v>
      </c>
      <c r="AC1315" s="11">
        <v>26</v>
      </c>
      <c r="AD1315" s="15">
        <f t="shared" si="225"/>
        <v>1.0833333333333333</v>
      </c>
      <c r="AE1315" s="16">
        <f t="shared" si="226"/>
        <v>28.48378615249781</v>
      </c>
      <c r="AF1315" s="11">
        <v>1</v>
      </c>
      <c r="AG1315" s="16">
        <f t="shared" si="227"/>
        <v>4</v>
      </c>
      <c r="AH1315" s="16">
        <v>6</v>
      </c>
      <c r="AI1315" s="16">
        <f t="shared" si="228"/>
        <v>24</v>
      </c>
      <c r="AJ1315" s="18" t="s">
        <v>311</v>
      </c>
      <c r="AM1315" s="16">
        <v>4</v>
      </c>
      <c r="AN1315" s="11">
        <v>2</v>
      </c>
      <c r="AO1315" s="11">
        <v>1</v>
      </c>
      <c r="AP1315" s="11">
        <v>3</v>
      </c>
      <c r="AQ1315" s="11">
        <v>3</v>
      </c>
      <c r="AR1315" s="11">
        <v>3</v>
      </c>
      <c r="AS1315" s="11"/>
      <c r="AT1315" s="19" t="s">
        <v>545</v>
      </c>
      <c r="AY1315" s="11"/>
      <c r="BH1315" t="str">
        <f>CONCATENATE(Tabla1[[#This Row],[MADRE]],"X",Tabla1[[#This Row],[PADRE]])</f>
        <v>D00i078XD00i349</v>
      </c>
    </row>
    <row r="1316" spans="1:60" ht="15.75" hidden="1" x14ac:dyDescent="0.25">
      <c r="A1316" s="11" t="str">
        <f t="shared" si="223"/>
        <v>D06_886_24</v>
      </c>
      <c r="B1316" s="1" t="s">
        <v>488</v>
      </c>
      <c r="C1316" s="1">
        <v>886</v>
      </c>
      <c r="D1316" s="11">
        <v>24</v>
      </c>
      <c r="E1316" s="14" t="s">
        <v>528</v>
      </c>
      <c r="F1316" s="11" t="s">
        <v>497</v>
      </c>
      <c r="G1316" s="11" t="s">
        <v>63</v>
      </c>
      <c r="H1316" s="16">
        <v>2013</v>
      </c>
      <c r="I1316" t="s">
        <v>489</v>
      </c>
      <c r="Y1316" s="11">
        <v>25</v>
      </c>
      <c r="Z1316" s="11">
        <v>89</v>
      </c>
      <c r="AA1316" s="15">
        <f t="shared" si="224"/>
        <v>3.8126315789473684</v>
      </c>
      <c r="AB1316" s="11">
        <v>3</v>
      </c>
      <c r="AC1316" s="11">
        <v>20</v>
      </c>
      <c r="AD1316" s="15">
        <f t="shared" si="225"/>
        <v>1.0526315789473684</v>
      </c>
      <c r="AE1316" s="16">
        <f t="shared" si="226"/>
        <v>27.609055770292656</v>
      </c>
      <c r="AF1316" s="11">
        <v>6</v>
      </c>
      <c r="AG1316" s="16">
        <f t="shared" si="227"/>
        <v>24</v>
      </c>
      <c r="AH1316" s="16">
        <v>0</v>
      </c>
      <c r="AI1316" s="16">
        <f t="shared" si="228"/>
        <v>0</v>
      </c>
      <c r="AJ1316" s="18" t="s">
        <v>198</v>
      </c>
      <c r="AM1316" s="11">
        <v>6</v>
      </c>
      <c r="AN1316" s="11">
        <v>2</v>
      </c>
      <c r="AO1316" s="11">
        <v>1</v>
      </c>
      <c r="AP1316" s="11">
        <v>2</v>
      </c>
      <c r="AQ1316" s="11">
        <v>3</v>
      </c>
      <c r="AR1316" s="11">
        <v>1</v>
      </c>
      <c r="AS1316" s="11">
        <v>0</v>
      </c>
      <c r="AT1316" s="19" t="s">
        <v>546</v>
      </c>
      <c r="AY1316" s="11"/>
      <c r="BH1316" t="str">
        <f>CONCATENATE(Tabla1[[#This Row],[MADRE]],"X",Tabla1[[#This Row],[PADRE]])</f>
        <v>D00i078XD00i349</v>
      </c>
    </row>
    <row r="1317" spans="1:60" ht="15.75" hidden="1" x14ac:dyDescent="0.25">
      <c r="A1317" s="11" t="str">
        <f t="shared" si="223"/>
        <v>D06_886_24</v>
      </c>
      <c r="B1317" s="1" t="s">
        <v>488</v>
      </c>
      <c r="C1317" s="1">
        <v>886</v>
      </c>
      <c r="D1317" s="11">
        <v>24</v>
      </c>
      <c r="E1317" s="14" t="s">
        <v>528</v>
      </c>
      <c r="F1317" s="11" t="s">
        <v>497</v>
      </c>
      <c r="G1317" s="11" t="s">
        <v>63</v>
      </c>
      <c r="H1317" s="16">
        <v>2014</v>
      </c>
      <c r="I1317" t="s">
        <v>489</v>
      </c>
      <c r="Y1317" s="11">
        <v>25</v>
      </c>
      <c r="Z1317" s="11">
        <v>107</v>
      </c>
      <c r="AA1317" s="15">
        <f t="shared" si="224"/>
        <v>4.28</v>
      </c>
      <c r="AB1317" s="11">
        <v>4</v>
      </c>
      <c r="AC1317" s="11">
        <v>27</v>
      </c>
      <c r="AD1317" s="15">
        <f t="shared" si="225"/>
        <v>1.08</v>
      </c>
      <c r="AE1317" s="16">
        <f t="shared" si="226"/>
        <v>25.233644859813083</v>
      </c>
      <c r="AF1317" s="11">
        <v>0</v>
      </c>
      <c r="AG1317" s="16">
        <f t="shared" si="227"/>
        <v>0</v>
      </c>
      <c r="AH1317" s="16">
        <v>2</v>
      </c>
      <c r="AI1317" s="16">
        <f t="shared" si="228"/>
        <v>8</v>
      </c>
      <c r="AJ1317" s="18" t="s">
        <v>547</v>
      </c>
      <c r="AM1317" s="11">
        <v>3</v>
      </c>
      <c r="AN1317" s="11">
        <v>2</v>
      </c>
      <c r="AO1317" s="11">
        <v>2</v>
      </c>
      <c r="AP1317" s="11">
        <v>2</v>
      </c>
      <c r="AQ1317" s="11">
        <v>3</v>
      </c>
      <c r="AR1317" s="11">
        <v>3</v>
      </c>
      <c r="AS1317" s="11">
        <v>0</v>
      </c>
      <c r="AT1317" s="19"/>
      <c r="AY1317" s="11"/>
      <c r="BH1317" t="str">
        <f>CONCATENATE(Tabla1[[#This Row],[MADRE]],"X",Tabla1[[#This Row],[PADRE]])</f>
        <v>D00i078XD00i349</v>
      </c>
    </row>
    <row r="1318" spans="1:60" ht="15.75" hidden="1" x14ac:dyDescent="0.25">
      <c r="A1318" s="11" t="str">
        <f t="shared" si="223"/>
        <v>D06_886_24</v>
      </c>
      <c r="B1318" s="1" t="s">
        <v>488</v>
      </c>
      <c r="C1318" s="1">
        <v>886</v>
      </c>
      <c r="D1318" s="11">
        <v>24</v>
      </c>
      <c r="E1318" s="14" t="s">
        <v>528</v>
      </c>
      <c r="F1318" s="11" t="s">
        <v>497</v>
      </c>
      <c r="G1318" s="11" t="s">
        <v>63</v>
      </c>
      <c r="H1318" s="16">
        <v>2015</v>
      </c>
      <c r="I1318" t="s">
        <v>489</v>
      </c>
      <c r="Y1318" s="11">
        <v>25</v>
      </c>
      <c r="Z1318" s="11">
        <v>117</v>
      </c>
      <c r="AA1318" s="15">
        <f t="shared" si="224"/>
        <v>4.68</v>
      </c>
      <c r="AB1318" s="11">
        <v>4</v>
      </c>
      <c r="AC1318" s="11">
        <v>33</v>
      </c>
      <c r="AD1318" s="15">
        <f t="shared" si="225"/>
        <v>1.32</v>
      </c>
      <c r="AE1318" s="16">
        <f t="shared" si="226"/>
        <v>28.205128205128208</v>
      </c>
      <c r="AF1318" s="11">
        <v>0</v>
      </c>
      <c r="AG1318" s="16">
        <f t="shared" si="227"/>
        <v>0</v>
      </c>
      <c r="AH1318" s="16">
        <v>0</v>
      </c>
      <c r="AI1318" s="16">
        <f t="shared" si="228"/>
        <v>0</v>
      </c>
      <c r="AJ1318" s="18" t="s">
        <v>323</v>
      </c>
      <c r="AM1318" s="11">
        <v>11</v>
      </c>
      <c r="AN1318" s="11">
        <v>2</v>
      </c>
      <c r="AO1318" s="11">
        <v>3</v>
      </c>
      <c r="AP1318" s="11">
        <v>3</v>
      </c>
      <c r="AQ1318" s="11">
        <v>3</v>
      </c>
      <c r="AR1318" s="11">
        <v>2</v>
      </c>
      <c r="AS1318" s="11"/>
      <c r="AT1318" s="19"/>
      <c r="AY1318" s="11"/>
      <c r="BH1318" t="str">
        <f>CONCATENATE(Tabla1[[#This Row],[MADRE]],"X",Tabla1[[#This Row],[PADRE]])</f>
        <v>D00i078XD00i349</v>
      </c>
    </row>
    <row r="1319" spans="1:60" ht="15.75" hidden="1" x14ac:dyDescent="0.25">
      <c r="A1319" s="11" t="str">
        <f t="shared" si="223"/>
        <v>D06_886_24</v>
      </c>
      <c r="B1319" s="1" t="s">
        <v>488</v>
      </c>
      <c r="C1319" s="1">
        <v>886</v>
      </c>
      <c r="D1319" s="11">
        <v>24</v>
      </c>
      <c r="E1319" s="14" t="s">
        <v>528</v>
      </c>
      <c r="F1319" s="11" t="s">
        <v>497</v>
      </c>
      <c r="G1319" s="11" t="s">
        <v>63</v>
      </c>
      <c r="H1319" s="16">
        <v>2016</v>
      </c>
      <c r="I1319" t="s">
        <v>489</v>
      </c>
      <c r="Y1319" s="11">
        <v>25</v>
      </c>
      <c r="Z1319" s="11">
        <v>96</v>
      </c>
      <c r="AA1319" s="15">
        <f t="shared" si="224"/>
        <v>4.2164705882352935</v>
      </c>
      <c r="AB1319" s="11">
        <v>4</v>
      </c>
      <c r="AC1319" s="11">
        <v>20</v>
      </c>
      <c r="AD1319" s="15">
        <f t="shared" si="225"/>
        <v>1.1764705882352942</v>
      </c>
      <c r="AE1319" s="16">
        <f t="shared" si="226"/>
        <v>27.901785714285719</v>
      </c>
      <c r="AF1319" s="11">
        <v>8</v>
      </c>
      <c r="AG1319" s="16">
        <f t="shared" si="227"/>
        <v>32</v>
      </c>
      <c r="AH1319" s="16">
        <v>0</v>
      </c>
      <c r="AI1319" s="16">
        <f t="shared" si="228"/>
        <v>0</v>
      </c>
      <c r="AJ1319" s="18" t="s">
        <v>316</v>
      </c>
      <c r="AM1319" s="11">
        <v>3</v>
      </c>
      <c r="AN1319" s="11">
        <v>2</v>
      </c>
      <c r="AO1319" s="11">
        <v>1</v>
      </c>
      <c r="AP1319" s="11">
        <v>1</v>
      </c>
      <c r="AQ1319" s="11">
        <v>3</v>
      </c>
      <c r="AR1319" s="11">
        <v>2</v>
      </c>
      <c r="AS1319" s="11"/>
      <c r="AT1319" s="99" t="s">
        <v>548</v>
      </c>
      <c r="AY1319" s="11" t="s">
        <v>86</v>
      </c>
      <c r="BH1319" t="str">
        <f>CONCATENATE(Tabla1[[#This Row],[MADRE]],"X",Tabla1[[#This Row],[PADRE]])</f>
        <v>D00i078XD00i349</v>
      </c>
    </row>
    <row r="1320" spans="1:60" ht="15.75" hidden="1" x14ac:dyDescent="0.25">
      <c r="A1320" s="11" t="str">
        <f t="shared" si="223"/>
        <v>D06_886_24</v>
      </c>
      <c r="B1320" s="1" t="s">
        <v>488</v>
      </c>
      <c r="C1320" s="1">
        <v>886</v>
      </c>
      <c r="D1320" s="11">
        <v>24</v>
      </c>
      <c r="E1320" s="14" t="s">
        <v>528</v>
      </c>
      <c r="F1320" s="11" t="s">
        <v>497</v>
      </c>
      <c r="G1320" s="11" t="s">
        <v>63</v>
      </c>
      <c r="H1320" s="16">
        <v>2017</v>
      </c>
      <c r="I1320" t="s">
        <v>489</v>
      </c>
      <c r="Y1320" s="11">
        <v>25</v>
      </c>
      <c r="Z1320" s="11">
        <v>111</v>
      </c>
      <c r="AA1320" s="15">
        <f t="shared" si="224"/>
        <v>4.6036363636363635</v>
      </c>
      <c r="AB1320" s="11">
        <v>4</v>
      </c>
      <c r="AC1320" s="11">
        <v>30</v>
      </c>
      <c r="AD1320" s="15">
        <f t="shared" si="225"/>
        <v>1.3636363636363635</v>
      </c>
      <c r="AE1320" s="16">
        <f t="shared" si="226"/>
        <v>29.620853080568718</v>
      </c>
      <c r="AF1320" s="11">
        <v>3</v>
      </c>
      <c r="AG1320" s="16">
        <f t="shared" si="227"/>
        <v>12</v>
      </c>
      <c r="AH1320" s="16">
        <v>0</v>
      </c>
      <c r="AI1320" s="16">
        <f t="shared" si="228"/>
        <v>0</v>
      </c>
      <c r="AJ1320" s="18" t="s">
        <v>321</v>
      </c>
      <c r="AM1320" s="11">
        <v>3</v>
      </c>
      <c r="AN1320" s="11">
        <v>1</v>
      </c>
      <c r="AO1320" s="11">
        <v>3</v>
      </c>
      <c r="AP1320" s="11">
        <v>4</v>
      </c>
      <c r="AQ1320" s="11">
        <v>3</v>
      </c>
      <c r="AR1320" s="11">
        <v>2</v>
      </c>
      <c r="AS1320" s="11"/>
      <c r="AT1320" s="19"/>
      <c r="AY1320" s="11"/>
      <c r="BH1320" t="str">
        <f>CONCATENATE(Tabla1[[#This Row],[MADRE]],"X",Tabla1[[#This Row],[PADRE]])</f>
        <v>D00i078XD00i349</v>
      </c>
    </row>
    <row r="1321" spans="1:60" ht="15.75" hidden="1" x14ac:dyDescent="0.25">
      <c r="A1321" s="11" t="str">
        <f t="shared" si="223"/>
        <v>D06_889_24</v>
      </c>
      <c r="B1321" s="1" t="s">
        <v>488</v>
      </c>
      <c r="C1321" s="12">
        <v>889</v>
      </c>
      <c r="D1321" s="14">
        <v>24</v>
      </c>
      <c r="E1321" s="14" t="s">
        <v>528</v>
      </c>
      <c r="F1321" s="11" t="s">
        <v>497</v>
      </c>
      <c r="G1321" s="14" t="s">
        <v>63</v>
      </c>
      <c r="H1321" s="14">
        <v>2009</v>
      </c>
      <c r="I1321" t="s">
        <v>489</v>
      </c>
      <c r="Y1321" s="14">
        <v>25</v>
      </c>
      <c r="Z1321" s="14">
        <v>61</v>
      </c>
      <c r="AA1321" s="81">
        <f t="shared" si="224"/>
        <v>2.44</v>
      </c>
      <c r="AB1321" s="14">
        <v>2</v>
      </c>
      <c r="AC1321" s="14">
        <v>23</v>
      </c>
      <c r="AD1321" s="81">
        <f t="shared" si="225"/>
        <v>0.92</v>
      </c>
      <c r="AE1321" s="13">
        <f t="shared" si="226"/>
        <v>37.704918032786885</v>
      </c>
      <c r="AF1321" s="14">
        <v>0</v>
      </c>
      <c r="AG1321" s="13">
        <f t="shared" si="227"/>
        <v>0</v>
      </c>
      <c r="AH1321" s="13">
        <v>1</v>
      </c>
      <c r="AI1321" s="13">
        <f t="shared" si="228"/>
        <v>4</v>
      </c>
      <c r="AJ1321" s="17" t="s">
        <v>85</v>
      </c>
      <c r="AM1321" s="14">
        <v>3</v>
      </c>
      <c r="AN1321" s="14">
        <v>3</v>
      </c>
      <c r="AO1321" s="14">
        <v>2</v>
      </c>
      <c r="AP1321" s="14">
        <v>3</v>
      </c>
      <c r="AQ1321" s="14">
        <v>3</v>
      </c>
      <c r="AR1321" s="14">
        <v>3</v>
      </c>
      <c r="AS1321" s="14"/>
      <c r="AT1321" s="117" t="s">
        <v>516</v>
      </c>
      <c r="AY1321" s="14"/>
      <c r="BH1321" t="str">
        <f>CONCATENATE(Tabla1[[#This Row],[MADRE]],"X",Tabla1[[#This Row],[PADRE]])</f>
        <v>D00i078XD00i349</v>
      </c>
    </row>
    <row r="1322" spans="1:60" ht="15.75" hidden="1" x14ac:dyDescent="0.25">
      <c r="A1322" s="11" t="str">
        <f t="shared" si="223"/>
        <v>D06_891_24</v>
      </c>
      <c r="B1322" s="1" t="s">
        <v>488</v>
      </c>
      <c r="C1322" s="12">
        <v>891</v>
      </c>
      <c r="D1322" s="14">
        <v>24</v>
      </c>
      <c r="E1322" s="14" t="s">
        <v>528</v>
      </c>
      <c r="F1322" s="11" t="s">
        <v>497</v>
      </c>
      <c r="G1322" s="14" t="s">
        <v>63</v>
      </c>
      <c r="H1322" s="14">
        <v>2009</v>
      </c>
      <c r="I1322" t="s">
        <v>489</v>
      </c>
      <c r="Y1322" s="14">
        <v>25</v>
      </c>
      <c r="Z1322" s="14">
        <v>49</v>
      </c>
      <c r="AA1322" s="81">
        <f t="shared" si="224"/>
        <v>1.96</v>
      </c>
      <c r="AB1322" s="14">
        <v>4</v>
      </c>
      <c r="AC1322" s="14">
        <v>15</v>
      </c>
      <c r="AD1322" s="104">
        <f t="shared" si="225"/>
        <v>0.6</v>
      </c>
      <c r="AE1322" s="13">
        <f t="shared" si="226"/>
        <v>30.612244897959183</v>
      </c>
      <c r="AF1322" s="14">
        <v>0</v>
      </c>
      <c r="AG1322" s="103">
        <f t="shared" si="227"/>
        <v>0</v>
      </c>
      <c r="AH1322" s="14">
        <v>0</v>
      </c>
      <c r="AI1322" s="103">
        <f t="shared" si="228"/>
        <v>0</v>
      </c>
      <c r="AJ1322" s="17" t="s">
        <v>87</v>
      </c>
      <c r="AM1322" s="14">
        <v>7</v>
      </c>
      <c r="AN1322" s="14">
        <v>3</v>
      </c>
      <c r="AO1322" s="14">
        <v>2</v>
      </c>
      <c r="AP1322" s="14">
        <v>4</v>
      </c>
      <c r="AQ1322" s="14">
        <v>3</v>
      </c>
      <c r="AR1322" s="14">
        <v>3</v>
      </c>
      <c r="AS1322" s="14"/>
      <c r="AT1322" s="14"/>
      <c r="AY1322" s="14"/>
      <c r="BH1322" t="str">
        <f>CONCATENATE(Tabla1[[#This Row],[MADRE]],"X",Tabla1[[#This Row],[PADRE]])</f>
        <v>D00i078XD00i349</v>
      </c>
    </row>
    <row r="1323" spans="1:60" ht="15.75" hidden="1" x14ac:dyDescent="0.25">
      <c r="A1323" s="11" t="str">
        <f t="shared" si="223"/>
        <v>D06_894_24</v>
      </c>
      <c r="B1323" s="1" t="s">
        <v>488</v>
      </c>
      <c r="C1323" s="12">
        <v>894</v>
      </c>
      <c r="D1323" s="14">
        <v>24</v>
      </c>
      <c r="E1323" s="14" t="s">
        <v>528</v>
      </c>
      <c r="F1323" s="11" t="s">
        <v>497</v>
      </c>
      <c r="G1323" s="14" t="s">
        <v>63</v>
      </c>
      <c r="H1323" s="14">
        <v>2009</v>
      </c>
      <c r="I1323" t="s">
        <v>489</v>
      </c>
      <c r="Y1323" s="14">
        <v>25</v>
      </c>
      <c r="Z1323" s="14">
        <v>43</v>
      </c>
      <c r="AA1323" s="81">
        <f t="shared" si="224"/>
        <v>1.75</v>
      </c>
      <c r="AB1323" s="14">
        <v>4</v>
      </c>
      <c r="AC1323" s="14">
        <v>18</v>
      </c>
      <c r="AD1323" s="104">
        <f t="shared" si="225"/>
        <v>0.75</v>
      </c>
      <c r="AE1323" s="13">
        <f t="shared" si="226"/>
        <v>42.857142857142854</v>
      </c>
      <c r="AF1323" s="14">
        <v>1</v>
      </c>
      <c r="AG1323" s="13">
        <f t="shared" si="227"/>
        <v>4</v>
      </c>
      <c r="AH1323" s="14">
        <v>1</v>
      </c>
      <c r="AI1323" s="13">
        <f t="shared" si="228"/>
        <v>4</v>
      </c>
      <c r="AJ1323" s="17" t="s">
        <v>123</v>
      </c>
      <c r="AM1323" s="14">
        <v>7</v>
      </c>
      <c r="AN1323" s="14">
        <v>2</v>
      </c>
      <c r="AO1323" s="14">
        <v>2</v>
      </c>
      <c r="AP1323" s="14">
        <v>3</v>
      </c>
      <c r="AQ1323" s="14">
        <v>3</v>
      </c>
      <c r="AR1323" s="14">
        <v>3</v>
      </c>
      <c r="AS1323" s="14"/>
      <c r="AT1323" s="14"/>
      <c r="AY1323" s="14"/>
      <c r="BH1323" t="str">
        <f>CONCATENATE(Tabla1[[#This Row],[MADRE]],"X",Tabla1[[#This Row],[PADRE]])</f>
        <v>D00i078XD00i349</v>
      </c>
    </row>
    <row r="1324" spans="1:60" ht="15.75" hidden="1" x14ac:dyDescent="0.25">
      <c r="A1324" s="11" t="str">
        <f t="shared" si="223"/>
        <v>D06_897_24</v>
      </c>
      <c r="B1324" s="1" t="s">
        <v>488</v>
      </c>
      <c r="C1324" s="12">
        <v>897</v>
      </c>
      <c r="D1324" s="14">
        <v>24</v>
      </c>
      <c r="E1324" s="14" t="s">
        <v>528</v>
      </c>
      <c r="F1324" s="11" t="s">
        <v>497</v>
      </c>
      <c r="G1324" s="14" t="s">
        <v>63</v>
      </c>
      <c r="H1324" s="14">
        <v>2009</v>
      </c>
      <c r="I1324" t="s">
        <v>489</v>
      </c>
      <c r="Y1324" s="14">
        <v>25</v>
      </c>
      <c r="Z1324" s="14">
        <v>46</v>
      </c>
      <c r="AA1324" s="81">
        <f t="shared" si="224"/>
        <v>1.84</v>
      </c>
      <c r="AB1324" s="14">
        <v>4</v>
      </c>
      <c r="AC1324" s="14">
        <v>18</v>
      </c>
      <c r="AD1324" s="104">
        <f t="shared" si="225"/>
        <v>0.72</v>
      </c>
      <c r="AE1324" s="13">
        <f t="shared" si="226"/>
        <v>39.130434782608695</v>
      </c>
      <c r="AF1324" s="14">
        <v>0</v>
      </c>
      <c r="AG1324" s="103">
        <f t="shared" si="227"/>
        <v>0</v>
      </c>
      <c r="AH1324" s="14">
        <v>3</v>
      </c>
      <c r="AI1324" s="108">
        <f t="shared" si="228"/>
        <v>12</v>
      </c>
      <c r="AJ1324" s="17" t="s">
        <v>87</v>
      </c>
      <c r="AM1324" s="14">
        <v>2</v>
      </c>
      <c r="AN1324" s="14">
        <v>3</v>
      </c>
      <c r="AO1324" s="14">
        <v>2</v>
      </c>
      <c r="AP1324" s="14">
        <v>2</v>
      </c>
      <c r="AQ1324" s="14">
        <v>3</v>
      </c>
      <c r="AR1324" s="107">
        <v>2</v>
      </c>
      <c r="AS1324" s="107"/>
      <c r="AT1324" s="14"/>
      <c r="AY1324" s="14"/>
      <c r="BH1324" t="str">
        <f>CONCATENATE(Tabla1[[#This Row],[MADRE]],"X",Tabla1[[#This Row],[PADRE]])</f>
        <v>D00i078XD00i349</v>
      </c>
    </row>
    <row r="1325" spans="1:60" ht="15.75" hidden="1" x14ac:dyDescent="0.25">
      <c r="A1325" s="11" t="str">
        <f t="shared" si="223"/>
        <v>D06_898_24</v>
      </c>
      <c r="B1325" s="1" t="s">
        <v>488</v>
      </c>
      <c r="C1325" s="12">
        <v>898</v>
      </c>
      <c r="D1325" s="14">
        <v>24</v>
      </c>
      <c r="E1325" s="14" t="s">
        <v>528</v>
      </c>
      <c r="F1325" s="11" t="s">
        <v>497</v>
      </c>
      <c r="G1325" s="14" t="s">
        <v>63</v>
      </c>
      <c r="H1325" s="14">
        <v>2009</v>
      </c>
      <c r="I1325" t="s">
        <v>489</v>
      </c>
      <c r="Y1325" s="14">
        <v>25</v>
      </c>
      <c r="Z1325" s="14">
        <v>38</v>
      </c>
      <c r="AA1325" s="81">
        <f t="shared" si="224"/>
        <v>1.52</v>
      </c>
      <c r="AB1325" s="14">
        <v>2</v>
      </c>
      <c r="AC1325" s="14">
        <v>21</v>
      </c>
      <c r="AD1325" s="81">
        <f t="shared" si="225"/>
        <v>0.84</v>
      </c>
      <c r="AE1325" s="13">
        <f t="shared" si="226"/>
        <v>55.263157894736842</v>
      </c>
      <c r="AF1325" s="14">
        <v>0</v>
      </c>
      <c r="AG1325" s="13">
        <f t="shared" si="227"/>
        <v>0</v>
      </c>
      <c r="AH1325" s="13">
        <v>0</v>
      </c>
      <c r="AI1325" s="13">
        <f t="shared" si="228"/>
        <v>0</v>
      </c>
      <c r="AJ1325" s="17" t="s">
        <v>87</v>
      </c>
      <c r="AM1325" s="14">
        <v>5</v>
      </c>
      <c r="AN1325" s="14">
        <v>2</v>
      </c>
      <c r="AO1325" s="14">
        <v>3</v>
      </c>
      <c r="AP1325" s="14">
        <v>3</v>
      </c>
      <c r="AQ1325" s="14">
        <v>3</v>
      </c>
      <c r="AR1325" s="14">
        <v>2</v>
      </c>
      <c r="AS1325" s="14"/>
      <c r="AT1325" s="14"/>
      <c r="AY1325" s="14"/>
      <c r="BH1325" t="str">
        <f>CONCATENATE(Tabla1[[#This Row],[MADRE]],"X",Tabla1[[#This Row],[PADRE]])</f>
        <v>D00i078XD00i349</v>
      </c>
    </row>
    <row r="1326" spans="1:60" ht="15.75" hidden="1" x14ac:dyDescent="0.25">
      <c r="A1326" s="11" t="str">
        <f t="shared" si="223"/>
        <v>D06_898_24</v>
      </c>
      <c r="B1326" s="1" t="s">
        <v>488</v>
      </c>
      <c r="C1326" s="1">
        <v>898</v>
      </c>
      <c r="D1326" s="11">
        <v>24</v>
      </c>
      <c r="E1326" s="14" t="s">
        <v>528</v>
      </c>
      <c r="F1326" s="11" t="s">
        <v>497</v>
      </c>
      <c r="G1326" s="11" t="s">
        <v>63</v>
      </c>
      <c r="H1326" s="11">
        <v>2010</v>
      </c>
      <c r="I1326" t="s">
        <v>489</v>
      </c>
      <c r="Y1326" s="11">
        <v>25</v>
      </c>
      <c r="Z1326" s="11">
        <v>32</v>
      </c>
      <c r="AA1326" s="15">
        <f t="shared" si="224"/>
        <v>1.28</v>
      </c>
      <c r="AB1326" s="11">
        <v>2</v>
      </c>
      <c r="AC1326" s="11">
        <v>18</v>
      </c>
      <c r="AD1326" s="15">
        <f t="shared" si="225"/>
        <v>0.72</v>
      </c>
      <c r="AE1326" s="16">
        <f t="shared" si="226"/>
        <v>56.25</v>
      </c>
      <c r="AF1326" s="11">
        <v>0</v>
      </c>
      <c r="AG1326" s="16">
        <f t="shared" si="227"/>
        <v>0</v>
      </c>
      <c r="AH1326" s="16">
        <v>1</v>
      </c>
      <c r="AI1326" s="16">
        <f t="shared" si="228"/>
        <v>4</v>
      </c>
      <c r="AJ1326" s="18" t="s">
        <v>379</v>
      </c>
      <c r="AM1326" s="11">
        <v>7</v>
      </c>
      <c r="AN1326" s="11">
        <v>2</v>
      </c>
      <c r="AO1326" s="11">
        <v>3</v>
      </c>
      <c r="AP1326" s="11">
        <v>3</v>
      </c>
      <c r="AQ1326" s="11">
        <v>3</v>
      </c>
      <c r="AR1326" s="11">
        <v>2</v>
      </c>
      <c r="AS1326" s="11">
        <v>2</v>
      </c>
      <c r="AT1326" s="130" t="s">
        <v>549</v>
      </c>
      <c r="AY1326" s="11"/>
      <c r="BH1326" t="str">
        <f>CONCATENATE(Tabla1[[#This Row],[MADRE]],"X",Tabla1[[#This Row],[PADRE]])</f>
        <v>D00i078XD00i349</v>
      </c>
    </row>
    <row r="1327" spans="1:60" ht="15.75" hidden="1" x14ac:dyDescent="0.25">
      <c r="A1327" s="11" t="str">
        <f t="shared" si="223"/>
        <v>D06_900_24</v>
      </c>
      <c r="B1327" s="1" t="s">
        <v>488</v>
      </c>
      <c r="C1327" s="12">
        <v>900</v>
      </c>
      <c r="D1327" s="14">
        <v>24</v>
      </c>
      <c r="E1327" s="14" t="s">
        <v>528</v>
      </c>
      <c r="F1327" s="11" t="s">
        <v>497</v>
      </c>
      <c r="G1327" s="14" t="s">
        <v>63</v>
      </c>
      <c r="H1327" s="14">
        <v>2009</v>
      </c>
      <c r="I1327" t="s">
        <v>489</v>
      </c>
      <c r="Y1327" s="14">
        <v>25</v>
      </c>
      <c r="Z1327" s="14">
        <v>51</v>
      </c>
      <c r="AA1327" s="81">
        <f t="shared" si="224"/>
        <v>2.04</v>
      </c>
      <c r="AB1327" s="14">
        <v>4</v>
      </c>
      <c r="AC1327" s="14">
        <v>16</v>
      </c>
      <c r="AD1327" s="104">
        <f t="shared" si="225"/>
        <v>0.64</v>
      </c>
      <c r="AE1327" s="13">
        <f t="shared" si="226"/>
        <v>31.372549019607842</v>
      </c>
      <c r="AF1327" s="14">
        <v>0</v>
      </c>
      <c r="AG1327" s="103">
        <f t="shared" si="227"/>
        <v>0</v>
      </c>
      <c r="AH1327" s="14">
        <v>0</v>
      </c>
      <c r="AI1327" s="103">
        <f t="shared" si="228"/>
        <v>0</v>
      </c>
      <c r="AJ1327" s="17" t="s">
        <v>540</v>
      </c>
      <c r="AM1327" s="14">
        <v>4</v>
      </c>
      <c r="AN1327" s="14">
        <v>3</v>
      </c>
      <c r="AO1327" s="14">
        <v>2</v>
      </c>
      <c r="AP1327" s="14">
        <v>3</v>
      </c>
      <c r="AQ1327" s="14">
        <v>3</v>
      </c>
      <c r="AR1327" s="14">
        <v>3</v>
      </c>
      <c r="AS1327" s="14"/>
      <c r="AT1327" s="14"/>
      <c r="AY1327" s="14"/>
      <c r="BH1327" t="str">
        <f>CONCATENATE(Tabla1[[#This Row],[MADRE]],"X",Tabla1[[#This Row],[PADRE]])</f>
        <v>D00i078XD00i349</v>
      </c>
    </row>
    <row r="1328" spans="1:60" ht="15.75" hidden="1" x14ac:dyDescent="0.25">
      <c r="A1328" s="11" t="str">
        <f t="shared" si="223"/>
        <v>D06_909_24</v>
      </c>
      <c r="B1328" s="1" t="s">
        <v>488</v>
      </c>
      <c r="C1328" s="12">
        <v>909</v>
      </c>
      <c r="D1328" s="14">
        <v>24</v>
      </c>
      <c r="E1328" s="14" t="s">
        <v>528</v>
      </c>
      <c r="F1328" s="11" t="s">
        <v>497</v>
      </c>
      <c r="G1328" s="14" t="s">
        <v>63</v>
      </c>
      <c r="H1328" s="14">
        <v>2009</v>
      </c>
      <c r="I1328" t="s">
        <v>489</v>
      </c>
      <c r="Y1328" s="14">
        <v>25</v>
      </c>
      <c r="Z1328" s="14">
        <v>39</v>
      </c>
      <c r="AA1328" s="81">
        <f t="shared" si="224"/>
        <v>1.5883333333333334</v>
      </c>
      <c r="AB1328" s="14">
        <v>2</v>
      </c>
      <c r="AC1328" s="14">
        <v>17</v>
      </c>
      <c r="AD1328" s="81">
        <f t="shared" si="225"/>
        <v>0.70833333333333337</v>
      </c>
      <c r="AE1328" s="13">
        <f t="shared" si="226"/>
        <v>44.596012591815324</v>
      </c>
      <c r="AF1328" s="14">
        <v>1</v>
      </c>
      <c r="AG1328" s="13">
        <f t="shared" si="227"/>
        <v>4</v>
      </c>
      <c r="AH1328" s="13">
        <v>0</v>
      </c>
      <c r="AI1328" s="13">
        <f t="shared" si="228"/>
        <v>0</v>
      </c>
      <c r="AJ1328" s="17" t="s">
        <v>279</v>
      </c>
      <c r="AM1328" s="14">
        <v>5</v>
      </c>
      <c r="AN1328" s="14">
        <v>2</v>
      </c>
      <c r="AO1328" s="14">
        <v>2</v>
      </c>
      <c r="AP1328" s="14">
        <v>3</v>
      </c>
      <c r="AQ1328" s="14">
        <v>3</v>
      </c>
      <c r="AR1328" s="14">
        <v>3</v>
      </c>
      <c r="AS1328" s="14"/>
      <c r="AT1328" s="14"/>
      <c r="AY1328" s="14"/>
      <c r="BH1328" t="str">
        <f>CONCATENATE(Tabla1[[#This Row],[MADRE]],"X",Tabla1[[#This Row],[PADRE]])</f>
        <v>D00i078XD00i349</v>
      </c>
    </row>
    <row r="1329" spans="1:60" ht="15.75" hidden="1" x14ac:dyDescent="0.25">
      <c r="A1329" s="11" t="str">
        <f t="shared" si="223"/>
        <v>D06_909_24</v>
      </c>
      <c r="B1329" s="1" t="s">
        <v>488</v>
      </c>
      <c r="C1329" s="1">
        <v>909</v>
      </c>
      <c r="D1329" s="11">
        <v>24</v>
      </c>
      <c r="E1329" s="14" t="s">
        <v>528</v>
      </c>
      <c r="F1329" s="11" t="s">
        <v>497</v>
      </c>
      <c r="G1329" s="11" t="s">
        <v>63</v>
      </c>
      <c r="H1329" s="11">
        <v>2010</v>
      </c>
      <c r="I1329" t="s">
        <v>489</v>
      </c>
      <c r="Y1329" s="11">
        <v>25</v>
      </c>
      <c r="Z1329" s="11">
        <v>36</v>
      </c>
      <c r="AA1329" s="15">
        <f t="shared" si="224"/>
        <v>1.44</v>
      </c>
      <c r="AB1329" s="11">
        <v>3</v>
      </c>
      <c r="AC1329" s="11">
        <v>14</v>
      </c>
      <c r="AD1329" s="15">
        <f t="shared" si="225"/>
        <v>0.56000000000000005</v>
      </c>
      <c r="AE1329" s="16">
        <f t="shared" si="226"/>
        <v>38.888888888888893</v>
      </c>
      <c r="AF1329" s="11">
        <v>0</v>
      </c>
      <c r="AG1329" s="16">
        <f t="shared" si="227"/>
        <v>0</v>
      </c>
      <c r="AH1329" s="16">
        <v>1</v>
      </c>
      <c r="AI1329" s="16">
        <f t="shared" si="228"/>
        <v>4</v>
      </c>
      <c r="AJ1329" s="18" t="s">
        <v>87</v>
      </c>
      <c r="AM1329" s="11">
        <v>3</v>
      </c>
      <c r="AN1329" s="11">
        <v>2</v>
      </c>
      <c r="AO1329" s="11">
        <v>3</v>
      </c>
      <c r="AP1329" s="11">
        <v>3</v>
      </c>
      <c r="AQ1329" s="11">
        <v>2</v>
      </c>
      <c r="AR1329" s="11">
        <v>2</v>
      </c>
      <c r="AS1329" s="11">
        <v>4</v>
      </c>
      <c r="AT1329" s="102"/>
      <c r="AY1329" s="11"/>
      <c r="BH1329" t="str">
        <f>CONCATENATE(Tabla1[[#This Row],[MADRE]],"X",Tabla1[[#This Row],[PADRE]])</f>
        <v>D00i078XD00i349</v>
      </c>
    </row>
    <row r="1330" spans="1:60" ht="15.75" hidden="1" x14ac:dyDescent="0.25">
      <c r="A1330" s="11" t="str">
        <f t="shared" si="223"/>
        <v>D06_912_24</v>
      </c>
      <c r="B1330" s="1" t="s">
        <v>488</v>
      </c>
      <c r="C1330" s="1">
        <v>912</v>
      </c>
      <c r="D1330" s="11">
        <v>24</v>
      </c>
      <c r="E1330" s="14" t="s">
        <v>528</v>
      </c>
      <c r="F1330" s="11" t="s">
        <v>497</v>
      </c>
      <c r="G1330" s="11" t="s">
        <v>63</v>
      </c>
      <c r="H1330" s="11">
        <v>2010</v>
      </c>
      <c r="I1330" t="s">
        <v>489</v>
      </c>
      <c r="Y1330" s="11">
        <v>25</v>
      </c>
      <c r="Z1330" s="11">
        <v>39</v>
      </c>
      <c r="AA1330" s="15">
        <f t="shared" si="224"/>
        <v>1.6156521739130434</v>
      </c>
      <c r="AB1330" s="11">
        <v>3</v>
      </c>
      <c r="AC1330" s="11">
        <v>16</v>
      </c>
      <c r="AD1330" s="15">
        <f t="shared" si="225"/>
        <v>0.69565217391304346</v>
      </c>
      <c r="AE1330" s="16">
        <f t="shared" si="226"/>
        <v>43.057050592034443</v>
      </c>
      <c r="AF1330" s="11">
        <v>2</v>
      </c>
      <c r="AG1330" s="16">
        <f t="shared" si="227"/>
        <v>8</v>
      </c>
      <c r="AH1330" s="16">
        <v>0</v>
      </c>
      <c r="AI1330" s="16">
        <f t="shared" si="228"/>
        <v>0</v>
      </c>
      <c r="AJ1330" s="18" t="s">
        <v>445</v>
      </c>
      <c r="AM1330" s="11">
        <v>5</v>
      </c>
      <c r="AN1330" s="11">
        <v>2</v>
      </c>
      <c r="AO1330" s="11">
        <v>2</v>
      </c>
      <c r="AP1330" s="11">
        <v>3</v>
      </c>
      <c r="AQ1330" s="11">
        <v>3</v>
      </c>
      <c r="AR1330" s="11">
        <v>2</v>
      </c>
      <c r="AS1330" s="11">
        <v>2</v>
      </c>
      <c r="AT1330" s="102"/>
      <c r="AY1330" s="11"/>
      <c r="BH1330" t="str">
        <f>CONCATENATE(Tabla1[[#This Row],[MADRE]],"X",Tabla1[[#This Row],[PADRE]])</f>
        <v>D00i078XD00i349</v>
      </c>
    </row>
    <row r="1331" spans="1:60" ht="15.75" hidden="1" x14ac:dyDescent="0.25">
      <c r="A1331" s="11" t="str">
        <f t="shared" si="223"/>
        <v>D06_914_24</v>
      </c>
      <c r="B1331" s="1" t="s">
        <v>488</v>
      </c>
      <c r="C1331" s="12">
        <v>914</v>
      </c>
      <c r="D1331" s="14">
        <v>24</v>
      </c>
      <c r="E1331" s="14" t="s">
        <v>528</v>
      </c>
      <c r="F1331" s="11" t="s">
        <v>497</v>
      </c>
      <c r="G1331" s="14" t="s">
        <v>63</v>
      </c>
      <c r="H1331" s="14">
        <v>2009</v>
      </c>
      <c r="I1331" t="s">
        <v>489</v>
      </c>
      <c r="Y1331" s="14">
        <v>25</v>
      </c>
      <c r="Z1331" s="14">
        <v>87</v>
      </c>
      <c r="AA1331" s="81">
        <f t="shared" si="224"/>
        <v>3.5166666666666671</v>
      </c>
      <c r="AB1331" s="14">
        <v>4</v>
      </c>
      <c r="AC1331" s="14">
        <v>22</v>
      </c>
      <c r="AD1331" s="81">
        <f t="shared" si="225"/>
        <v>0.91666666666666663</v>
      </c>
      <c r="AE1331" s="13">
        <f t="shared" si="226"/>
        <v>26.066350710900469</v>
      </c>
      <c r="AF1331" s="14">
        <v>1</v>
      </c>
      <c r="AG1331" s="13">
        <f t="shared" si="227"/>
        <v>4</v>
      </c>
      <c r="AH1331" s="14">
        <v>0</v>
      </c>
      <c r="AI1331" s="103">
        <f t="shared" si="228"/>
        <v>0</v>
      </c>
      <c r="AJ1331" s="17" t="s">
        <v>87</v>
      </c>
      <c r="AM1331" s="14">
        <v>3</v>
      </c>
      <c r="AN1331" s="14">
        <v>2</v>
      </c>
      <c r="AO1331" s="14">
        <v>2</v>
      </c>
      <c r="AP1331" s="14">
        <v>3</v>
      </c>
      <c r="AQ1331" s="14">
        <v>3</v>
      </c>
      <c r="AR1331" s="14">
        <v>3</v>
      </c>
      <c r="AS1331" s="14"/>
      <c r="AT1331" s="14"/>
      <c r="AY1331" s="14"/>
      <c r="BH1331" t="str">
        <f>CONCATENATE(Tabla1[[#This Row],[MADRE]],"X",Tabla1[[#This Row],[PADRE]])</f>
        <v>D00i078XD00i349</v>
      </c>
    </row>
    <row r="1332" spans="1:60" ht="15.75" hidden="1" x14ac:dyDescent="0.25">
      <c r="A1332" s="11" t="str">
        <f t="shared" si="223"/>
        <v>D06_915_24</v>
      </c>
      <c r="B1332" s="1" t="s">
        <v>488</v>
      </c>
      <c r="C1332" s="12">
        <v>915</v>
      </c>
      <c r="D1332" s="14">
        <v>24</v>
      </c>
      <c r="E1332" s="14" t="s">
        <v>528</v>
      </c>
      <c r="F1332" s="11" t="s">
        <v>497</v>
      </c>
      <c r="G1332" s="14" t="s">
        <v>63</v>
      </c>
      <c r="H1332" s="14">
        <v>2009</v>
      </c>
      <c r="I1332" t="s">
        <v>489</v>
      </c>
      <c r="Y1332" s="14">
        <v>25</v>
      </c>
      <c r="Z1332" s="14">
        <v>50</v>
      </c>
      <c r="AA1332" s="81">
        <f t="shared" si="224"/>
        <v>2</v>
      </c>
      <c r="AB1332" s="14">
        <v>4</v>
      </c>
      <c r="AC1332" s="14">
        <v>16</v>
      </c>
      <c r="AD1332" s="104">
        <f t="shared" si="225"/>
        <v>0.64</v>
      </c>
      <c r="AE1332" s="13">
        <f t="shared" si="226"/>
        <v>32</v>
      </c>
      <c r="AF1332" s="14">
        <v>0</v>
      </c>
      <c r="AG1332" s="103">
        <f t="shared" si="227"/>
        <v>0</v>
      </c>
      <c r="AH1332" s="14">
        <v>0</v>
      </c>
      <c r="AI1332" s="103">
        <f t="shared" si="228"/>
        <v>0</v>
      </c>
      <c r="AJ1332" s="17" t="s">
        <v>316</v>
      </c>
      <c r="AM1332" s="14">
        <v>7</v>
      </c>
      <c r="AN1332" s="14">
        <v>2</v>
      </c>
      <c r="AO1332" s="14">
        <v>2</v>
      </c>
      <c r="AP1332" s="14">
        <v>3</v>
      </c>
      <c r="AQ1332" s="14">
        <v>3</v>
      </c>
      <c r="AR1332" s="107">
        <v>2</v>
      </c>
      <c r="AS1332" s="107"/>
      <c r="AT1332" s="14"/>
      <c r="AY1332" s="14"/>
      <c r="BH1332" t="str">
        <f>CONCATENATE(Tabla1[[#This Row],[MADRE]],"X",Tabla1[[#This Row],[PADRE]])</f>
        <v>D00i078XD00i349</v>
      </c>
    </row>
    <row r="1333" spans="1:60" ht="15.75" hidden="1" x14ac:dyDescent="0.25">
      <c r="A1333" s="11" t="str">
        <f t="shared" si="223"/>
        <v>D06_916_24</v>
      </c>
      <c r="B1333" s="1" t="s">
        <v>488</v>
      </c>
      <c r="C1333" s="12">
        <v>916</v>
      </c>
      <c r="D1333" s="14">
        <v>24</v>
      </c>
      <c r="E1333" s="14" t="s">
        <v>528</v>
      </c>
      <c r="F1333" s="11" t="s">
        <v>497</v>
      </c>
      <c r="G1333" s="14" t="s">
        <v>63</v>
      </c>
      <c r="H1333" s="14">
        <v>2009</v>
      </c>
      <c r="I1333" t="s">
        <v>489</v>
      </c>
      <c r="Y1333" s="14">
        <v>25</v>
      </c>
      <c r="Z1333" s="14">
        <v>63</v>
      </c>
      <c r="AA1333" s="81">
        <f t="shared" si="224"/>
        <v>2.52</v>
      </c>
      <c r="AB1333" s="14">
        <v>4</v>
      </c>
      <c r="AC1333" s="14">
        <v>18</v>
      </c>
      <c r="AD1333" s="104">
        <f t="shared" si="225"/>
        <v>0.72</v>
      </c>
      <c r="AE1333" s="13">
        <f t="shared" si="226"/>
        <v>28.571428571428573</v>
      </c>
      <c r="AF1333" s="14">
        <v>0</v>
      </c>
      <c r="AG1333" s="103">
        <f t="shared" si="227"/>
        <v>0</v>
      </c>
      <c r="AH1333" s="14">
        <v>0</v>
      </c>
      <c r="AI1333" s="103">
        <f t="shared" si="228"/>
        <v>0</v>
      </c>
      <c r="AJ1333" s="17" t="s">
        <v>124</v>
      </c>
      <c r="AM1333" s="14">
        <v>3</v>
      </c>
      <c r="AN1333" s="14">
        <v>2</v>
      </c>
      <c r="AO1333" s="14">
        <v>2</v>
      </c>
      <c r="AP1333" s="14">
        <v>2</v>
      </c>
      <c r="AQ1333" s="14">
        <v>3</v>
      </c>
      <c r="AR1333" s="14">
        <v>3</v>
      </c>
      <c r="AS1333" s="14"/>
      <c r="AT1333" s="14"/>
      <c r="AY1333" s="14"/>
      <c r="BH1333" t="str">
        <f>CONCATENATE(Tabla1[[#This Row],[MADRE]],"X",Tabla1[[#This Row],[PADRE]])</f>
        <v>D00i078XD00i349</v>
      </c>
    </row>
    <row r="1334" spans="1:60" ht="15.75" hidden="1" x14ac:dyDescent="0.25">
      <c r="A1334" s="11" t="str">
        <f t="shared" si="223"/>
        <v>D06_917_24</v>
      </c>
      <c r="B1334" s="1" t="s">
        <v>488</v>
      </c>
      <c r="C1334" s="1">
        <v>917</v>
      </c>
      <c r="D1334" s="11">
        <v>24</v>
      </c>
      <c r="E1334" s="14" t="s">
        <v>528</v>
      </c>
      <c r="F1334" s="11" t="s">
        <v>497</v>
      </c>
      <c r="G1334" s="11" t="s">
        <v>63</v>
      </c>
      <c r="H1334" s="11">
        <v>2010</v>
      </c>
      <c r="I1334" t="s">
        <v>489</v>
      </c>
      <c r="Y1334" s="11">
        <v>25</v>
      </c>
      <c r="Z1334" s="11">
        <v>40</v>
      </c>
      <c r="AA1334" s="15">
        <f t="shared" si="224"/>
        <v>1.6</v>
      </c>
      <c r="AB1334" s="11">
        <v>4</v>
      </c>
      <c r="AC1334" s="11">
        <v>17</v>
      </c>
      <c r="AD1334" s="101">
        <f t="shared" si="225"/>
        <v>0.68</v>
      </c>
      <c r="AE1334" s="16">
        <f t="shared" si="226"/>
        <v>42.5</v>
      </c>
      <c r="AF1334" s="11">
        <v>0</v>
      </c>
      <c r="AG1334" s="16">
        <f t="shared" si="227"/>
        <v>0</v>
      </c>
      <c r="AH1334" s="16">
        <v>0</v>
      </c>
      <c r="AI1334" s="16">
        <f t="shared" si="228"/>
        <v>0</v>
      </c>
      <c r="AJ1334" s="18" t="s">
        <v>85</v>
      </c>
      <c r="AM1334" s="11">
        <v>4</v>
      </c>
      <c r="AN1334" s="11">
        <v>3</v>
      </c>
      <c r="AO1334" s="11">
        <v>1</v>
      </c>
      <c r="AP1334" s="11">
        <v>3</v>
      </c>
      <c r="AQ1334" s="11">
        <v>3</v>
      </c>
      <c r="AR1334" s="11">
        <v>3</v>
      </c>
      <c r="AS1334" s="11">
        <v>2</v>
      </c>
      <c r="AT1334" s="102"/>
      <c r="AY1334" s="11"/>
      <c r="BH1334" t="str">
        <f>CONCATENATE(Tabla1[[#This Row],[MADRE]],"X",Tabla1[[#This Row],[PADRE]])</f>
        <v>D00i078XD00i349</v>
      </c>
    </row>
    <row r="1335" spans="1:60" ht="15.75" hidden="1" x14ac:dyDescent="0.25">
      <c r="A1335" s="11" t="str">
        <f t="shared" si="223"/>
        <v>D06_919_24</v>
      </c>
      <c r="B1335" s="1" t="s">
        <v>488</v>
      </c>
      <c r="C1335" s="12">
        <v>919</v>
      </c>
      <c r="D1335" s="14">
        <v>24</v>
      </c>
      <c r="E1335" s="14" t="s">
        <v>528</v>
      </c>
      <c r="F1335" s="11" t="s">
        <v>497</v>
      </c>
      <c r="G1335" s="14" t="s">
        <v>63</v>
      </c>
      <c r="H1335" s="14">
        <v>2009</v>
      </c>
      <c r="I1335" t="s">
        <v>489</v>
      </c>
      <c r="Y1335" s="14">
        <v>24</v>
      </c>
      <c r="Z1335" s="14">
        <v>90</v>
      </c>
      <c r="AA1335" s="81">
        <f t="shared" si="224"/>
        <v>3.8143939393939394</v>
      </c>
      <c r="AB1335" s="14">
        <v>5</v>
      </c>
      <c r="AC1335" s="14">
        <v>17</v>
      </c>
      <c r="AD1335" s="104">
        <f t="shared" si="225"/>
        <v>0.77272727272727271</v>
      </c>
      <c r="AE1335" s="13">
        <f t="shared" si="226"/>
        <v>20.25819265143992</v>
      </c>
      <c r="AF1335" s="14">
        <v>2</v>
      </c>
      <c r="AG1335" s="13">
        <f t="shared" si="227"/>
        <v>8.3333333333333339</v>
      </c>
      <c r="AH1335" s="14">
        <v>0</v>
      </c>
      <c r="AI1335" s="103">
        <f t="shared" si="228"/>
        <v>0</v>
      </c>
      <c r="AJ1335" s="17" t="s">
        <v>87</v>
      </c>
      <c r="AM1335" s="14">
        <v>8</v>
      </c>
      <c r="AN1335" s="14">
        <v>2</v>
      </c>
      <c r="AO1335" s="14">
        <v>3</v>
      </c>
      <c r="AP1335" s="14">
        <v>3</v>
      </c>
      <c r="AQ1335" s="14">
        <v>3</v>
      </c>
      <c r="AR1335" s="14">
        <v>3</v>
      </c>
      <c r="AS1335" s="14"/>
      <c r="AT1335" s="14"/>
      <c r="AY1335" s="14"/>
      <c r="BH1335" t="str">
        <f>CONCATENATE(Tabla1[[#This Row],[MADRE]],"X",Tabla1[[#This Row],[PADRE]])</f>
        <v>D00i078XD00i349</v>
      </c>
    </row>
    <row r="1336" spans="1:60" ht="15.75" hidden="1" x14ac:dyDescent="0.25">
      <c r="A1336" s="11" t="str">
        <f t="shared" si="223"/>
        <v>D06_924_24</v>
      </c>
      <c r="B1336" s="1" t="s">
        <v>488</v>
      </c>
      <c r="C1336" s="12">
        <v>924</v>
      </c>
      <c r="D1336" s="14">
        <v>24</v>
      </c>
      <c r="E1336" s="14" t="s">
        <v>528</v>
      </c>
      <c r="F1336" s="11" t="s">
        <v>497</v>
      </c>
      <c r="G1336" s="14" t="s">
        <v>63</v>
      </c>
      <c r="H1336" s="13">
        <v>2009</v>
      </c>
      <c r="I1336" t="s">
        <v>489</v>
      </c>
      <c r="Y1336" s="14">
        <v>25</v>
      </c>
      <c r="Z1336" s="14">
        <v>114</v>
      </c>
      <c r="AA1336" s="81">
        <f t="shared" si="224"/>
        <v>4.6066666666666665</v>
      </c>
      <c r="AB1336" s="14">
        <v>4</v>
      </c>
      <c r="AC1336" s="14">
        <v>28</v>
      </c>
      <c r="AD1336" s="115">
        <f t="shared" si="225"/>
        <v>1.1666666666666667</v>
      </c>
      <c r="AE1336" s="13">
        <f t="shared" si="226"/>
        <v>25.325615050651233</v>
      </c>
      <c r="AF1336" s="14">
        <v>1</v>
      </c>
      <c r="AG1336" s="13">
        <f t="shared" si="227"/>
        <v>4</v>
      </c>
      <c r="AH1336" s="13">
        <v>0</v>
      </c>
      <c r="AI1336" s="13">
        <f t="shared" si="228"/>
        <v>0</v>
      </c>
      <c r="AJ1336" s="17" t="s">
        <v>87</v>
      </c>
      <c r="AM1336" s="14">
        <v>8</v>
      </c>
      <c r="AN1336" s="14">
        <v>2</v>
      </c>
      <c r="AO1336" s="14">
        <v>2</v>
      </c>
      <c r="AP1336" s="14">
        <v>3</v>
      </c>
      <c r="AQ1336" s="14">
        <v>3</v>
      </c>
      <c r="AR1336" s="125">
        <v>4</v>
      </c>
      <c r="AS1336" s="14"/>
      <c r="AT1336" s="111"/>
      <c r="AY1336" s="14"/>
      <c r="BH1336" t="str">
        <f>CONCATENATE(Tabla1[[#This Row],[MADRE]],"X",Tabla1[[#This Row],[PADRE]])</f>
        <v>D00i078XD00i349</v>
      </c>
    </row>
    <row r="1337" spans="1:60" ht="15.75" hidden="1" x14ac:dyDescent="0.25">
      <c r="A1337" s="11" t="str">
        <f t="shared" si="223"/>
        <v>D06_924_24</v>
      </c>
      <c r="B1337" s="1" t="s">
        <v>488</v>
      </c>
      <c r="C1337" s="1">
        <v>924</v>
      </c>
      <c r="D1337" s="11">
        <v>24</v>
      </c>
      <c r="E1337" s="14" t="s">
        <v>528</v>
      </c>
      <c r="F1337" s="11" t="s">
        <v>497</v>
      </c>
      <c r="G1337" s="11" t="s">
        <v>63</v>
      </c>
      <c r="H1337" s="16">
        <v>2010</v>
      </c>
      <c r="I1337" t="s">
        <v>489</v>
      </c>
      <c r="Y1337" s="11">
        <v>25</v>
      </c>
      <c r="Z1337" s="11">
        <v>112</v>
      </c>
      <c r="AA1337" s="15">
        <f t="shared" si="224"/>
        <v>4.4800000000000004</v>
      </c>
      <c r="AB1337" s="11">
        <v>4</v>
      </c>
      <c r="AC1337" s="11">
        <v>28</v>
      </c>
      <c r="AD1337" s="112">
        <f t="shared" si="225"/>
        <v>1.1200000000000001</v>
      </c>
      <c r="AE1337" s="16">
        <f t="shared" si="226"/>
        <v>25</v>
      </c>
      <c r="AF1337" s="11">
        <v>0</v>
      </c>
      <c r="AG1337" s="16">
        <f t="shared" si="227"/>
        <v>0</v>
      </c>
      <c r="AH1337" s="16">
        <v>0</v>
      </c>
      <c r="AI1337" s="16">
        <f t="shared" si="228"/>
        <v>0</v>
      </c>
      <c r="AJ1337" s="18" t="s">
        <v>77</v>
      </c>
      <c r="AM1337" s="11">
        <v>7</v>
      </c>
      <c r="AN1337" s="11">
        <v>2</v>
      </c>
      <c r="AO1337" s="11">
        <v>2</v>
      </c>
      <c r="AP1337" s="11">
        <v>3</v>
      </c>
      <c r="AQ1337" s="11">
        <v>3</v>
      </c>
      <c r="AR1337" s="11">
        <v>3</v>
      </c>
      <c r="AS1337" s="129">
        <v>3</v>
      </c>
      <c r="AT1337" s="102"/>
      <c r="AY1337" s="11"/>
      <c r="BH1337" t="str">
        <f>CONCATENATE(Tabla1[[#This Row],[MADRE]],"X",Tabla1[[#This Row],[PADRE]])</f>
        <v>D00i078XD00i349</v>
      </c>
    </row>
    <row r="1338" spans="1:60" ht="15.75" hidden="1" x14ac:dyDescent="0.25">
      <c r="A1338" s="11" t="str">
        <f t="shared" si="223"/>
        <v>D06_924_24</v>
      </c>
      <c r="B1338" s="1" t="s">
        <v>488</v>
      </c>
      <c r="C1338" s="1">
        <v>924</v>
      </c>
      <c r="D1338" s="11">
        <v>24</v>
      </c>
      <c r="E1338" s="14" t="s">
        <v>528</v>
      </c>
      <c r="F1338" s="11" t="s">
        <v>497</v>
      </c>
      <c r="G1338" s="11" t="s">
        <v>63</v>
      </c>
      <c r="H1338" s="16">
        <v>2011</v>
      </c>
      <c r="I1338" t="s">
        <v>489</v>
      </c>
      <c r="Y1338" s="11">
        <v>25</v>
      </c>
      <c r="Z1338" s="11">
        <v>91</v>
      </c>
      <c r="AA1338" s="15">
        <f t="shared" si="224"/>
        <v>3.7234782608695651</v>
      </c>
      <c r="AB1338" s="11">
        <v>4</v>
      </c>
      <c r="AC1338" s="11">
        <v>24</v>
      </c>
      <c r="AD1338" s="15">
        <f t="shared" si="225"/>
        <v>1.0434782608695652</v>
      </c>
      <c r="AE1338" s="16">
        <f t="shared" si="226"/>
        <v>28.024287716020549</v>
      </c>
      <c r="AF1338" s="11">
        <v>2</v>
      </c>
      <c r="AG1338" s="16">
        <f t="shared" si="227"/>
        <v>8</v>
      </c>
      <c r="AH1338" s="16">
        <v>0</v>
      </c>
      <c r="AI1338" s="16">
        <f t="shared" si="228"/>
        <v>0</v>
      </c>
      <c r="AJ1338" s="18" t="s">
        <v>215</v>
      </c>
      <c r="AM1338" s="11">
        <v>7</v>
      </c>
      <c r="AN1338" s="11">
        <v>2</v>
      </c>
      <c r="AO1338" s="11">
        <v>2</v>
      </c>
      <c r="AP1338" s="11">
        <v>2</v>
      </c>
      <c r="AQ1338" s="11">
        <v>3</v>
      </c>
      <c r="AR1338" s="11">
        <v>3</v>
      </c>
      <c r="AS1338" s="11">
        <v>3</v>
      </c>
      <c r="AT1338" s="19"/>
      <c r="AY1338" s="11"/>
      <c r="BH1338" t="str">
        <f>CONCATENATE(Tabla1[[#This Row],[MADRE]],"X",Tabla1[[#This Row],[PADRE]])</f>
        <v>D00i078XD00i349</v>
      </c>
    </row>
    <row r="1339" spans="1:60" ht="15.75" hidden="1" x14ac:dyDescent="0.25">
      <c r="A1339" s="11" t="str">
        <f t="shared" si="223"/>
        <v>D06_924_24</v>
      </c>
      <c r="B1339" s="1" t="s">
        <v>488</v>
      </c>
      <c r="C1339" s="1">
        <v>924</v>
      </c>
      <c r="D1339" s="11">
        <v>24</v>
      </c>
      <c r="E1339" s="14" t="s">
        <v>528</v>
      </c>
      <c r="F1339" s="11" t="s">
        <v>497</v>
      </c>
      <c r="G1339" s="11" t="s">
        <v>63</v>
      </c>
      <c r="H1339" s="16">
        <v>2012</v>
      </c>
      <c r="I1339" t="s">
        <v>489</v>
      </c>
      <c r="Y1339" s="11">
        <v>25</v>
      </c>
      <c r="Z1339" s="11">
        <v>130</v>
      </c>
      <c r="AA1339" s="15">
        <f t="shared" si="224"/>
        <v>5.2869565217391301</v>
      </c>
      <c r="AB1339" s="11">
        <v>4</v>
      </c>
      <c r="AC1339" s="11">
        <v>25</v>
      </c>
      <c r="AD1339" s="15">
        <f t="shared" si="225"/>
        <v>1.0869565217391304</v>
      </c>
      <c r="AE1339" s="16">
        <f t="shared" si="226"/>
        <v>20.559210526315788</v>
      </c>
      <c r="AF1339" s="11">
        <v>2</v>
      </c>
      <c r="AG1339" s="16">
        <f t="shared" si="227"/>
        <v>8</v>
      </c>
      <c r="AH1339" s="16">
        <v>0</v>
      </c>
      <c r="AI1339" s="16">
        <f t="shared" si="228"/>
        <v>0</v>
      </c>
      <c r="AJ1339" s="18" t="s">
        <v>142</v>
      </c>
      <c r="AM1339" s="16">
        <v>7</v>
      </c>
      <c r="AN1339" s="11">
        <v>1</v>
      </c>
      <c r="AO1339" s="11">
        <v>1</v>
      </c>
      <c r="AP1339" s="11">
        <v>3</v>
      </c>
      <c r="AQ1339" s="11">
        <v>3</v>
      </c>
      <c r="AR1339" s="11">
        <v>3</v>
      </c>
      <c r="AS1339" s="11"/>
      <c r="AT1339" s="19"/>
      <c r="AY1339" s="11"/>
      <c r="BH1339" t="str">
        <f>CONCATENATE(Tabla1[[#This Row],[MADRE]],"X",Tabla1[[#This Row],[PADRE]])</f>
        <v>D00i078XD00i349</v>
      </c>
    </row>
    <row r="1340" spans="1:60" ht="15.75" hidden="1" x14ac:dyDescent="0.25">
      <c r="A1340" s="11" t="str">
        <f t="shared" si="223"/>
        <v>D06_924_24</v>
      </c>
      <c r="B1340" s="1" t="s">
        <v>488</v>
      </c>
      <c r="C1340" s="1">
        <v>924</v>
      </c>
      <c r="D1340" s="11">
        <v>24</v>
      </c>
      <c r="E1340" s="14" t="s">
        <v>528</v>
      </c>
      <c r="F1340" s="11" t="s">
        <v>497</v>
      </c>
      <c r="G1340" s="11" t="s">
        <v>63</v>
      </c>
      <c r="H1340" s="16">
        <v>2013</v>
      </c>
      <c r="I1340" t="s">
        <v>489</v>
      </c>
      <c r="Y1340" s="11">
        <v>25</v>
      </c>
      <c r="Z1340" s="11">
        <v>138</v>
      </c>
      <c r="AA1340" s="15">
        <f t="shared" si="224"/>
        <v>5.52</v>
      </c>
      <c r="AB1340" s="11">
        <v>4</v>
      </c>
      <c r="AC1340" s="11">
        <v>30</v>
      </c>
      <c r="AD1340" s="15">
        <f t="shared" si="225"/>
        <v>1.2</v>
      </c>
      <c r="AE1340" s="16">
        <f t="shared" si="226"/>
        <v>21.739130434782609</v>
      </c>
      <c r="AF1340" s="11">
        <v>0</v>
      </c>
      <c r="AG1340" s="16">
        <f t="shared" si="227"/>
        <v>0</v>
      </c>
      <c r="AH1340" s="16">
        <v>0</v>
      </c>
      <c r="AI1340" s="16">
        <f t="shared" si="228"/>
        <v>0</v>
      </c>
      <c r="AJ1340" s="18" t="s">
        <v>550</v>
      </c>
      <c r="AM1340" s="11">
        <v>11</v>
      </c>
      <c r="AN1340" s="11">
        <v>1</v>
      </c>
      <c r="AO1340" s="11">
        <v>3</v>
      </c>
      <c r="AP1340" s="11">
        <v>3</v>
      </c>
      <c r="AQ1340" s="11">
        <v>3</v>
      </c>
      <c r="AR1340" s="11">
        <v>2</v>
      </c>
      <c r="AS1340" s="11">
        <v>1</v>
      </c>
      <c r="AT1340" s="19"/>
      <c r="AY1340" s="11"/>
      <c r="BH1340" t="str">
        <f>CONCATENATE(Tabla1[[#This Row],[MADRE]],"X",Tabla1[[#This Row],[PADRE]])</f>
        <v>D00i078XD00i349</v>
      </c>
    </row>
    <row r="1341" spans="1:60" ht="15.75" hidden="1" x14ac:dyDescent="0.25">
      <c r="A1341" s="11" t="str">
        <f t="shared" si="223"/>
        <v>D06_924_24</v>
      </c>
      <c r="B1341" s="1" t="s">
        <v>488</v>
      </c>
      <c r="C1341" s="1">
        <v>924</v>
      </c>
      <c r="D1341" s="11">
        <v>24</v>
      </c>
      <c r="E1341" s="14" t="s">
        <v>528</v>
      </c>
      <c r="F1341" s="11" t="s">
        <v>497</v>
      </c>
      <c r="G1341" s="11" t="s">
        <v>63</v>
      </c>
      <c r="H1341" s="16">
        <v>2014</v>
      </c>
      <c r="I1341" t="s">
        <v>489</v>
      </c>
      <c r="Y1341" s="11">
        <v>25</v>
      </c>
      <c r="Z1341" s="11">
        <v>103</v>
      </c>
      <c r="AA1341" s="15">
        <f t="shared" si="224"/>
        <v>4.1633333333333331</v>
      </c>
      <c r="AB1341" s="11">
        <v>4</v>
      </c>
      <c r="AC1341" s="11">
        <v>26</v>
      </c>
      <c r="AD1341" s="15">
        <f t="shared" si="225"/>
        <v>1.0833333333333333</v>
      </c>
      <c r="AE1341" s="16">
        <f t="shared" si="226"/>
        <v>26.020816653322658</v>
      </c>
      <c r="AF1341" s="11">
        <v>1</v>
      </c>
      <c r="AG1341" s="16">
        <f t="shared" si="227"/>
        <v>4</v>
      </c>
      <c r="AH1341" s="16">
        <v>0</v>
      </c>
      <c r="AI1341" s="16">
        <f t="shared" si="228"/>
        <v>0</v>
      </c>
      <c r="AJ1341" s="18" t="s">
        <v>81</v>
      </c>
      <c r="AM1341" s="11">
        <v>5</v>
      </c>
      <c r="AN1341" s="11">
        <v>2</v>
      </c>
      <c r="AO1341" s="11">
        <v>2</v>
      </c>
      <c r="AP1341" s="11">
        <v>2</v>
      </c>
      <c r="AQ1341" s="11">
        <v>3</v>
      </c>
      <c r="AR1341" s="11">
        <v>4</v>
      </c>
      <c r="AS1341" s="11">
        <v>0</v>
      </c>
      <c r="AT1341" s="19"/>
      <c r="AY1341" s="11"/>
      <c r="BH1341" t="str">
        <f>CONCATENATE(Tabla1[[#This Row],[MADRE]],"X",Tabla1[[#This Row],[PADRE]])</f>
        <v>D00i078XD00i349</v>
      </c>
    </row>
    <row r="1342" spans="1:60" ht="15.75" hidden="1" x14ac:dyDescent="0.25">
      <c r="A1342" s="11" t="str">
        <f t="shared" si="223"/>
        <v>D06_924_24</v>
      </c>
      <c r="B1342" s="1" t="s">
        <v>488</v>
      </c>
      <c r="C1342" s="1">
        <v>924</v>
      </c>
      <c r="D1342" s="11">
        <v>24</v>
      </c>
      <c r="E1342" s="14" t="s">
        <v>528</v>
      </c>
      <c r="F1342" s="11" t="s">
        <v>497</v>
      </c>
      <c r="G1342" s="11" t="s">
        <v>63</v>
      </c>
      <c r="H1342" s="16">
        <v>2015</v>
      </c>
      <c r="I1342" t="s">
        <v>489</v>
      </c>
      <c r="Y1342" s="11">
        <v>25</v>
      </c>
      <c r="Z1342" s="11">
        <v>139</v>
      </c>
      <c r="AA1342" s="15">
        <f t="shared" si="224"/>
        <v>5.7454545454545451</v>
      </c>
      <c r="AB1342" s="11">
        <v>4</v>
      </c>
      <c r="AC1342" s="11">
        <v>34</v>
      </c>
      <c r="AD1342" s="15">
        <f t="shared" si="225"/>
        <v>1.5454545454545454</v>
      </c>
      <c r="AE1342" s="16">
        <f t="shared" si="226"/>
        <v>26.898734177215189</v>
      </c>
      <c r="AF1342" s="11">
        <v>3</v>
      </c>
      <c r="AG1342" s="16">
        <f t="shared" si="227"/>
        <v>12</v>
      </c>
      <c r="AH1342" s="16">
        <v>0</v>
      </c>
      <c r="AI1342" s="16">
        <f t="shared" si="228"/>
        <v>0</v>
      </c>
      <c r="AJ1342" s="18" t="s">
        <v>87</v>
      </c>
      <c r="AM1342" s="11">
        <v>11</v>
      </c>
      <c r="AN1342" s="11">
        <v>2</v>
      </c>
      <c r="AO1342" s="11">
        <v>3</v>
      </c>
      <c r="AP1342" s="11">
        <v>3</v>
      </c>
      <c r="AQ1342" s="11">
        <v>3</v>
      </c>
      <c r="AR1342" s="11">
        <v>4</v>
      </c>
      <c r="AS1342" s="11"/>
      <c r="AT1342" s="19" t="s">
        <v>551</v>
      </c>
      <c r="AY1342" s="11"/>
      <c r="BH1342" t="str">
        <f>CONCATENATE(Tabla1[[#This Row],[MADRE]],"X",Tabla1[[#This Row],[PADRE]])</f>
        <v>D00i078XD00i349</v>
      </c>
    </row>
    <row r="1343" spans="1:60" ht="15.75" hidden="1" x14ac:dyDescent="0.25">
      <c r="A1343" s="11" t="str">
        <f t="shared" si="223"/>
        <v>D06_924_24</v>
      </c>
      <c r="B1343" s="1" t="s">
        <v>488</v>
      </c>
      <c r="C1343" s="1">
        <v>924</v>
      </c>
      <c r="D1343" s="11">
        <v>24</v>
      </c>
      <c r="E1343" s="14" t="s">
        <v>528</v>
      </c>
      <c r="F1343" s="11" t="s">
        <v>497</v>
      </c>
      <c r="G1343" s="11" t="s">
        <v>63</v>
      </c>
      <c r="H1343" s="16">
        <v>2016</v>
      </c>
      <c r="I1343" t="s">
        <v>489</v>
      </c>
      <c r="Y1343" s="11">
        <v>25</v>
      </c>
      <c r="Z1343" s="11">
        <v>137</v>
      </c>
      <c r="AA1343" s="15">
        <f t="shared" si="224"/>
        <v>5.73</v>
      </c>
      <c r="AB1343" s="11">
        <v>4</v>
      </c>
      <c r="AC1343" s="11">
        <v>25</v>
      </c>
      <c r="AD1343" s="15">
        <f t="shared" si="225"/>
        <v>1.25</v>
      </c>
      <c r="AE1343" s="16">
        <f t="shared" si="226"/>
        <v>21.815008726003487</v>
      </c>
      <c r="AF1343" s="11">
        <v>5</v>
      </c>
      <c r="AG1343" s="16">
        <f t="shared" si="227"/>
        <v>20</v>
      </c>
      <c r="AH1343" s="16">
        <v>0</v>
      </c>
      <c r="AI1343" s="16">
        <f t="shared" si="228"/>
        <v>0</v>
      </c>
      <c r="AJ1343" s="18" t="s">
        <v>305</v>
      </c>
      <c r="AM1343" s="11">
        <v>7</v>
      </c>
      <c r="AN1343" s="11">
        <v>2</v>
      </c>
      <c r="AO1343" s="11">
        <v>2</v>
      </c>
      <c r="AP1343" s="11">
        <v>2</v>
      </c>
      <c r="AQ1343" s="11">
        <v>3</v>
      </c>
      <c r="AR1343" s="11">
        <v>3</v>
      </c>
      <c r="AS1343" s="11"/>
      <c r="AT1343" s="99" t="s">
        <v>552</v>
      </c>
      <c r="AY1343" s="11" t="s">
        <v>86</v>
      </c>
      <c r="BH1343" t="str">
        <f>CONCATENATE(Tabla1[[#This Row],[MADRE]],"X",Tabla1[[#This Row],[PADRE]])</f>
        <v>D00i078XD00i349</v>
      </c>
    </row>
    <row r="1344" spans="1:60" ht="15.75" hidden="1" x14ac:dyDescent="0.25">
      <c r="A1344" s="11" t="str">
        <f t="shared" si="223"/>
        <v>D06_924_24</v>
      </c>
      <c r="B1344" s="1" t="s">
        <v>488</v>
      </c>
      <c r="C1344" s="1">
        <v>924</v>
      </c>
      <c r="D1344" s="11">
        <v>24</v>
      </c>
      <c r="E1344" s="14" t="s">
        <v>528</v>
      </c>
      <c r="F1344" s="11" t="s">
        <v>497</v>
      </c>
      <c r="G1344" s="11" t="s">
        <v>63</v>
      </c>
      <c r="H1344" s="16">
        <v>2017</v>
      </c>
      <c r="I1344" t="s">
        <v>489</v>
      </c>
      <c r="Y1344" s="11">
        <v>25</v>
      </c>
      <c r="Z1344" s="11">
        <v>134</v>
      </c>
      <c r="AA1344" s="15">
        <f t="shared" si="224"/>
        <v>5.9</v>
      </c>
      <c r="AB1344" s="11">
        <v>4</v>
      </c>
      <c r="AC1344" s="11">
        <v>24</v>
      </c>
      <c r="AD1344" s="15">
        <f t="shared" si="225"/>
        <v>1.5</v>
      </c>
      <c r="AE1344" s="16">
        <f t="shared" si="226"/>
        <v>25.423728813559322</v>
      </c>
      <c r="AF1344" s="11">
        <v>9</v>
      </c>
      <c r="AG1344" s="16">
        <f t="shared" si="227"/>
        <v>36</v>
      </c>
      <c r="AH1344" s="16">
        <v>0</v>
      </c>
      <c r="AI1344" s="16">
        <f t="shared" si="228"/>
        <v>0</v>
      </c>
      <c r="AJ1344" s="18" t="s">
        <v>455</v>
      </c>
      <c r="AM1344" s="11">
        <v>7</v>
      </c>
      <c r="AN1344" s="11">
        <v>2</v>
      </c>
      <c r="AO1344" s="11">
        <v>2</v>
      </c>
      <c r="AP1344" s="11">
        <v>2</v>
      </c>
      <c r="AQ1344" s="11">
        <v>3</v>
      </c>
      <c r="AR1344" s="11">
        <v>2</v>
      </c>
      <c r="AS1344" s="11"/>
      <c r="AT1344" s="19"/>
      <c r="AY1344" s="11"/>
      <c r="BH1344" t="str">
        <f>CONCATENATE(Tabla1[[#This Row],[MADRE]],"X",Tabla1[[#This Row],[PADRE]])</f>
        <v>D00i078XD00i349</v>
      </c>
    </row>
    <row r="1345" spans="1:60" ht="15.75" hidden="1" x14ac:dyDescent="0.25">
      <c r="A1345" s="11" t="str">
        <f t="shared" ref="A1345:A1408" si="229">CONCATENATE(B1345, "_",C1345,"_",D1345)</f>
        <v>D06_925_24</v>
      </c>
      <c r="B1345" s="1" t="s">
        <v>488</v>
      </c>
      <c r="C1345" s="1">
        <v>925</v>
      </c>
      <c r="D1345" s="11">
        <v>24</v>
      </c>
      <c r="E1345" s="14" t="s">
        <v>528</v>
      </c>
      <c r="F1345" s="11" t="s">
        <v>497</v>
      </c>
      <c r="G1345" s="11" t="s">
        <v>63</v>
      </c>
      <c r="H1345" s="11">
        <v>2010</v>
      </c>
      <c r="I1345" t="s">
        <v>489</v>
      </c>
      <c r="Y1345" s="11">
        <v>25</v>
      </c>
      <c r="Z1345" s="11">
        <v>63</v>
      </c>
      <c r="AA1345" s="15">
        <f t="shared" si="224"/>
        <v>2.5516666666666667</v>
      </c>
      <c r="AB1345" s="11">
        <v>4</v>
      </c>
      <c r="AC1345" s="11">
        <v>19</v>
      </c>
      <c r="AD1345" s="114">
        <f t="shared" si="225"/>
        <v>0.79166666666666663</v>
      </c>
      <c r="AE1345" s="16">
        <f t="shared" si="226"/>
        <v>31.025473546701498</v>
      </c>
      <c r="AF1345" s="11">
        <v>1</v>
      </c>
      <c r="AG1345" s="16">
        <f t="shared" si="227"/>
        <v>4</v>
      </c>
      <c r="AH1345" s="16">
        <v>0</v>
      </c>
      <c r="AI1345" s="16">
        <f t="shared" si="228"/>
        <v>0</v>
      </c>
      <c r="AJ1345" s="18" t="s">
        <v>87</v>
      </c>
      <c r="AM1345" s="11">
        <v>4</v>
      </c>
      <c r="AN1345" s="11">
        <v>2</v>
      </c>
      <c r="AO1345" s="11">
        <v>3</v>
      </c>
      <c r="AP1345" s="11">
        <v>4</v>
      </c>
      <c r="AQ1345" s="11">
        <v>3</v>
      </c>
      <c r="AR1345" s="11">
        <v>3</v>
      </c>
      <c r="AS1345" s="120">
        <v>3</v>
      </c>
      <c r="AT1345" s="102"/>
      <c r="AY1345" s="11"/>
      <c r="BH1345" t="str">
        <f>CONCATENATE(Tabla1[[#This Row],[MADRE]],"X",Tabla1[[#This Row],[PADRE]])</f>
        <v>D00i078XD00i349</v>
      </c>
    </row>
    <row r="1346" spans="1:60" ht="15.75" hidden="1" x14ac:dyDescent="0.25">
      <c r="A1346" s="11" t="str">
        <f t="shared" si="229"/>
        <v>D06_928_24</v>
      </c>
      <c r="B1346" s="1" t="s">
        <v>488</v>
      </c>
      <c r="C1346" s="12">
        <v>928</v>
      </c>
      <c r="D1346" s="14">
        <v>24</v>
      </c>
      <c r="E1346" s="14" t="s">
        <v>528</v>
      </c>
      <c r="F1346" s="11" t="s">
        <v>497</v>
      </c>
      <c r="G1346" s="14" t="s">
        <v>63</v>
      </c>
      <c r="H1346" s="14">
        <v>2009</v>
      </c>
      <c r="I1346" t="s">
        <v>489</v>
      </c>
      <c r="Y1346" s="14">
        <v>25</v>
      </c>
      <c r="Z1346" s="14">
        <v>66</v>
      </c>
      <c r="AA1346" s="81">
        <f t="shared" si="224"/>
        <v>2.7915789473684209</v>
      </c>
      <c r="AB1346" s="14">
        <v>4</v>
      </c>
      <c r="AC1346" s="14">
        <v>12</v>
      </c>
      <c r="AD1346" s="104">
        <f t="shared" si="225"/>
        <v>0.63157894736842102</v>
      </c>
      <c r="AE1346" s="13">
        <f t="shared" si="226"/>
        <v>22.624434389140273</v>
      </c>
      <c r="AF1346" s="14">
        <v>6</v>
      </c>
      <c r="AG1346" s="108">
        <f t="shared" si="227"/>
        <v>24</v>
      </c>
      <c r="AH1346" s="14">
        <v>0</v>
      </c>
      <c r="AI1346" s="103">
        <f t="shared" si="228"/>
        <v>0</v>
      </c>
      <c r="AJ1346" s="17" t="s">
        <v>407</v>
      </c>
      <c r="AM1346" s="14">
        <v>5</v>
      </c>
      <c r="AN1346" s="14">
        <v>2</v>
      </c>
      <c r="AO1346" s="14">
        <v>2</v>
      </c>
      <c r="AP1346" s="14">
        <v>3</v>
      </c>
      <c r="AQ1346" s="14">
        <v>3</v>
      </c>
      <c r="AR1346" s="107">
        <v>2</v>
      </c>
      <c r="AS1346" s="107"/>
      <c r="AT1346" s="14"/>
      <c r="AY1346" s="14"/>
      <c r="BH1346" t="str">
        <f>CONCATENATE(Tabla1[[#This Row],[MADRE]],"X",Tabla1[[#This Row],[PADRE]])</f>
        <v>D00i078XD00i349</v>
      </c>
    </row>
    <row r="1347" spans="1:60" ht="15.75" hidden="1" x14ac:dyDescent="0.25">
      <c r="A1347" s="11" t="str">
        <f t="shared" si="229"/>
        <v>D06_929_24</v>
      </c>
      <c r="B1347" s="1" t="s">
        <v>488</v>
      </c>
      <c r="C1347" s="12">
        <v>929</v>
      </c>
      <c r="D1347" s="14">
        <v>24</v>
      </c>
      <c r="E1347" s="14" t="s">
        <v>528</v>
      </c>
      <c r="F1347" s="11" t="s">
        <v>497</v>
      </c>
      <c r="G1347" s="14" t="s">
        <v>63</v>
      </c>
      <c r="H1347" s="14">
        <v>2009</v>
      </c>
      <c r="I1347" t="s">
        <v>489</v>
      </c>
      <c r="Y1347" s="14">
        <v>22</v>
      </c>
      <c r="Z1347" s="14">
        <v>93</v>
      </c>
      <c r="AA1347" s="81">
        <f t="shared" si="224"/>
        <v>4.274891774891775</v>
      </c>
      <c r="AB1347" s="14">
        <v>4</v>
      </c>
      <c r="AC1347" s="14">
        <v>22</v>
      </c>
      <c r="AD1347" s="81">
        <f t="shared" si="225"/>
        <v>1.0476190476190477</v>
      </c>
      <c r="AE1347" s="13">
        <f t="shared" si="226"/>
        <v>24.506329113924053</v>
      </c>
      <c r="AF1347" s="14">
        <v>1</v>
      </c>
      <c r="AG1347" s="13">
        <f t="shared" si="227"/>
        <v>4.5454545454545459</v>
      </c>
      <c r="AH1347" s="13">
        <v>1</v>
      </c>
      <c r="AI1347" s="13">
        <f t="shared" si="228"/>
        <v>4.5454545454545459</v>
      </c>
      <c r="AJ1347" s="17" t="s">
        <v>87</v>
      </c>
      <c r="AM1347" s="14">
        <v>8</v>
      </c>
      <c r="AN1347" s="14">
        <v>2</v>
      </c>
      <c r="AO1347" s="14">
        <v>1</v>
      </c>
      <c r="AP1347" s="14">
        <v>2</v>
      </c>
      <c r="AQ1347" s="14">
        <v>3</v>
      </c>
      <c r="AR1347" s="14">
        <v>3</v>
      </c>
      <c r="AS1347" s="14"/>
      <c r="AT1347" s="111"/>
      <c r="AY1347" s="14"/>
      <c r="BH1347" t="str">
        <f>CONCATENATE(Tabla1[[#This Row],[MADRE]],"X",Tabla1[[#This Row],[PADRE]])</f>
        <v>D00i078XD00i349</v>
      </c>
    </row>
    <row r="1348" spans="1:60" ht="15.75" hidden="1" x14ac:dyDescent="0.25">
      <c r="A1348" s="11" t="str">
        <f t="shared" si="229"/>
        <v>D06_929_24</v>
      </c>
      <c r="B1348" s="1" t="s">
        <v>488</v>
      </c>
      <c r="C1348" s="1">
        <v>929</v>
      </c>
      <c r="D1348" s="11">
        <v>24</v>
      </c>
      <c r="E1348" s="14" t="s">
        <v>528</v>
      </c>
      <c r="F1348" s="11" t="s">
        <v>497</v>
      </c>
      <c r="G1348" s="11" t="s">
        <v>63</v>
      </c>
      <c r="H1348" s="11">
        <v>2010</v>
      </c>
      <c r="I1348" t="s">
        <v>489</v>
      </c>
      <c r="Y1348" s="11">
        <v>25</v>
      </c>
      <c r="Z1348" s="11">
        <v>85</v>
      </c>
      <c r="AA1348" s="15">
        <f t="shared" si="224"/>
        <v>3.4350000000000001</v>
      </c>
      <c r="AB1348" s="11">
        <v>4</v>
      </c>
      <c r="AC1348" s="11">
        <v>21</v>
      </c>
      <c r="AD1348" s="114">
        <f t="shared" si="225"/>
        <v>0.875</v>
      </c>
      <c r="AE1348" s="16">
        <f t="shared" si="226"/>
        <v>25.473071324599708</v>
      </c>
      <c r="AF1348" s="11">
        <v>1</v>
      </c>
      <c r="AG1348" s="16">
        <f t="shared" si="227"/>
        <v>4</v>
      </c>
      <c r="AH1348" s="16">
        <v>0</v>
      </c>
      <c r="AI1348" s="16">
        <f t="shared" si="228"/>
        <v>0</v>
      </c>
      <c r="AJ1348" s="18" t="s">
        <v>124</v>
      </c>
      <c r="AM1348" s="11">
        <v>3</v>
      </c>
      <c r="AN1348" s="11">
        <v>2</v>
      </c>
      <c r="AO1348" s="11">
        <v>1</v>
      </c>
      <c r="AP1348" s="11">
        <v>2</v>
      </c>
      <c r="AQ1348" s="11">
        <v>3</v>
      </c>
      <c r="AR1348" s="11">
        <v>3</v>
      </c>
      <c r="AS1348" s="120">
        <v>3</v>
      </c>
      <c r="AT1348" s="102"/>
      <c r="AY1348" s="11"/>
      <c r="BH1348" t="str">
        <f>CONCATENATE(Tabla1[[#This Row],[MADRE]],"X",Tabla1[[#This Row],[PADRE]])</f>
        <v>D00i078XD00i349</v>
      </c>
    </row>
    <row r="1349" spans="1:60" ht="15.75" hidden="1" x14ac:dyDescent="0.25">
      <c r="A1349" s="11" t="str">
        <f t="shared" si="229"/>
        <v>D06_930_24</v>
      </c>
      <c r="B1349" s="1" t="s">
        <v>488</v>
      </c>
      <c r="C1349" s="1">
        <v>930</v>
      </c>
      <c r="D1349" s="11">
        <v>24</v>
      </c>
      <c r="E1349" s="14" t="s">
        <v>528</v>
      </c>
      <c r="F1349" s="11" t="s">
        <v>497</v>
      </c>
      <c r="G1349" s="11" t="s">
        <v>63</v>
      </c>
      <c r="H1349" s="11">
        <v>2010</v>
      </c>
      <c r="I1349" t="s">
        <v>489</v>
      </c>
      <c r="Y1349" s="11">
        <v>25</v>
      </c>
      <c r="Z1349" s="11">
        <v>33</v>
      </c>
      <c r="AA1349" s="15">
        <f t="shared" si="224"/>
        <v>1.3582608695652174</v>
      </c>
      <c r="AB1349" s="11">
        <v>4</v>
      </c>
      <c r="AC1349" s="11">
        <v>11</v>
      </c>
      <c r="AD1349" s="101">
        <f t="shared" si="225"/>
        <v>0.47826086956521741</v>
      </c>
      <c r="AE1349" s="16">
        <f t="shared" si="226"/>
        <v>35.211267605633807</v>
      </c>
      <c r="AF1349" s="11">
        <v>2</v>
      </c>
      <c r="AG1349" s="16">
        <f t="shared" si="227"/>
        <v>8</v>
      </c>
      <c r="AH1349" s="16">
        <v>0</v>
      </c>
      <c r="AI1349" s="16">
        <f t="shared" si="228"/>
        <v>0</v>
      </c>
      <c r="AJ1349" s="18" t="s">
        <v>279</v>
      </c>
      <c r="AM1349" s="11">
        <v>3</v>
      </c>
      <c r="AN1349" s="11">
        <v>2</v>
      </c>
      <c r="AO1349" s="11">
        <v>1</v>
      </c>
      <c r="AP1349" s="11">
        <v>3</v>
      </c>
      <c r="AQ1349" s="11">
        <v>3</v>
      </c>
      <c r="AR1349" s="11">
        <v>3</v>
      </c>
      <c r="AS1349" s="11">
        <v>3</v>
      </c>
      <c r="AT1349" s="102"/>
      <c r="AY1349" s="11"/>
      <c r="BH1349" t="str">
        <f>CONCATENATE(Tabla1[[#This Row],[MADRE]],"X",Tabla1[[#This Row],[PADRE]])</f>
        <v>D00i078XD00i349</v>
      </c>
    </row>
    <row r="1350" spans="1:60" ht="15.75" hidden="1" x14ac:dyDescent="0.25">
      <c r="A1350" s="11" t="str">
        <f t="shared" si="229"/>
        <v>D06_933_24</v>
      </c>
      <c r="B1350" s="1" t="s">
        <v>488</v>
      </c>
      <c r="C1350" s="12">
        <v>933</v>
      </c>
      <c r="D1350" s="14">
        <v>24</v>
      </c>
      <c r="E1350" s="14" t="s">
        <v>528</v>
      </c>
      <c r="F1350" s="11" t="s">
        <v>497</v>
      </c>
      <c r="G1350" s="14" t="s">
        <v>63</v>
      </c>
      <c r="H1350" s="14">
        <v>2009</v>
      </c>
      <c r="I1350" t="s">
        <v>489</v>
      </c>
      <c r="Y1350" s="14">
        <v>25</v>
      </c>
      <c r="Z1350" s="14">
        <v>55</v>
      </c>
      <c r="AA1350" s="81">
        <f t="shared" si="224"/>
        <v>2.3363636363636364</v>
      </c>
      <c r="AB1350" s="14">
        <v>3</v>
      </c>
      <c r="AC1350" s="14">
        <v>25</v>
      </c>
      <c r="AD1350" s="81">
        <f t="shared" si="225"/>
        <v>1.1363636363636365</v>
      </c>
      <c r="AE1350" s="13">
        <f t="shared" si="226"/>
        <v>48.638132295719842</v>
      </c>
      <c r="AF1350" s="14">
        <v>3</v>
      </c>
      <c r="AG1350" s="108">
        <f t="shared" si="227"/>
        <v>12</v>
      </c>
      <c r="AH1350" s="14">
        <v>0</v>
      </c>
      <c r="AI1350" s="103">
        <f t="shared" si="228"/>
        <v>0</v>
      </c>
      <c r="AJ1350" s="17" t="s">
        <v>536</v>
      </c>
      <c r="AM1350" s="14">
        <v>3</v>
      </c>
      <c r="AN1350" s="14">
        <v>2</v>
      </c>
      <c r="AO1350" s="14">
        <v>3</v>
      </c>
      <c r="AP1350" s="14">
        <v>4</v>
      </c>
      <c r="AQ1350" s="14">
        <v>3</v>
      </c>
      <c r="AR1350" s="14">
        <v>3</v>
      </c>
      <c r="AS1350" s="14"/>
      <c r="AT1350" s="14"/>
      <c r="AY1350" s="14"/>
      <c r="BH1350" t="str">
        <f>CONCATENATE(Tabla1[[#This Row],[MADRE]],"X",Tabla1[[#This Row],[PADRE]])</f>
        <v>D00i078XD00i349</v>
      </c>
    </row>
    <row r="1351" spans="1:60" ht="15.75" hidden="1" x14ac:dyDescent="0.25">
      <c r="A1351" s="11" t="str">
        <f t="shared" si="229"/>
        <v>D06_936_24</v>
      </c>
      <c r="B1351" s="1" t="s">
        <v>488</v>
      </c>
      <c r="C1351" s="12">
        <v>936</v>
      </c>
      <c r="D1351" s="14">
        <v>24</v>
      </c>
      <c r="E1351" s="14" t="s">
        <v>528</v>
      </c>
      <c r="F1351" s="11" t="s">
        <v>497</v>
      </c>
      <c r="G1351" s="14" t="s">
        <v>63</v>
      </c>
      <c r="H1351" s="14">
        <v>2009</v>
      </c>
      <c r="I1351" t="s">
        <v>489</v>
      </c>
      <c r="Y1351" s="14">
        <v>25</v>
      </c>
      <c r="Z1351" s="14">
        <v>79</v>
      </c>
      <c r="AA1351" s="81">
        <f t="shared" si="224"/>
        <v>3.2295652173913045</v>
      </c>
      <c r="AB1351" s="14">
        <v>4</v>
      </c>
      <c r="AC1351" s="14">
        <v>20</v>
      </c>
      <c r="AD1351" s="113">
        <f t="shared" si="225"/>
        <v>0.86956521739130432</v>
      </c>
      <c r="AE1351" s="13">
        <f t="shared" si="226"/>
        <v>26.925148088314486</v>
      </c>
      <c r="AF1351" s="14">
        <v>2</v>
      </c>
      <c r="AG1351" s="13">
        <f t="shared" si="227"/>
        <v>8</v>
      </c>
      <c r="AH1351" s="13">
        <v>0</v>
      </c>
      <c r="AI1351" s="13">
        <f t="shared" si="228"/>
        <v>0</v>
      </c>
      <c r="AJ1351" s="17" t="s">
        <v>259</v>
      </c>
      <c r="AM1351" s="14">
        <v>3</v>
      </c>
      <c r="AN1351" s="14">
        <v>2</v>
      </c>
      <c r="AO1351" s="14">
        <v>3</v>
      </c>
      <c r="AP1351" s="14">
        <v>4</v>
      </c>
      <c r="AQ1351" s="14">
        <v>3</v>
      </c>
      <c r="AR1351" s="119">
        <v>2</v>
      </c>
      <c r="AS1351" s="14"/>
      <c r="AT1351" s="96"/>
      <c r="AY1351" s="14"/>
      <c r="BH1351" t="str">
        <f>CONCATENATE(Tabla1[[#This Row],[MADRE]],"X",Tabla1[[#This Row],[PADRE]])</f>
        <v>D00i078XD00i349</v>
      </c>
    </row>
    <row r="1352" spans="1:60" ht="15.75" hidden="1" x14ac:dyDescent="0.25">
      <c r="A1352" s="11" t="str">
        <f t="shared" si="229"/>
        <v>D06_936_24</v>
      </c>
      <c r="B1352" s="1" t="s">
        <v>488</v>
      </c>
      <c r="C1352" s="1">
        <v>936</v>
      </c>
      <c r="D1352" s="11">
        <v>24</v>
      </c>
      <c r="E1352" s="14" t="s">
        <v>528</v>
      </c>
      <c r="F1352" s="11" t="s">
        <v>497</v>
      </c>
      <c r="G1352" s="11" t="s">
        <v>63</v>
      </c>
      <c r="H1352" s="11">
        <v>2010</v>
      </c>
      <c r="I1352" t="s">
        <v>489</v>
      </c>
      <c r="Y1352" s="11">
        <v>25</v>
      </c>
      <c r="Z1352" s="11">
        <v>73</v>
      </c>
      <c r="AA1352" s="15">
        <f t="shared" si="224"/>
        <v>2.9483333333333333</v>
      </c>
      <c r="AB1352" s="11">
        <v>4</v>
      </c>
      <c r="AC1352" s="11">
        <v>17</v>
      </c>
      <c r="AD1352" s="114">
        <f t="shared" si="225"/>
        <v>0.70833333333333337</v>
      </c>
      <c r="AE1352" s="16">
        <f t="shared" si="226"/>
        <v>24.024872809496895</v>
      </c>
      <c r="AF1352" s="11">
        <v>1</v>
      </c>
      <c r="AG1352" s="16">
        <f t="shared" si="227"/>
        <v>4</v>
      </c>
      <c r="AH1352" s="16">
        <v>0</v>
      </c>
      <c r="AI1352" s="16">
        <f t="shared" si="228"/>
        <v>0</v>
      </c>
      <c r="AJ1352" s="18" t="s">
        <v>483</v>
      </c>
      <c r="AM1352" s="11">
        <v>4</v>
      </c>
      <c r="AN1352" s="11">
        <v>2</v>
      </c>
      <c r="AO1352" s="11">
        <v>2</v>
      </c>
      <c r="AP1352" s="11">
        <v>3</v>
      </c>
      <c r="AQ1352" s="11">
        <v>3</v>
      </c>
      <c r="AR1352" s="120">
        <v>2</v>
      </c>
      <c r="AS1352" s="120">
        <v>3</v>
      </c>
      <c r="AT1352" s="98"/>
      <c r="AY1352" s="11"/>
      <c r="BH1352" t="str">
        <f>CONCATENATE(Tabla1[[#This Row],[MADRE]],"X",Tabla1[[#This Row],[PADRE]])</f>
        <v>D00i078XD00i349</v>
      </c>
    </row>
    <row r="1353" spans="1:60" ht="15.75" hidden="1" x14ac:dyDescent="0.25">
      <c r="A1353" s="11" t="str">
        <f t="shared" si="229"/>
        <v>D06_937_24</v>
      </c>
      <c r="B1353" s="1" t="s">
        <v>488</v>
      </c>
      <c r="C1353" s="12">
        <v>937</v>
      </c>
      <c r="D1353" s="14">
        <v>24</v>
      </c>
      <c r="E1353" s="14" t="s">
        <v>528</v>
      </c>
      <c r="F1353" s="11" t="s">
        <v>497</v>
      </c>
      <c r="G1353" s="14" t="s">
        <v>63</v>
      </c>
      <c r="H1353" s="14">
        <v>2009</v>
      </c>
      <c r="I1353" t="s">
        <v>489</v>
      </c>
      <c r="Y1353" s="14">
        <v>25</v>
      </c>
      <c r="Z1353" s="14">
        <v>75</v>
      </c>
      <c r="AA1353" s="81">
        <f t="shared" si="224"/>
        <v>3</v>
      </c>
      <c r="AB1353" s="14">
        <v>4</v>
      </c>
      <c r="AC1353" s="14">
        <v>19</v>
      </c>
      <c r="AD1353" s="104">
        <f t="shared" si="225"/>
        <v>0.76</v>
      </c>
      <c r="AE1353" s="13">
        <f t="shared" si="226"/>
        <v>25.333333333333332</v>
      </c>
      <c r="AF1353" s="14">
        <v>0</v>
      </c>
      <c r="AG1353" s="103">
        <f t="shared" si="227"/>
        <v>0</v>
      </c>
      <c r="AH1353" s="14">
        <v>0</v>
      </c>
      <c r="AI1353" s="103">
        <f t="shared" si="228"/>
        <v>0</v>
      </c>
      <c r="AJ1353" s="17" t="s">
        <v>553</v>
      </c>
      <c r="AM1353" s="14">
        <v>8</v>
      </c>
      <c r="AN1353" s="14">
        <v>2</v>
      </c>
      <c r="AO1353" s="14">
        <v>3</v>
      </c>
      <c r="AP1353" s="14">
        <v>2</v>
      </c>
      <c r="AQ1353" s="14">
        <v>3</v>
      </c>
      <c r="AR1353" s="107">
        <v>2</v>
      </c>
      <c r="AS1353" s="107"/>
      <c r="AT1353" s="14"/>
      <c r="AY1353" s="14"/>
      <c r="BH1353" t="str">
        <f>CONCATENATE(Tabla1[[#This Row],[MADRE]],"X",Tabla1[[#This Row],[PADRE]])</f>
        <v>D00i078XD00i349</v>
      </c>
    </row>
    <row r="1354" spans="1:60" ht="15.75" hidden="1" x14ac:dyDescent="0.25">
      <c r="A1354" s="11" t="str">
        <f t="shared" si="229"/>
        <v>D06_940_24</v>
      </c>
      <c r="B1354" s="1" t="s">
        <v>488</v>
      </c>
      <c r="C1354" s="12">
        <v>940</v>
      </c>
      <c r="D1354" s="14">
        <v>24</v>
      </c>
      <c r="E1354" s="14" t="s">
        <v>528</v>
      </c>
      <c r="F1354" s="11" t="s">
        <v>497</v>
      </c>
      <c r="G1354" s="14" t="s">
        <v>63</v>
      </c>
      <c r="H1354" s="14">
        <v>2009</v>
      </c>
      <c r="I1354" t="s">
        <v>489</v>
      </c>
      <c r="Y1354" s="14">
        <v>25</v>
      </c>
      <c r="Z1354" s="14">
        <v>97</v>
      </c>
      <c r="AA1354" s="81">
        <f t="shared" si="224"/>
        <v>3.88</v>
      </c>
      <c r="AB1354" s="14">
        <v>4</v>
      </c>
      <c r="AC1354" s="14">
        <v>26</v>
      </c>
      <c r="AD1354" s="100">
        <f t="shared" si="225"/>
        <v>1.04</v>
      </c>
      <c r="AE1354" s="13">
        <f t="shared" si="226"/>
        <v>26.804123711340207</v>
      </c>
      <c r="AF1354" s="14">
        <v>0</v>
      </c>
      <c r="AG1354" s="13">
        <f t="shared" si="227"/>
        <v>0</v>
      </c>
      <c r="AH1354" s="13">
        <v>0</v>
      </c>
      <c r="AI1354" s="13">
        <f t="shared" si="228"/>
        <v>0</v>
      </c>
      <c r="AJ1354" s="17" t="s">
        <v>87</v>
      </c>
      <c r="AM1354" s="14">
        <v>2</v>
      </c>
      <c r="AN1354" s="14">
        <v>2</v>
      </c>
      <c r="AO1354" s="14">
        <v>3</v>
      </c>
      <c r="AP1354" s="14">
        <v>3</v>
      </c>
      <c r="AQ1354" s="14">
        <v>3</v>
      </c>
      <c r="AR1354" s="14">
        <v>3</v>
      </c>
      <c r="AS1354" s="14"/>
      <c r="AT1354" s="14"/>
      <c r="AY1354" s="14"/>
      <c r="BH1354" t="str">
        <f>CONCATENATE(Tabla1[[#This Row],[MADRE]],"X",Tabla1[[#This Row],[PADRE]])</f>
        <v>D00i078XD00i349</v>
      </c>
    </row>
    <row r="1355" spans="1:60" ht="15.75" hidden="1" x14ac:dyDescent="0.25">
      <c r="A1355" s="11" t="str">
        <f t="shared" si="229"/>
        <v>D06_940_24</v>
      </c>
      <c r="B1355" s="1" t="s">
        <v>488</v>
      </c>
      <c r="C1355" s="1">
        <v>940</v>
      </c>
      <c r="D1355" s="11">
        <v>24</v>
      </c>
      <c r="E1355" s="14" t="s">
        <v>528</v>
      </c>
      <c r="F1355" s="11" t="s">
        <v>497</v>
      </c>
      <c r="G1355" s="11" t="s">
        <v>63</v>
      </c>
      <c r="H1355" s="11">
        <v>2010</v>
      </c>
      <c r="I1355" t="s">
        <v>489</v>
      </c>
      <c r="Y1355" s="11">
        <v>25</v>
      </c>
      <c r="Z1355" s="11">
        <v>84</v>
      </c>
      <c r="AA1355" s="15">
        <f t="shared" si="224"/>
        <v>3.36</v>
      </c>
      <c r="AB1355" s="11">
        <v>4</v>
      </c>
      <c r="AC1355" s="11">
        <v>21</v>
      </c>
      <c r="AD1355" s="101">
        <f t="shared" si="225"/>
        <v>0.84</v>
      </c>
      <c r="AE1355" s="16">
        <f t="shared" si="226"/>
        <v>25</v>
      </c>
      <c r="AF1355" s="11">
        <v>0</v>
      </c>
      <c r="AG1355" s="16">
        <f t="shared" si="227"/>
        <v>0</v>
      </c>
      <c r="AH1355" s="16">
        <v>0</v>
      </c>
      <c r="AI1355" s="16">
        <f t="shared" si="228"/>
        <v>0</v>
      </c>
      <c r="AJ1355" s="18" t="s">
        <v>87</v>
      </c>
      <c r="AM1355" s="11">
        <v>3</v>
      </c>
      <c r="AN1355" s="11">
        <v>2</v>
      </c>
      <c r="AO1355" s="11">
        <v>3</v>
      </c>
      <c r="AP1355" s="11">
        <v>4</v>
      </c>
      <c r="AQ1355" s="11">
        <v>3</v>
      </c>
      <c r="AR1355" s="11">
        <v>3</v>
      </c>
      <c r="AS1355" s="11">
        <v>4</v>
      </c>
      <c r="AT1355" s="102"/>
      <c r="AY1355" s="11"/>
      <c r="BH1355" t="str">
        <f>CONCATENATE(Tabla1[[#This Row],[MADRE]],"X",Tabla1[[#This Row],[PADRE]])</f>
        <v>D00i078XD00i349</v>
      </c>
    </row>
    <row r="1356" spans="1:60" ht="15.75" hidden="1" x14ac:dyDescent="0.25">
      <c r="A1356" s="11" t="str">
        <f t="shared" si="229"/>
        <v>D06_941_24</v>
      </c>
      <c r="B1356" s="1" t="s">
        <v>488</v>
      </c>
      <c r="C1356" s="1">
        <v>941</v>
      </c>
      <c r="D1356" s="11">
        <v>24</v>
      </c>
      <c r="E1356" s="14" t="s">
        <v>528</v>
      </c>
      <c r="F1356" s="11" t="s">
        <v>497</v>
      </c>
      <c r="G1356" s="11" t="s">
        <v>63</v>
      </c>
      <c r="H1356" s="11">
        <v>2010</v>
      </c>
      <c r="I1356" t="s">
        <v>489</v>
      </c>
      <c r="Y1356" s="11">
        <v>25</v>
      </c>
      <c r="Z1356" s="11">
        <v>41</v>
      </c>
      <c r="AA1356" s="15">
        <f t="shared" si="224"/>
        <v>1.739047619047619</v>
      </c>
      <c r="AB1356" s="11">
        <v>4</v>
      </c>
      <c r="AC1356" s="11">
        <v>13</v>
      </c>
      <c r="AD1356" s="101">
        <f t="shared" si="225"/>
        <v>0.61904761904761907</v>
      </c>
      <c r="AE1356" s="16">
        <f t="shared" si="226"/>
        <v>35.596933187294638</v>
      </c>
      <c r="AF1356" s="11">
        <v>4</v>
      </c>
      <c r="AG1356" s="16">
        <f t="shared" si="227"/>
        <v>16</v>
      </c>
      <c r="AH1356" s="16">
        <v>0</v>
      </c>
      <c r="AI1356" s="16">
        <f t="shared" si="228"/>
        <v>0</v>
      </c>
      <c r="AJ1356" s="18" t="s">
        <v>215</v>
      </c>
      <c r="AM1356" s="11">
        <v>5</v>
      </c>
      <c r="AN1356" s="11">
        <v>2</v>
      </c>
      <c r="AO1356" s="11">
        <v>3</v>
      </c>
      <c r="AP1356" s="11">
        <v>4</v>
      </c>
      <c r="AQ1356" s="11">
        <v>3</v>
      </c>
      <c r="AR1356" s="11">
        <v>2</v>
      </c>
      <c r="AS1356" s="11">
        <v>5</v>
      </c>
      <c r="AT1356" s="102"/>
      <c r="AY1356" s="11"/>
      <c r="BH1356" t="str">
        <f>CONCATENATE(Tabla1[[#This Row],[MADRE]],"X",Tabla1[[#This Row],[PADRE]])</f>
        <v>D00i078XD00i349</v>
      </c>
    </row>
    <row r="1357" spans="1:60" ht="15.75" hidden="1" x14ac:dyDescent="0.25">
      <c r="A1357" s="11" t="str">
        <f t="shared" si="229"/>
        <v>D06_942_24</v>
      </c>
      <c r="B1357" s="1" t="s">
        <v>488</v>
      </c>
      <c r="C1357" s="1">
        <v>942</v>
      </c>
      <c r="D1357" s="11">
        <v>24</v>
      </c>
      <c r="E1357" s="14" t="s">
        <v>528</v>
      </c>
      <c r="F1357" s="11" t="s">
        <v>497</v>
      </c>
      <c r="G1357" s="11" t="s">
        <v>63</v>
      </c>
      <c r="H1357" s="11">
        <v>2010</v>
      </c>
      <c r="I1357" t="s">
        <v>489</v>
      </c>
      <c r="Y1357" s="11">
        <v>25</v>
      </c>
      <c r="Z1357" s="11">
        <v>81</v>
      </c>
      <c r="AA1357" s="15">
        <f t="shared" si="224"/>
        <v>3.3272727272727276</v>
      </c>
      <c r="AB1357" s="11">
        <v>4</v>
      </c>
      <c r="AC1357" s="11">
        <v>16</v>
      </c>
      <c r="AD1357" s="101">
        <f t="shared" si="225"/>
        <v>0.72727272727272729</v>
      </c>
      <c r="AE1357" s="16">
        <f t="shared" si="226"/>
        <v>21.857923497267759</v>
      </c>
      <c r="AF1357" s="11">
        <v>3</v>
      </c>
      <c r="AG1357" s="16">
        <f t="shared" si="227"/>
        <v>12</v>
      </c>
      <c r="AH1357" s="16">
        <v>0</v>
      </c>
      <c r="AI1357" s="16">
        <f t="shared" si="228"/>
        <v>0</v>
      </c>
      <c r="AJ1357" s="18" t="s">
        <v>311</v>
      </c>
      <c r="AM1357" s="11">
        <v>6</v>
      </c>
      <c r="AN1357" s="11">
        <v>2</v>
      </c>
      <c r="AO1357" s="11">
        <v>2</v>
      </c>
      <c r="AP1357" s="11">
        <v>2</v>
      </c>
      <c r="AQ1357" s="11">
        <v>3</v>
      </c>
      <c r="AR1357" s="11">
        <v>3</v>
      </c>
      <c r="AS1357" s="11">
        <v>5</v>
      </c>
      <c r="AT1357" s="102"/>
      <c r="AY1357" s="11"/>
      <c r="BH1357" t="str">
        <f>CONCATENATE(Tabla1[[#This Row],[MADRE]],"X",Tabla1[[#This Row],[PADRE]])</f>
        <v>D00i078XD00i349</v>
      </c>
    </row>
    <row r="1358" spans="1:60" ht="15.75" hidden="1" x14ac:dyDescent="0.25">
      <c r="A1358" s="11" t="str">
        <f t="shared" si="229"/>
        <v>D06_951_24</v>
      </c>
      <c r="B1358" s="1" t="s">
        <v>488</v>
      </c>
      <c r="C1358" s="12">
        <v>951</v>
      </c>
      <c r="D1358" s="14">
        <v>24</v>
      </c>
      <c r="E1358" s="14" t="s">
        <v>528</v>
      </c>
      <c r="F1358" s="11" t="s">
        <v>497</v>
      </c>
      <c r="G1358" s="14" t="s">
        <v>63</v>
      </c>
      <c r="H1358" s="13">
        <v>2009</v>
      </c>
      <c r="I1358" t="s">
        <v>489</v>
      </c>
      <c r="Y1358" s="14">
        <v>25</v>
      </c>
      <c r="Z1358" s="14">
        <v>101</v>
      </c>
      <c r="AA1358" s="81">
        <f t="shared" si="224"/>
        <v>4.04</v>
      </c>
      <c r="AB1358" s="14">
        <v>4</v>
      </c>
      <c r="AC1358" s="14">
        <v>30</v>
      </c>
      <c r="AD1358" s="115">
        <f t="shared" si="225"/>
        <v>1.2</v>
      </c>
      <c r="AE1358" s="13">
        <f t="shared" si="226"/>
        <v>29.702970297029704</v>
      </c>
      <c r="AF1358" s="14">
        <v>0</v>
      </c>
      <c r="AG1358" s="13">
        <f t="shared" si="227"/>
        <v>0</v>
      </c>
      <c r="AH1358" s="13">
        <v>2</v>
      </c>
      <c r="AI1358" s="13">
        <f t="shared" si="228"/>
        <v>8</v>
      </c>
      <c r="AJ1358" s="17" t="s">
        <v>87</v>
      </c>
      <c r="AM1358" s="14">
        <v>8</v>
      </c>
      <c r="AN1358" s="14">
        <v>2</v>
      </c>
      <c r="AO1358" s="14">
        <v>3</v>
      </c>
      <c r="AP1358" s="14">
        <v>3</v>
      </c>
      <c r="AQ1358" s="14">
        <v>3</v>
      </c>
      <c r="AR1358" s="14">
        <v>3</v>
      </c>
      <c r="AS1358" s="14"/>
      <c r="AT1358" s="111"/>
      <c r="AY1358" s="14"/>
      <c r="BH1358" t="str">
        <f>CONCATENATE(Tabla1[[#This Row],[MADRE]],"X",Tabla1[[#This Row],[PADRE]])</f>
        <v>D00i078XD00i349</v>
      </c>
    </row>
    <row r="1359" spans="1:60" ht="15.75" hidden="1" x14ac:dyDescent="0.25">
      <c r="A1359" s="11" t="str">
        <f t="shared" si="229"/>
        <v>D06_951_24</v>
      </c>
      <c r="B1359" s="1" t="s">
        <v>488</v>
      </c>
      <c r="C1359" s="1">
        <v>951</v>
      </c>
      <c r="D1359" s="11">
        <v>24</v>
      </c>
      <c r="E1359" s="14" t="s">
        <v>528</v>
      </c>
      <c r="F1359" s="11" t="s">
        <v>497</v>
      </c>
      <c r="G1359" s="11" t="s">
        <v>63</v>
      </c>
      <c r="H1359" s="16">
        <v>2010</v>
      </c>
      <c r="I1359" t="s">
        <v>489</v>
      </c>
      <c r="Y1359" s="11">
        <v>25</v>
      </c>
      <c r="Z1359" s="11">
        <v>88</v>
      </c>
      <c r="AA1359" s="15">
        <f t="shared" si="224"/>
        <v>3.52</v>
      </c>
      <c r="AB1359" s="11">
        <v>4</v>
      </c>
      <c r="AC1359" s="11">
        <v>28</v>
      </c>
      <c r="AD1359" s="112">
        <f t="shared" si="225"/>
        <v>1.1200000000000001</v>
      </c>
      <c r="AE1359" s="16">
        <f t="shared" si="226"/>
        <v>31.818181818181824</v>
      </c>
      <c r="AF1359" s="11">
        <v>0</v>
      </c>
      <c r="AG1359" s="16">
        <f t="shared" si="227"/>
        <v>0</v>
      </c>
      <c r="AH1359" s="16">
        <v>1</v>
      </c>
      <c r="AI1359" s="16">
        <f t="shared" si="228"/>
        <v>4</v>
      </c>
      <c r="AJ1359" s="18" t="s">
        <v>435</v>
      </c>
      <c r="AM1359" s="11">
        <v>4</v>
      </c>
      <c r="AN1359" s="11">
        <v>2</v>
      </c>
      <c r="AO1359" s="11">
        <v>3</v>
      </c>
      <c r="AP1359" s="11">
        <v>2</v>
      </c>
      <c r="AQ1359" s="11">
        <v>3</v>
      </c>
      <c r="AR1359" s="11">
        <v>3</v>
      </c>
      <c r="AS1359" s="129">
        <v>4</v>
      </c>
      <c r="AT1359" s="102"/>
      <c r="AY1359" s="11"/>
      <c r="BH1359" t="str">
        <f>CONCATENATE(Tabla1[[#This Row],[MADRE]],"X",Tabla1[[#This Row],[PADRE]])</f>
        <v>D00i078XD00i349</v>
      </c>
    </row>
    <row r="1360" spans="1:60" ht="15.75" hidden="1" x14ac:dyDescent="0.25">
      <c r="A1360" s="11" t="str">
        <f t="shared" si="229"/>
        <v>D06_951_24</v>
      </c>
      <c r="B1360" s="1" t="s">
        <v>488</v>
      </c>
      <c r="C1360" s="1">
        <v>951</v>
      </c>
      <c r="D1360" s="11">
        <v>24</v>
      </c>
      <c r="E1360" s="14" t="s">
        <v>528</v>
      </c>
      <c r="F1360" s="11" t="s">
        <v>497</v>
      </c>
      <c r="G1360" s="11" t="s">
        <v>63</v>
      </c>
      <c r="H1360" s="16">
        <v>2011</v>
      </c>
      <c r="I1360" t="s">
        <v>489</v>
      </c>
      <c r="Y1360" s="11">
        <v>25</v>
      </c>
      <c r="Z1360" s="11">
        <v>109</v>
      </c>
      <c r="AA1360" s="15">
        <f t="shared" si="224"/>
        <v>4.3600000000000003</v>
      </c>
      <c r="AB1360" s="11">
        <v>4</v>
      </c>
      <c r="AC1360" s="11">
        <v>29</v>
      </c>
      <c r="AD1360" s="15">
        <f t="shared" si="225"/>
        <v>1.1599999999999999</v>
      </c>
      <c r="AE1360" s="16">
        <f t="shared" si="226"/>
        <v>26.605504587155959</v>
      </c>
      <c r="AF1360" s="11">
        <v>0</v>
      </c>
      <c r="AG1360" s="16">
        <f t="shared" si="227"/>
        <v>0</v>
      </c>
      <c r="AH1360" s="16">
        <v>1</v>
      </c>
      <c r="AI1360" s="16">
        <f t="shared" si="228"/>
        <v>4</v>
      </c>
      <c r="AJ1360" s="18" t="s">
        <v>81</v>
      </c>
      <c r="AM1360" s="11">
        <v>8</v>
      </c>
      <c r="AN1360" s="11">
        <v>2</v>
      </c>
      <c r="AO1360" s="11">
        <v>2</v>
      </c>
      <c r="AP1360" s="11">
        <v>2</v>
      </c>
      <c r="AQ1360" s="11">
        <v>3</v>
      </c>
      <c r="AR1360" s="11">
        <v>3</v>
      </c>
      <c r="AS1360" s="11">
        <v>2</v>
      </c>
      <c r="AT1360" s="19" t="s">
        <v>554</v>
      </c>
      <c r="AY1360" s="11"/>
      <c r="BH1360" t="str">
        <f>CONCATENATE(Tabla1[[#This Row],[MADRE]],"X",Tabla1[[#This Row],[PADRE]])</f>
        <v>D00i078XD00i349</v>
      </c>
    </row>
    <row r="1361" spans="1:60" ht="15.75" hidden="1" x14ac:dyDescent="0.25">
      <c r="A1361" s="11" t="str">
        <f t="shared" si="229"/>
        <v>D06_951_24</v>
      </c>
      <c r="B1361" s="1" t="s">
        <v>488</v>
      </c>
      <c r="C1361" s="1">
        <v>951</v>
      </c>
      <c r="D1361" s="11">
        <v>24</v>
      </c>
      <c r="E1361" s="14" t="s">
        <v>528</v>
      </c>
      <c r="F1361" s="11" t="s">
        <v>497</v>
      </c>
      <c r="G1361" s="11" t="s">
        <v>63</v>
      </c>
      <c r="H1361" s="16">
        <v>2012</v>
      </c>
      <c r="I1361" t="s">
        <v>489</v>
      </c>
      <c r="Y1361" s="11">
        <v>25</v>
      </c>
      <c r="Z1361" s="11">
        <v>135</v>
      </c>
      <c r="AA1361" s="15">
        <f t="shared" si="224"/>
        <v>5.4</v>
      </c>
      <c r="AB1361" s="11">
        <v>4</v>
      </c>
      <c r="AC1361" s="11">
        <v>33</v>
      </c>
      <c r="AD1361" s="15">
        <f t="shared" si="225"/>
        <v>1.32</v>
      </c>
      <c r="AE1361" s="16">
        <f t="shared" si="226"/>
        <v>24.444444444444443</v>
      </c>
      <c r="AF1361" s="11">
        <v>0</v>
      </c>
      <c r="AG1361" s="16">
        <f t="shared" si="227"/>
        <v>0</v>
      </c>
      <c r="AH1361" s="16">
        <v>3</v>
      </c>
      <c r="AI1361" s="16">
        <f t="shared" si="228"/>
        <v>12</v>
      </c>
      <c r="AJ1361" s="18" t="s">
        <v>198</v>
      </c>
      <c r="AM1361" s="16">
        <v>11</v>
      </c>
      <c r="AN1361" s="11">
        <v>2</v>
      </c>
      <c r="AO1361" s="11">
        <v>2</v>
      </c>
      <c r="AP1361" s="11">
        <v>3</v>
      </c>
      <c r="AQ1361" s="11">
        <v>3</v>
      </c>
      <c r="AR1361" s="11">
        <v>4</v>
      </c>
      <c r="AS1361" s="11"/>
      <c r="AT1361" s="19"/>
      <c r="AY1361" s="11"/>
      <c r="BH1361" t="str">
        <f>CONCATENATE(Tabla1[[#This Row],[MADRE]],"X",Tabla1[[#This Row],[PADRE]])</f>
        <v>D00i078XD00i349</v>
      </c>
    </row>
    <row r="1362" spans="1:60" ht="15.75" hidden="1" x14ac:dyDescent="0.25">
      <c r="A1362" s="11" t="str">
        <f t="shared" si="229"/>
        <v>D06_951_24</v>
      </c>
      <c r="B1362" s="1" t="s">
        <v>488</v>
      </c>
      <c r="C1362" s="1">
        <v>951</v>
      </c>
      <c r="D1362" s="11">
        <v>24</v>
      </c>
      <c r="E1362" s="14" t="s">
        <v>528</v>
      </c>
      <c r="F1362" s="11" t="s">
        <v>497</v>
      </c>
      <c r="G1362" s="11" t="s">
        <v>63</v>
      </c>
      <c r="H1362" s="16">
        <v>2013</v>
      </c>
      <c r="I1362" t="s">
        <v>489</v>
      </c>
      <c r="Y1362" s="11">
        <v>25</v>
      </c>
      <c r="Z1362" s="11">
        <v>95</v>
      </c>
      <c r="AA1362" s="15">
        <f t="shared" si="224"/>
        <v>3.8</v>
      </c>
      <c r="AB1362" s="11">
        <v>4</v>
      </c>
      <c r="AC1362" s="11">
        <v>21</v>
      </c>
      <c r="AD1362" s="15">
        <f t="shared" si="225"/>
        <v>0.84</v>
      </c>
      <c r="AE1362" s="16">
        <f t="shared" si="226"/>
        <v>22.105263157894736</v>
      </c>
      <c r="AF1362" s="11">
        <v>0</v>
      </c>
      <c r="AG1362" s="16">
        <f t="shared" si="227"/>
        <v>0</v>
      </c>
      <c r="AH1362" s="16">
        <v>0</v>
      </c>
      <c r="AI1362" s="16">
        <f t="shared" si="228"/>
        <v>0</v>
      </c>
      <c r="AJ1362" s="18" t="s">
        <v>431</v>
      </c>
      <c r="AM1362" s="11">
        <v>4</v>
      </c>
      <c r="AN1362" s="11">
        <v>2</v>
      </c>
      <c r="AO1362" s="11">
        <v>2</v>
      </c>
      <c r="AP1362" s="11">
        <v>2</v>
      </c>
      <c r="AQ1362" s="11">
        <v>3</v>
      </c>
      <c r="AR1362" s="11">
        <v>2</v>
      </c>
      <c r="AS1362" s="11">
        <v>2</v>
      </c>
      <c r="AT1362" s="19"/>
      <c r="AY1362" s="11"/>
      <c r="BH1362" t="str">
        <f>CONCATENATE(Tabla1[[#This Row],[MADRE]],"X",Tabla1[[#This Row],[PADRE]])</f>
        <v>D00i078XD00i349</v>
      </c>
    </row>
    <row r="1363" spans="1:60" ht="15.75" hidden="1" x14ac:dyDescent="0.25">
      <c r="A1363" s="11" t="str">
        <f t="shared" si="229"/>
        <v>D06_951_24</v>
      </c>
      <c r="B1363" s="1" t="s">
        <v>488</v>
      </c>
      <c r="C1363" s="1">
        <v>951</v>
      </c>
      <c r="D1363" s="11">
        <v>24</v>
      </c>
      <c r="E1363" s="14" t="s">
        <v>528</v>
      </c>
      <c r="F1363" s="11" t="s">
        <v>497</v>
      </c>
      <c r="G1363" s="11" t="s">
        <v>63</v>
      </c>
      <c r="H1363" s="16">
        <v>2014</v>
      </c>
      <c r="I1363" t="s">
        <v>489</v>
      </c>
      <c r="Y1363" s="11">
        <v>25</v>
      </c>
      <c r="Z1363" s="11">
        <v>88</v>
      </c>
      <c r="AA1363" s="15">
        <f t="shared" ref="AA1363:AA1426" si="230">(Z1363+(AD1363*AF1363))/Y1363</f>
        <v>3.52</v>
      </c>
      <c r="AB1363" s="11">
        <v>4</v>
      </c>
      <c r="AC1363" s="11">
        <v>24</v>
      </c>
      <c r="AD1363" s="15">
        <f t="shared" ref="AD1363:AD1426" si="231">AC1363/(Y1363-AF1363)</f>
        <v>0.96</v>
      </c>
      <c r="AE1363" s="16">
        <f t="shared" ref="AE1363:AE1426" si="232">AD1363*100/AA1363</f>
        <v>27.272727272727273</v>
      </c>
      <c r="AF1363" s="11">
        <v>0</v>
      </c>
      <c r="AG1363" s="16">
        <f t="shared" ref="AG1363:AG1426" si="233">AF1363*100/Y1363</f>
        <v>0</v>
      </c>
      <c r="AH1363" s="16">
        <v>0</v>
      </c>
      <c r="AI1363" s="16">
        <f t="shared" ref="AI1363:AI1426" si="234">AH1363*100/Y1363</f>
        <v>0</v>
      </c>
      <c r="AJ1363" s="18" t="s">
        <v>87</v>
      </c>
      <c r="AM1363" s="11">
        <v>4</v>
      </c>
      <c r="AN1363" s="11">
        <v>2</v>
      </c>
      <c r="AO1363" s="11">
        <v>2</v>
      </c>
      <c r="AP1363" s="11">
        <v>2</v>
      </c>
      <c r="AQ1363" s="11">
        <v>3</v>
      </c>
      <c r="AR1363" s="11">
        <v>4</v>
      </c>
      <c r="AS1363" s="11">
        <v>0</v>
      </c>
      <c r="AT1363" s="19"/>
      <c r="AY1363" s="11"/>
      <c r="BH1363" t="str">
        <f>CONCATENATE(Tabla1[[#This Row],[MADRE]],"X",Tabla1[[#This Row],[PADRE]])</f>
        <v>D00i078XD00i349</v>
      </c>
    </row>
    <row r="1364" spans="1:60" ht="15.75" hidden="1" x14ac:dyDescent="0.25">
      <c r="A1364" s="11" t="str">
        <f t="shared" si="229"/>
        <v>D06_951_24</v>
      </c>
      <c r="B1364" s="1" t="s">
        <v>488</v>
      </c>
      <c r="C1364" s="1">
        <v>951</v>
      </c>
      <c r="D1364" s="11">
        <v>24</v>
      </c>
      <c r="E1364" s="14" t="s">
        <v>528</v>
      </c>
      <c r="F1364" s="11" t="s">
        <v>497</v>
      </c>
      <c r="G1364" s="11" t="s">
        <v>63</v>
      </c>
      <c r="H1364" s="16">
        <v>2015</v>
      </c>
      <c r="I1364" t="s">
        <v>489</v>
      </c>
      <c r="Y1364" s="11">
        <v>25</v>
      </c>
      <c r="Z1364" s="11">
        <v>80</v>
      </c>
      <c r="AA1364" s="15">
        <f t="shared" si="230"/>
        <v>3.2</v>
      </c>
      <c r="AB1364" s="11">
        <v>4</v>
      </c>
      <c r="AC1364" s="11">
        <v>26</v>
      </c>
      <c r="AD1364" s="15">
        <f t="shared" si="231"/>
        <v>1.04</v>
      </c>
      <c r="AE1364" s="16">
        <f t="shared" si="232"/>
        <v>32.5</v>
      </c>
      <c r="AF1364" s="11">
        <v>0</v>
      </c>
      <c r="AG1364" s="16">
        <f t="shared" si="233"/>
        <v>0</v>
      </c>
      <c r="AH1364" s="16">
        <v>1</v>
      </c>
      <c r="AI1364" s="16">
        <f t="shared" si="234"/>
        <v>4</v>
      </c>
      <c r="AJ1364" s="18" t="s">
        <v>279</v>
      </c>
      <c r="AM1364" s="11">
        <v>4</v>
      </c>
      <c r="AN1364" s="11">
        <v>2</v>
      </c>
      <c r="AO1364" s="11">
        <v>3</v>
      </c>
      <c r="AP1364" s="11">
        <v>2</v>
      </c>
      <c r="AQ1364" s="11">
        <v>3</v>
      </c>
      <c r="AR1364" s="11">
        <v>4</v>
      </c>
      <c r="AS1364" s="11">
        <v>1</v>
      </c>
      <c r="AT1364" s="19"/>
      <c r="AY1364" s="11"/>
      <c r="BH1364" t="str">
        <f>CONCATENATE(Tabla1[[#This Row],[MADRE]],"X",Tabla1[[#This Row],[PADRE]])</f>
        <v>D00i078XD00i349</v>
      </c>
    </row>
    <row r="1365" spans="1:60" ht="15.75" hidden="1" x14ac:dyDescent="0.25">
      <c r="A1365" s="11" t="str">
        <f t="shared" si="229"/>
        <v>D06_951_24</v>
      </c>
      <c r="B1365" s="1" t="s">
        <v>488</v>
      </c>
      <c r="C1365" s="1">
        <v>951</v>
      </c>
      <c r="D1365" s="11">
        <v>24</v>
      </c>
      <c r="E1365" s="14" t="s">
        <v>528</v>
      </c>
      <c r="F1365" s="11" t="s">
        <v>497</v>
      </c>
      <c r="G1365" s="11" t="s">
        <v>63</v>
      </c>
      <c r="H1365" s="16">
        <v>2016</v>
      </c>
      <c r="I1365" t="s">
        <v>489</v>
      </c>
      <c r="Y1365" s="11">
        <v>25</v>
      </c>
      <c r="Z1365" s="11">
        <v>120</v>
      </c>
      <c r="AA1365" s="15">
        <f t="shared" si="230"/>
        <v>4.8</v>
      </c>
      <c r="AB1365" s="11">
        <v>4</v>
      </c>
      <c r="AC1365" s="11">
        <v>28</v>
      </c>
      <c r="AD1365" s="15">
        <f t="shared" si="231"/>
        <v>1.1200000000000001</v>
      </c>
      <c r="AE1365" s="16">
        <f t="shared" si="232"/>
        <v>23.333333333333336</v>
      </c>
      <c r="AF1365" s="11">
        <v>0</v>
      </c>
      <c r="AG1365" s="16">
        <f t="shared" si="233"/>
        <v>0</v>
      </c>
      <c r="AH1365" s="16">
        <v>0</v>
      </c>
      <c r="AI1365" s="16">
        <f t="shared" si="234"/>
        <v>0</v>
      </c>
      <c r="AJ1365" s="18" t="s">
        <v>309</v>
      </c>
      <c r="AM1365" s="11">
        <v>8</v>
      </c>
      <c r="AN1365" s="11">
        <v>2</v>
      </c>
      <c r="AO1365" s="11">
        <v>3</v>
      </c>
      <c r="AP1365" s="11">
        <v>3</v>
      </c>
      <c r="AQ1365" s="11">
        <v>3</v>
      </c>
      <c r="AR1365" s="11">
        <v>3</v>
      </c>
      <c r="AS1365" s="11"/>
      <c r="AT1365" s="99" t="s">
        <v>555</v>
      </c>
      <c r="AY1365" s="11" t="s">
        <v>86</v>
      </c>
      <c r="BH1365" t="str">
        <f>CONCATENATE(Tabla1[[#This Row],[MADRE]],"X",Tabla1[[#This Row],[PADRE]])</f>
        <v>D00i078XD00i349</v>
      </c>
    </row>
    <row r="1366" spans="1:60" ht="15.75" hidden="1" x14ac:dyDescent="0.25">
      <c r="A1366" s="11" t="str">
        <f t="shared" si="229"/>
        <v>D06_951_24</v>
      </c>
      <c r="B1366" s="1" t="s">
        <v>488</v>
      </c>
      <c r="C1366" s="1">
        <v>951</v>
      </c>
      <c r="D1366" s="11">
        <v>24</v>
      </c>
      <c r="E1366" s="14" t="s">
        <v>528</v>
      </c>
      <c r="F1366" s="11" t="s">
        <v>497</v>
      </c>
      <c r="G1366" s="11" t="s">
        <v>63</v>
      </c>
      <c r="H1366" s="16">
        <v>2017</v>
      </c>
      <c r="I1366" t="s">
        <v>489</v>
      </c>
      <c r="Y1366" s="11">
        <v>25</v>
      </c>
      <c r="Z1366" s="11">
        <v>69</v>
      </c>
      <c r="AA1366" s="15">
        <f t="shared" si="230"/>
        <v>2.76</v>
      </c>
      <c r="AB1366" s="11">
        <v>4</v>
      </c>
      <c r="AC1366" s="11">
        <v>26</v>
      </c>
      <c r="AD1366" s="15">
        <f t="shared" si="231"/>
        <v>1.04</v>
      </c>
      <c r="AE1366" s="16">
        <f t="shared" si="232"/>
        <v>37.681159420289859</v>
      </c>
      <c r="AF1366" s="11">
        <v>0</v>
      </c>
      <c r="AG1366" s="16">
        <f t="shared" si="233"/>
        <v>0</v>
      </c>
      <c r="AH1366" s="16">
        <v>1</v>
      </c>
      <c r="AI1366" s="16">
        <f t="shared" si="234"/>
        <v>4</v>
      </c>
      <c r="AJ1366" s="18" t="s">
        <v>81</v>
      </c>
      <c r="AM1366" s="11">
        <v>4</v>
      </c>
      <c r="AN1366" s="11">
        <v>2</v>
      </c>
      <c r="AO1366" s="11">
        <v>2</v>
      </c>
      <c r="AP1366" s="11">
        <v>2</v>
      </c>
      <c r="AQ1366" s="11">
        <v>3</v>
      </c>
      <c r="AR1366" s="11">
        <v>3</v>
      </c>
      <c r="AS1366" s="11"/>
      <c r="AT1366" s="19"/>
      <c r="AY1366" s="11"/>
      <c r="BH1366" t="str">
        <f>CONCATENATE(Tabla1[[#This Row],[MADRE]],"X",Tabla1[[#This Row],[PADRE]])</f>
        <v>D00i078XD00i349</v>
      </c>
    </row>
    <row r="1367" spans="1:60" ht="15.75" hidden="1" x14ac:dyDescent="0.25">
      <c r="A1367" s="11" t="str">
        <f t="shared" si="229"/>
        <v>D06_952_24</v>
      </c>
      <c r="B1367" s="1" t="s">
        <v>488</v>
      </c>
      <c r="C1367" s="1">
        <v>952</v>
      </c>
      <c r="D1367" s="11">
        <v>24</v>
      </c>
      <c r="E1367" s="14" t="s">
        <v>528</v>
      </c>
      <c r="F1367" s="11" t="s">
        <v>497</v>
      </c>
      <c r="G1367" s="11" t="s">
        <v>63</v>
      </c>
      <c r="H1367" s="11">
        <v>2010</v>
      </c>
      <c r="I1367" t="s">
        <v>489</v>
      </c>
      <c r="Y1367" s="11">
        <v>10</v>
      </c>
      <c r="Z1367" s="11">
        <v>20</v>
      </c>
      <c r="AA1367" s="15">
        <f t="shared" si="230"/>
        <v>2</v>
      </c>
      <c r="AB1367" s="11">
        <v>4</v>
      </c>
      <c r="AC1367" s="11">
        <v>6</v>
      </c>
      <c r="AD1367" s="101">
        <f t="shared" si="231"/>
        <v>0.6</v>
      </c>
      <c r="AE1367" s="16">
        <f t="shared" si="232"/>
        <v>30</v>
      </c>
      <c r="AF1367" s="11">
        <v>0</v>
      </c>
      <c r="AG1367" s="16">
        <f t="shared" si="233"/>
        <v>0</v>
      </c>
      <c r="AH1367" s="16">
        <v>0</v>
      </c>
      <c r="AI1367" s="16">
        <f t="shared" si="234"/>
        <v>0</v>
      </c>
      <c r="AJ1367" s="18" t="s">
        <v>83</v>
      </c>
      <c r="AM1367" s="11">
        <v>6</v>
      </c>
      <c r="AN1367" s="11">
        <v>2</v>
      </c>
      <c r="AO1367" s="11">
        <v>3</v>
      </c>
      <c r="AP1367" s="11">
        <v>4</v>
      </c>
      <c r="AQ1367" s="11">
        <v>3</v>
      </c>
      <c r="AR1367" s="11">
        <v>2</v>
      </c>
      <c r="AS1367" s="11">
        <v>4</v>
      </c>
      <c r="AT1367" s="102"/>
      <c r="AY1367" s="11"/>
      <c r="BH1367" t="str">
        <f>CONCATENATE(Tabla1[[#This Row],[MADRE]],"X",Tabla1[[#This Row],[PADRE]])</f>
        <v>D00i078XD00i349</v>
      </c>
    </row>
    <row r="1368" spans="1:60" ht="15.75" hidden="1" x14ac:dyDescent="0.25">
      <c r="A1368" s="11" t="str">
        <f t="shared" si="229"/>
        <v>D06_953_24</v>
      </c>
      <c r="B1368" s="1" t="s">
        <v>488</v>
      </c>
      <c r="C1368" s="1">
        <v>953</v>
      </c>
      <c r="D1368" s="11">
        <v>24</v>
      </c>
      <c r="E1368" s="14" t="s">
        <v>528</v>
      </c>
      <c r="F1368" s="11" t="s">
        <v>497</v>
      </c>
      <c r="G1368" s="11" t="s">
        <v>63</v>
      </c>
      <c r="H1368" s="11">
        <v>2010</v>
      </c>
      <c r="I1368" t="s">
        <v>489</v>
      </c>
      <c r="Y1368" s="11">
        <v>25</v>
      </c>
      <c r="Z1368" s="11">
        <v>80</v>
      </c>
      <c r="AA1368" s="15">
        <f t="shared" si="230"/>
        <v>3.2486956521739132</v>
      </c>
      <c r="AB1368" s="11">
        <v>4</v>
      </c>
      <c r="AC1368" s="11">
        <v>14</v>
      </c>
      <c r="AD1368" s="101">
        <f t="shared" si="231"/>
        <v>0.60869565217391308</v>
      </c>
      <c r="AE1368" s="16">
        <f t="shared" si="232"/>
        <v>18.736616702355462</v>
      </c>
      <c r="AF1368" s="11">
        <v>2</v>
      </c>
      <c r="AG1368" s="16">
        <f t="shared" si="233"/>
        <v>8</v>
      </c>
      <c r="AH1368" s="16">
        <v>0</v>
      </c>
      <c r="AI1368" s="16">
        <f t="shared" si="234"/>
        <v>0</v>
      </c>
      <c r="AJ1368" s="18" t="s">
        <v>411</v>
      </c>
      <c r="AM1368" s="11">
        <v>7</v>
      </c>
      <c r="AN1368" s="11">
        <v>1</v>
      </c>
      <c r="AO1368" s="11">
        <v>3</v>
      </c>
      <c r="AP1368" s="11">
        <v>3</v>
      </c>
      <c r="AQ1368" s="11">
        <v>3</v>
      </c>
      <c r="AR1368" s="11">
        <v>2</v>
      </c>
      <c r="AS1368" s="11">
        <v>3</v>
      </c>
      <c r="AT1368" s="102"/>
      <c r="AY1368" s="11"/>
      <c r="BH1368" t="str">
        <f>CONCATENATE(Tabla1[[#This Row],[MADRE]],"X",Tabla1[[#This Row],[PADRE]])</f>
        <v>D00i078XD00i349</v>
      </c>
    </row>
    <row r="1369" spans="1:60" ht="15.75" hidden="1" x14ac:dyDescent="0.25">
      <c r="A1369" s="11" t="str">
        <f t="shared" si="229"/>
        <v>D06_959_25</v>
      </c>
      <c r="B1369" s="1" t="s">
        <v>488</v>
      </c>
      <c r="C1369" s="1">
        <v>959</v>
      </c>
      <c r="D1369" s="11">
        <v>25</v>
      </c>
      <c r="E1369" s="11" t="s">
        <v>556</v>
      </c>
      <c r="F1369" s="11" t="s">
        <v>224</v>
      </c>
      <c r="G1369" s="11" t="s">
        <v>63</v>
      </c>
      <c r="H1369" s="11">
        <v>2010</v>
      </c>
      <c r="I1369" t="s">
        <v>489</v>
      </c>
      <c r="Y1369" s="11">
        <v>25</v>
      </c>
      <c r="Z1369" s="11">
        <v>72</v>
      </c>
      <c r="AA1369" s="15">
        <f t="shared" si="230"/>
        <v>2.88</v>
      </c>
      <c r="AB1369" s="11">
        <v>4</v>
      </c>
      <c r="AC1369" s="11">
        <v>17</v>
      </c>
      <c r="AD1369" s="101">
        <f t="shared" si="231"/>
        <v>0.68</v>
      </c>
      <c r="AE1369" s="16">
        <f t="shared" si="232"/>
        <v>23.611111111111111</v>
      </c>
      <c r="AF1369" s="11">
        <v>0</v>
      </c>
      <c r="AG1369" s="16">
        <f t="shared" si="233"/>
        <v>0</v>
      </c>
      <c r="AH1369" s="16">
        <v>0</v>
      </c>
      <c r="AI1369" s="16">
        <f t="shared" si="234"/>
        <v>0</v>
      </c>
      <c r="AJ1369" s="18" t="s">
        <v>215</v>
      </c>
      <c r="AM1369" s="11">
        <v>3</v>
      </c>
      <c r="AN1369" s="11">
        <v>1</v>
      </c>
      <c r="AO1369" s="11">
        <v>2</v>
      </c>
      <c r="AP1369" s="11">
        <v>2</v>
      </c>
      <c r="AQ1369" s="11">
        <v>3</v>
      </c>
      <c r="AR1369" s="11">
        <v>3</v>
      </c>
      <c r="AS1369" s="11">
        <v>2</v>
      </c>
      <c r="AT1369" s="102"/>
      <c r="AY1369" s="11"/>
      <c r="BH1369" t="str">
        <f>CONCATENATE(Tabla1[[#This Row],[MADRE]],"X",Tabla1[[#This Row],[PADRE]])</f>
        <v>D00i127XA2198</v>
      </c>
    </row>
    <row r="1370" spans="1:60" ht="15.75" hidden="1" x14ac:dyDescent="0.25">
      <c r="A1370" s="11" t="str">
        <f t="shared" si="229"/>
        <v>D06_961_25</v>
      </c>
      <c r="B1370" s="1" t="s">
        <v>488</v>
      </c>
      <c r="C1370" s="1">
        <v>961</v>
      </c>
      <c r="D1370" s="11">
        <v>25</v>
      </c>
      <c r="E1370" s="11" t="s">
        <v>556</v>
      </c>
      <c r="F1370" s="11" t="s">
        <v>224</v>
      </c>
      <c r="G1370" s="11" t="s">
        <v>63</v>
      </c>
      <c r="H1370" s="11">
        <v>2010</v>
      </c>
      <c r="I1370" t="s">
        <v>489</v>
      </c>
      <c r="Y1370" s="11">
        <v>25</v>
      </c>
      <c r="Z1370" s="11">
        <v>50</v>
      </c>
      <c r="AA1370" s="15">
        <f t="shared" si="230"/>
        <v>2</v>
      </c>
      <c r="AB1370" s="11">
        <v>4</v>
      </c>
      <c r="AC1370" s="11">
        <v>15</v>
      </c>
      <c r="AD1370" s="101">
        <f t="shared" si="231"/>
        <v>0.6</v>
      </c>
      <c r="AE1370" s="16">
        <f t="shared" si="232"/>
        <v>30</v>
      </c>
      <c r="AF1370" s="11">
        <v>0</v>
      </c>
      <c r="AG1370" s="16">
        <f t="shared" si="233"/>
        <v>0</v>
      </c>
      <c r="AH1370" s="16">
        <v>0</v>
      </c>
      <c r="AI1370" s="16">
        <f t="shared" si="234"/>
        <v>0</v>
      </c>
      <c r="AJ1370" s="18" t="s">
        <v>478</v>
      </c>
      <c r="AM1370" s="11">
        <v>4</v>
      </c>
      <c r="AN1370" s="11">
        <v>2</v>
      </c>
      <c r="AO1370" s="11">
        <v>1</v>
      </c>
      <c r="AP1370" s="11">
        <v>2</v>
      </c>
      <c r="AQ1370" s="11">
        <v>3</v>
      </c>
      <c r="AR1370" s="11">
        <v>3</v>
      </c>
      <c r="AS1370" s="11">
        <v>3</v>
      </c>
      <c r="AT1370" s="102"/>
      <c r="AY1370" s="11"/>
      <c r="BH1370" t="str">
        <f>CONCATENATE(Tabla1[[#This Row],[MADRE]],"X",Tabla1[[#This Row],[PADRE]])</f>
        <v>D00i127XA2198</v>
      </c>
    </row>
    <row r="1371" spans="1:60" ht="15.75" hidden="1" x14ac:dyDescent="0.25">
      <c r="A1371" s="11" t="str">
        <f t="shared" si="229"/>
        <v>D06_965_25</v>
      </c>
      <c r="B1371" s="1" t="s">
        <v>488</v>
      </c>
      <c r="C1371" s="12">
        <v>965</v>
      </c>
      <c r="D1371" s="14">
        <v>25</v>
      </c>
      <c r="E1371" s="11" t="s">
        <v>556</v>
      </c>
      <c r="F1371" s="14" t="s">
        <v>224</v>
      </c>
      <c r="G1371" s="14" t="s">
        <v>63</v>
      </c>
      <c r="H1371" s="14">
        <v>2009</v>
      </c>
      <c r="I1371" t="s">
        <v>489</v>
      </c>
      <c r="Y1371" s="14">
        <v>25</v>
      </c>
      <c r="Z1371" s="14">
        <v>60</v>
      </c>
      <c r="AA1371" s="81">
        <f t="shared" si="230"/>
        <v>2.4</v>
      </c>
      <c r="AB1371" s="14">
        <v>4</v>
      </c>
      <c r="AC1371" s="14">
        <v>22</v>
      </c>
      <c r="AD1371" s="81">
        <f t="shared" si="231"/>
        <v>0.88</v>
      </c>
      <c r="AE1371" s="13">
        <f t="shared" si="232"/>
        <v>36.666666666666671</v>
      </c>
      <c r="AF1371" s="14">
        <v>0</v>
      </c>
      <c r="AG1371" s="103">
        <f t="shared" si="233"/>
        <v>0</v>
      </c>
      <c r="AH1371" s="14">
        <v>1</v>
      </c>
      <c r="AI1371" s="13">
        <f t="shared" si="234"/>
        <v>4</v>
      </c>
      <c r="AJ1371" s="17" t="s">
        <v>87</v>
      </c>
      <c r="AM1371" s="14">
        <v>7</v>
      </c>
      <c r="AN1371" s="14">
        <v>3</v>
      </c>
      <c r="AO1371" s="14">
        <v>2</v>
      </c>
      <c r="AP1371" s="14">
        <v>3</v>
      </c>
      <c r="AQ1371" s="14">
        <v>3</v>
      </c>
      <c r="AR1371" s="14">
        <v>3</v>
      </c>
      <c r="AS1371" s="14"/>
      <c r="AT1371" s="14"/>
      <c r="AY1371" s="14"/>
      <c r="BH1371" t="str">
        <f>CONCATENATE(Tabla1[[#This Row],[MADRE]],"X",Tabla1[[#This Row],[PADRE]])</f>
        <v>D00i127XA2198</v>
      </c>
    </row>
    <row r="1372" spans="1:60" ht="15.75" hidden="1" x14ac:dyDescent="0.25">
      <c r="A1372" s="11" t="str">
        <f t="shared" si="229"/>
        <v>D06_971_25</v>
      </c>
      <c r="B1372" s="1" t="s">
        <v>488</v>
      </c>
      <c r="C1372" s="12">
        <v>971</v>
      </c>
      <c r="D1372" s="14">
        <v>25</v>
      </c>
      <c r="E1372" s="11" t="s">
        <v>556</v>
      </c>
      <c r="F1372" s="14" t="s">
        <v>224</v>
      </c>
      <c r="G1372" s="14" t="s">
        <v>63</v>
      </c>
      <c r="H1372" s="14">
        <v>2009</v>
      </c>
      <c r="I1372" t="s">
        <v>489</v>
      </c>
      <c r="Y1372" s="14">
        <v>25</v>
      </c>
      <c r="Z1372" s="14">
        <v>66</v>
      </c>
      <c r="AA1372" s="81">
        <f t="shared" si="230"/>
        <v>2.7327272727272724</v>
      </c>
      <c r="AB1372" s="14">
        <v>4</v>
      </c>
      <c r="AC1372" s="14">
        <v>17</v>
      </c>
      <c r="AD1372" s="104">
        <f t="shared" si="231"/>
        <v>0.77272727272727271</v>
      </c>
      <c r="AE1372" s="13">
        <f t="shared" si="232"/>
        <v>28.276779773785762</v>
      </c>
      <c r="AF1372" s="14">
        <v>3</v>
      </c>
      <c r="AG1372" s="108">
        <f t="shared" si="233"/>
        <v>12</v>
      </c>
      <c r="AH1372" s="14">
        <v>1</v>
      </c>
      <c r="AI1372" s="13">
        <f t="shared" si="234"/>
        <v>4</v>
      </c>
      <c r="AJ1372" s="17" t="s">
        <v>83</v>
      </c>
      <c r="AM1372" s="14">
        <v>7</v>
      </c>
      <c r="AN1372" s="14">
        <v>2</v>
      </c>
      <c r="AO1372" s="14">
        <v>3</v>
      </c>
      <c r="AP1372" s="14">
        <v>3</v>
      </c>
      <c r="AQ1372" s="14">
        <v>3</v>
      </c>
      <c r="AR1372" s="14">
        <v>3</v>
      </c>
      <c r="AS1372" s="14"/>
      <c r="AT1372" s="14"/>
      <c r="AY1372" s="14"/>
      <c r="BH1372" t="str">
        <f>CONCATENATE(Tabla1[[#This Row],[MADRE]],"X",Tabla1[[#This Row],[PADRE]])</f>
        <v>D00i127XA2198</v>
      </c>
    </row>
    <row r="1373" spans="1:60" ht="15.75" hidden="1" x14ac:dyDescent="0.25">
      <c r="A1373" s="11" t="str">
        <f t="shared" si="229"/>
        <v>D06_1007_6i7f</v>
      </c>
      <c r="B1373" s="1" t="s">
        <v>488</v>
      </c>
      <c r="C1373" s="1">
        <v>1007</v>
      </c>
      <c r="D1373" s="16" t="s">
        <v>557</v>
      </c>
      <c r="E1373" s="11" t="s">
        <v>62</v>
      </c>
      <c r="F1373" s="11" t="s">
        <v>428</v>
      </c>
      <c r="G1373" s="11" t="s">
        <v>63</v>
      </c>
      <c r="H1373" s="11">
        <v>2010</v>
      </c>
      <c r="I1373" t="s">
        <v>489</v>
      </c>
      <c r="Y1373" s="11">
        <v>25</v>
      </c>
      <c r="Z1373" s="11">
        <v>60</v>
      </c>
      <c r="AA1373" s="15">
        <f t="shared" si="230"/>
        <v>2.4216666666666664</v>
      </c>
      <c r="AB1373" s="11">
        <v>4</v>
      </c>
      <c r="AC1373" s="11">
        <v>13</v>
      </c>
      <c r="AD1373" s="101">
        <f t="shared" si="231"/>
        <v>0.54166666666666663</v>
      </c>
      <c r="AE1373" s="16">
        <f t="shared" si="232"/>
        <v>22.367515485203029</v>
      </c>
      <c r="AF1373" s="11">
        <v>1</v>
      </c>
      <c r="AG1373" s="16">
        <f t="shared" si="233"/>
        <v>4</v>
      </c>
      <c r="AH1373" s="16">
        <v>0</v>
      </c>
      <c r="AI1373" s="16">
        <f t="shared" si="234"/>
        <v>0</v>
      </c>
      <c r="AJ1373" s="18" t="s">
        <v>218</v>
      </c>
      <c r="AM1373" s="11">
        <v>7</v>
      </c>
      <c r="AN1373" s="11">
        <v>1</v>
      </c>
      <c r="AO1373" s="11">
        <v>3</v>
      </c>
      <c r="AP1373" s="11">
        <v>4</v>
      </c>
      <c r="AQ1373" s="11">
        <v>3</v>
      </c>
      <c r="AR1373" s="11">
        <v>1</v>
      </c>
      <c r="AS1373" s="11">
        <v>2</v>
      </c>
      <c r="AT1373" s="102"/>
      <c r="AY1373" s="11"/>
      <c r="BH1373" t="str">
        <f>CONCATENATE(Tabla1[[#This Row],[MADRE]],"X",Tabla1[[#This Row],[PADRE]])</f>
        <v>R1000XD98i707</v>
      </c>
    </row>
    <row r="1374" spans="1:60" ht="15.75" hidden="1" x14ac:dyDescent="0.25">
      <c r="A1374" s="11" t="str">
        <f t="shared" si="229"/>
        <v>D06_1016_6i7f</v>
      </c>
      <c r="B1374" s="1" t="s">
        <v>488</v>
      </c>
      <c r="C1374" s="12">
        <v>1016</v>
      </c>
      <c r="D1374" s="16" t="s">
        <v>557</v>
      </c>
      <c r="E1374" s="14" t="s">
        <v>62</v>
      </c>
      <c r="F1374" s="11" t="s">
        <v>428</v>
      </c>
      <c r="G1374" s="14" t="s">
        <v>63</v>
      </c>
      <c r="H1374" s="14">
        <v>2009</v>
      </c>
      <c r="I1374" t="s">
        <v>489</v>
      </c>
      <c r="Y1374" s="14">
        <v>10</v>
      </c>
      <c r="Z1374" s="14">
        <v>32</v>
      </c>
      <c r="AA1374" s="81">
        <f t="shared" si="230"/>
        <v>3.35</v>
      </c>
      <c r="AB1374" s="14">
        <v>4</v>
      </c>
      <c r="AC1374" s="14">
        <v>6</v>
      </c>
      <c r="AD1374" s="104">
        <f t="shared" si="231"/>
        <v>0.75</v>
      </c>
      <c r="AE1374" s="13">
        <f t="shared" si="232"/>
        <v>22.388059701492537</v>
      </c>
      <c r="AF1374" s="14">
        <v>2</v>
      </c>
      <c r="AG1374" s="108">
        <f t="shared" si="233"/>
        <v>20</v>
      </c>
      <c r="AH1374" s="14">
        <v>0</v>
      </c>
      <c r="AI1374" s="103">
        <f t="shared" si="234"/>
        <v>0</v>
      </c>
      <c r="AJ1374" s="17" t="s">
        <v>83</v>
      </c>
      <c r="AM1374" s="14">
        <v>7</v>
      </c>
      <c r="AN1374" s="14">
        <v>2</v>
      </c>
      <c r="AO1374" s="14">
        <v>3</v>
      </c>
      <c r="AP1374" s="14">
        <v>4</v>
      </c>
      <c r="AQ1374" s="14">
        <v>3</v>
      </c>
      <c r="AR1374" s="107">
        <v>2</v>
      </c>
      <c r="AS1374" s="107"/>
      <c r="AT1374" s="14"/>
      <c r="AY1374" s="14"/>
      <c r="BH1374" t="str">
        <f>CONCATENATE(Tabla1[[#This Row],[MADRE]],"X",Tabla1[[#This Row],[PADRE]])</f>
        <v>R1000XD98i707</v>
      </c>
    </row>
    <row r="1375" spans="1:60" ht="15.75" hidden="1" x14ac:dyDescent="0.25">
      <c r="A1375" s="11" t="str">
        <f t="shared" si="229"/>
        <v>D06_1019_6i7f</v>
      </c>
      <c r="B1375" s="1" t="s">
        <v>488</v>
      </c>
      <c r="C1375" s="12">
        <v>1019</v>
      </c>
      <c r="D1375" s="16" t="s">
        <v>557</v>
      </c>
      <c r="E1375" s="14" t="s">
        <v>62</v>
      </c>
      <c r="F1375" s="11" t="s">
        <v>428</v>
      </c>
      <c r="G1375" s="14" t="s">
        <v>63</v>
      </c>
      <c r="H1375" s="14">
        <v>2009</v>
      </c>
      <c r="I1375" t="s">
        <v>489</v>
      </c>
      <c r="Y1375" s="14">
        <v>25</v>
      </c>
      <c r="Z1375" s="14">
        <v>73</v>
      </c>
      <c r="AA1375" s="81">
        <f t="shared" si="230"/>
        <v>3</v>
      </c>
      <c r="AB1375" s="14">
        <v>4</v>
      </c>
      <c r="AC1375" s="14">
        <v>23</v>
      </c>
      <c r="AD1375" s="81">
        <f t="shared" si="231"/>
        <v>1</v>
      </c>
      <c r="AE1375" s="13">
        <f t="shared" si="232"/>
        <v>33.333333333333336</v>
      </c>
      <c r="AF1375" s="14">
        <v>2</v>
      </c>
      <c r="AG1375" s="13">
        <f t="shared" si="233"/>
        <v>8</v>
      </c>
      <c r="AH1375" s="13">
        <v>2</v>
      </c>
      <c r="AI1375" s="13">
        <f t="shared" si="234"/>
        <v>8</v>
      </c>
      <c r="AJ1375" s="17" t="s">
        <v>87</v>
      </c>
      <c r="AM1375" s="14">
        <v>3</v>
      </c>
      <c r="AN1375" s="14">
        <v>3</v>
      </c>
      <c r="AO1375" s="14">
        <v>1</v>
      </c>
      <c r="AP1375" s="14">
        <v>3</v>
      </c>
      <c r="AQ1375" s="14">
        <v>3</v>
      </c>
      <c r="AR1375" s="14">
        <v>3</v>
      </c>
      <c r="AS1375" s="14"/>
      <c r="AT1375" s="96"/>
      <c r="AY1375" s="14"/>
      <c r="BH1375" t="str">
        <f>CONCATENATE(Tabla1[[#This Row],[MADRE]],"X",Tabla1[[#This Row],[PADRE]])</f>
        <v>R1000XD98i707</v>
      </c>
    </row>
    <row r="1376" spans="1:60" ht="15.75" hidden="1" x14ac:dyDescent="0.25">
      <c r="A1376" s="11" t="str">
        <f t="shared" si="229"/>
        <v>D06_1019_6i7f</v>
      </c>
      <c r="B1376" s="1" t="s">
        <v>488</v>
      </c>
      <c r="C1376" s="1">
        <v>1019</v>
      </c>
      <c r="D1376" s="16" t="s">
        <v>557</v>
      </c>
      <c r="E1376" s="11" t="s">
        <v>62</v>
      </c>
      <c r="F1376" s="11" t="s">
        <v>428</v>
      </c>
      <c r="G1376" s="11" t="s">
        <v>63</v>
      </c>
      <c r="H1376" s="11">
        <v>2010</v>
      </c>
      <c r="I1376" t="s">
        <v>489</v>
      </c>
      <c r="Y1376" s="11">
        <v>25</v>
      </c>
      <c r="Z1376" s="11">
        <v>74</v>
      </c>
      <c r="AA1376" s="15">
        <f t="shared" si="230"/>
        <v>2.96</v>
      </c>
      <c r="AB1376" s="11">
        <v>4</v>
      </c>
      <c r="AC1376" s="11">
        <v>19</v>
      </c>
      <c r="AD1376" s="114">
        <f t="shared" si="231"/>
        <v>0.76</v>
      </c>
      <c r="AE1376" s="16">
        <f t="shared" si="232"/>
        <v>25.675675675675677</v>
      </c>
      <c r="AF1376" s="11">
        <v>0</v>
      </c>
      <c r="AG1376" s="16">
        <f t="shared" si="233"/>
        <v>0</v>
      </c>
      <c r="AH1376" s="16">
        <v>1</v>
      </c>
      <c r="AI1376" s="16">
        <f t="shared" si="234"/>
        <v>4</v>
      </c>
      <c r="AJ1376" s="18" t="s">
        <v>501</v>
      </c>
      <c r="AM1376" s="11">
        <v>3</v>
      </c>
      <c r="AN1376" s="11">
        <v>3</v>
      </c>
      <c r="AO1376" s="11">
        <v>1</v>
      </c>
      <c r="AP1376" s="11">
        <v>2</v>
      </c>
      <c r="AQ1376" s="11">
        <v>3</v>
      </c>
      <c r="AR1376" s="11">
        <v>3</v>
      </c>
      <c r="AS1376" s="11">
        <v>2</v>
      </c>
      <c r="AT1376" s="98"/>
      <c r="AY1376" s="11"/>
      <c r="BH1376" t="str">
        <f>CONCATENATE(Tabla1[[#This Row],[MADRE]],"X",Tabla1[[#This Row],[PADRE]])</f>
        <v>R1000XD98i707</v>
      </c>
    </row>
    <row r="1377" spans="1:60" ht="15.75" hidden="1" x14ac:dyDescent="0.25">
      <c r="A1377" s="11" t="str">
        <f t="shared" si="229"/>
        <v>D06_1019_6i7f</v>
      </c>
      <c r="B1377" s="1" t="s">
        <v>488</v>
      </c>
      <c r="C1377" s="1">
        <v>1019</v>
      </c>
      <c r="D1377" s="16" t="s">
        <v>557</v>
      </c>
      <c r="E1377" s="11" t="s">
        <v>62</v>
      </c>
      <c r="F1377" s="11" t="s">
        <v>428</v>
      </c>
      <c r="G1377" s="11" t="s">
        <v>63</v>
      </c>
      <c r="H1377" s="11">
        <v>2011</v>
      </c>
      <c r="I1377" t="s">
        <v>489</v>
      </c>
      <c r="Y1377" s="11">
        <v>25</v>
      </c>
      <c r="Z1377" s="11">
        <v>71</v>
      </c>
      <c r="AA1377" s="15">
        <f t="shared" si="230"/>
        <v>2.84</v>
      </c>
      <c r="AB1377" s="11">
        <v>4</v>
      </c>
      <c r="AC1377" s="11">
        <v>22</v>
      </c>
      <c r="AD1377" s="15">
        <f t="shared" si="231"/>
        <v>0.88</v>
      </c>
      <c r="AE1377" s="16">
        <f t="shared" si="232"/>
        <v>30.985915492957748</v>
      </c>
      <c r="AF1377" s="11">
        <v>0</v>
      </c>
      <c r="AG1377" s="16">
        <f t="shared" si="233"/>
        <v>0</v>
      </c>
      <c r="AH1377" s="16">
        <v>1</v>
      </c>
      <c r="AI1377" s="16">
        <f t="shared" si="234"/>
        <v>4</v>
      </c>
      <c r="AJ1377" s="18" t="s">
        <v>87</v>
      </c>
      <c r="AM1377" s="11">
        <v>3</v>
      </c>
      <c r="AN1377" s="11">
        <v>3</v>
      </c>
      <c r="AO1377" s="11">
        <v>1</v>
      </c>
      <c r="AP1377" s="11">
        <v>1</v>
      </c>
      <c r="AQ1377" s="11">
        <v>3</v>
      </c>
      <c r="AR1377" s="11">
        <v>3</v>
      </c>
      <c r="AS1377" s="11">
        <v>2</v>
      </c>
      <c r="AT1377" s="99"/>
      <c r="AY1377" s="11"/>
      <c r="BH1377" t="str">
        <f>CONCATENATE(Tabla1[[#This Row],[MADRE]],"X",Tabla1[[#This Row],[PADRE]])</f>
        <v>R1000XD98i707</v>
      </c>
    </row>
    <row r="1378" spans="1:60" ht="15.75" hidden="1" x14ac:dyDescent="0.25">
      <c r="A1378" s="11" t="str">
        <f t="shared" si="229"/>
        <v>D06_1021_6i5f</v>
      </c>
      <c r="B1378" s="1" t="s">
        <v>488</v>
      </c>
      <c r="C1378" s="12">
        <v>1021</v>
      </c>
      <c r="D1378" s="13" t="s">
        <v>558</v>
      </c>
      <c r="E1378" s="14" t="s">
        <v>62</v>
      </c>
      <c r="F1378" s="11" t="s">
        <v>428</v>
      </c>
      <c r="G1378" s="14" t="s">
        <v>63</v>
      </c>
      <c r="H1378" s="14">
        <v>2009</v>
      </c>
      <c r="I1378" t="s">
        <v>489</v>
      </c>
      <c r="Y1378" s="14">
        <v>25</v>
      </c>
      <c r="Z1378" s="14">
        <v>56</v>
      </c>
      <c r="AA1378" s="81">
        <f t="shared" si="230"/>
        <v>2.2400000000000002</v>
      </c>
      <c r="AB1378" s="14">
        <v>4</v>
      </c>
      <c r="AC1378" s="14">
        <v>19</v>
      </c>
      <c r="AD1378" s="100">
        <f t="shared" si="231"/>
        <v>0.76</v>
      </c>
      <c r="AE1378" s="13">
        <f t="shared" si="232"/>
        <v>33.928571428571423</v>
      </c>
      <c r="AF1378" s="14">
        <v>0</v>
      </c>
      <c r="AG1378" s="13">
        <f t="shared" si="233"/>
        <v>0</v>
      </c>
      <c r="AH1378" s="13">
        <v>0</v>
      </c>
      <c r="AI1378" s="13">
        <f t="shared" si="234"/>
        <v>0</v>
      </c>
      <c r="AJ1378" s="17" t="s">
        <v>133</v>
      </c>
      <c r="AM1378" s="14">
        <v>4</v>
      </c>
      <c r="AN1378" s="14">
        <v>3</v>
      </c>
      <c r="AO1378" s="14">
        <v>2</v>
      </c>
      <c r="AP1378" s="14">
        <v>3</v>
      </c>
      <c r="AQ1378" s="14">
        <v>3</v>
      </c>
      <c r="AR1378" s="14">
        <v>3</v>
      </c>
      <c r="AS1378" s="14"/>
      <c r="AT1378" s="14"/>
      <c r="AY1378" s="14"/>
      <c r="BH1378" t="str">
        <f>CONCATENATE(Tabla1[[#This Row],[MADRE]],"X",Tabla1[[#This Row],[PADRE]])</f>
        <v>R1000XD98i707</v>
      </c>
    </row>
    <row r="1379" spans="1:60" ht="15.75" hidden="1" x14ac:dyDescent="0.25">
      <c r="A1379" s="11" t="str">
        <f t="shared" si="229"/>
        <v>D06_1021_6i5f</v>
      </c>
      <c r="B1379" s="1" t="s">
        <v>488</v>
      </c>
      <c r="C1379" s="1">
        <v>1021</v>
      </c>
      <c r="D1379" s="13" t="s">
        <v>558</v>
      </c>
      <c r="E1379" s="11" t="s">
        <v>62</v>
      </c>
      <c r="F1379" s="11" t="s">
        <v>428</v>
      </c>
      <c r="G1379" s="11" t="s">
        <v>63</v>
      </c>
      <c r="H1379" s="11">
        <v>2010</v>
      </c>
      <c r="I1379" t="s">
        <v>489</v>
      </c>
      <c r="Y1379" s="11">
        <v>25</v>
      </c>
      <c r="Z1379" s="11">
        <v>42</v>
      </c>
      <c r="AA1379" s="15">
        <f t="shared" si="230"/>
        <v>1.68</v>
      </c>
      <c r="AB1379" s="11">
        <v>4</v>
      </c>
      <c r="AC1379" s="11">
        <v>14</v>
      </c>
      <c r="AD1379" s="101">
        <f t="shared" si="231"/>
        <v>0.56000000000000005</v>
      </c>
      <c r="AE1379" s="16">
        <f t="shared" si="232"/>
        <v>33.333333333333336</v>
      </c>
      <c r="AF1379" s="11">
        <v>0</v>
      </c>
      <c r="AG1379" s="16">
        <f t="shared" si="233"/>
        <v>0</v>
      </c>
      <c r="AH1379" s="16">
        <v>0</v>
      </c>
      <c r="AI1379" s="16">
        <f t="shared" si="234"/>
        <v>0</v>
      </c>
      <c r="AJ1379" s="18" t="s">
        <v>454</v>
      </c>
      <c r="AM1379" s="11">
        <v>3</v>
      </c>
      <c r="AN1379" s="11">
        <v>3</v>
      </c>
      <c r="AO1379" s="11">
        <v>1</v>
      </c>
      <c r="AP1379" s="11">
        <v>3</v>
      </c>
      <c r="AQ1379" s="11">
        <v>3</v>
      </c>
      <c r="AR1379" s="11">
        <v>3</v>
      </c>
      <c r="AS1379" s="11">
        <v>2</v>
      </c>
      <c r="AT1379" s="102"/>
      <c r="AY1379" s="11"/>
      <c r="BH1379" t="str">
        <f>CONCATENATE(Tabla1[[#This Row],[MADRE]],"X",Tabla1[[#This Row],[PADRE]])</f>
        <v>R1000XD98i707</v>
      </c>
    </row>
    <row r="1380" spans="1:60" ht="15.75" hidden="1" x14ac:dyDescent="0.25">
      <c r="A1380" s="11" t="str">
        <f t="shared" si="229"/>
        <v>D06_1023_6i5f</v>
      </c>
      <c r="B1380" s="1" t="s">
        <v>488</v>
      </c>
      <c r="C1380" s="12">
        <v>1023</v>
      </c>
      <c r="D1380" s="13" t="s">
        <v>558</v>
      </c>
      <c r="E1380" s="14" t="s">
        <v>62</v>
      </c>
      <c r="F1380" s="11" t="s">
        <v>428</v>
      </c>
      <c r="G1380" s="14" t="s">
        <v>63</v>
      </c>
      <c r="H1380" s="14">
        <v>2009</v>
      </c>
      <c r="I1380" t="s">
        <v>489</v>
      </c>
      <c r="Y1380" s="14">
        <v>25</v>
      </c>
      <c r="Z1380" s="14">
        <v>47</v>
      </c>
      <c r="AA1380" s="81">
        <f t="shared" si="230"/>
        <v>1.88</v>
      </c>
      <c r="AB1380" s="14">
        <v>3</v>
      </c>
      <c r="AC1380" s="14">
        <v>22</v>
      </c>
      <c r="AD1380" s="81">
        <f t="shared" si="231"/>
        <v>0.88</v>
      </c>
      <c r="AE1380" s="13">
        <f t="shared" si="232"/>
        <v>46.808510638297875</v>
      </c>
      <c r="AF1380" s="14">
        <v>0</v>
      </c>
      <c r="AG1380" s="103">
        <f t="shared" si="233"/>
        <v>0</v>
      </c>
      <c r="AH1380" s="14">
        <v>0</v>
      </c>
      <c r="AI1380" s="103">
        <f t="shared" si="234"/>
        <v>0</v>
      </c>
      <c r="AJ1380" s="17" t="s">
        <v>559</v>
      </c>
      <c r="AM1380" s="14">
        <v>1</v>
      </c>
      <c r="AN1380" s="14">
        <v>2</v>
      </c>
      <c r="AO1380" s="14">
        <v>2</v>
      </c>
      <c r="AP1380" s="14">
        <v>3</v>
      </c>
      <c r="AQ1380" s="14">
        <v>3</v>
      </c>
      <c r="AR1380" s="14">
        <v>3</v>
      </c>
      <c r="AS1380" s="14"/>
      <c r="AT1380" s="14"/>
      <c r="AY1380" s="14"/>
      <c r="BH1380" t="str">
        <f>CONCATENATE(Tabla1[[#This Row],[MADRE]],"X",Tabla1[[#This Row],[PADRE]])</f>
        <v>R1000XD98i707</v>
      </c>
    </row>
    <row r="1381" spans="1:60" ht="15.75" hidden="1" x14ac:dyDescent="0.25">
      <c r="A1381" s="11" t="str">
        <f t="shared" si="229"/>
        <v>D06_1024_6i5f</v>
      </c>
      <c r="B1381" s="1" t="s">
        <v>488</v>
      </c>
      <c r="C1381" s="1">
        <v>1024</v>
      </c>
      <c r="D1381" s="13" t="s">
        <v>558</v>
      </c>
      <c r="E1381" s="11" t="s">
        <v>62</v>
      </c>
      <c r="F1381" s="11" t="s">
        <v>428</v>
      </c>
      <c r="G1381" s="11" t="s">
        <v>63</v>
      </c>
      <c r="H1381" s="11">
        <v>2010</v>
      </c>
      <c r="I1381" t="s">
        <v>489</v>
      </c>
      <c r="Y1381" s="11">
        <v>25</v>
      </c>
      <c r="Z1381" s="11">
        <v>116</v>
      </c>
      <c r="AA1381" s="15">
        <f t="shared" si="230"/>
        <v>4.6399999999999997</v>
      </c>
      <c r="AB1381" s="11">
        <v>4</v>
      </c>
      <c r="AC1381" s="11">
        <v>22</v>
      </c>
      <c r="AD1381" s="101">
        <f t="shared" si="231"/>
        <v>0.88</v>
      </c>
      <c r="AE1381" s="16">
        <f t="shared" si="232"/>
        <v>18.965517241379313</v>
      </c>
      <c r="AF1381" s="11">
        <v>0</v>
      </c>
      <c r="AG1381" s="16">
        <f t="shared" si="233"/>
        <v>0</v>
      </c>
      <c r="AH1381" s="16">
        <v>0</v>
      </c>
      <c r="AI1381" s="16">
        <f t="shared" si="234"/>
        <v>0</v>
      </c>
      <c r="AJ1381" s="18" t="s">
        <v>87</v>
      </c>
      <c r="AM1381" s="11">
        <v>3</v>
      </c>
      <c r="AN1381" s="11">
        <v>2</v>
      </c>
      <c r="AO1381" s="11">
        <v>3</v>
      </c>
      <c r="AP1381" s="11">
        <v>3</v>
      </c>
      <c r="AQ1381" s="11">
        <v>3</v>
      </c>
      <c r="AR1381" s="11">
        <v>3</v>
      </c>
      <c r="AS1381" s="11">
        <v>2</v>
      </c>
      <c r="AT1381" s="102"/>
      <c r="AY1381" s="11"/>
      <c r="BH1381" t="str">
        <f>CONCATENATE(Tabla1[[#This Row],[MADRE]],"X",Tabla1[[#This Row],[PADRE]])</f>
        <v>R1000XD98i707</v>
      </c>
    </row>
    <row r="1382" spans="1:60" ht="15.75" hidden="1" x14ac:dyDescent="0.25">
      <c r="A1382" s="11" t="str">
        <f t="shared" si="229"/>
        <v>D06_1025_6i5f</v>
      </c>
      <c r="B1382" s="1" t="s">
        <v>488</v>
      </c>
      <c r="C1382" s="12">
        <v>1025</v>
      </c>
      <c r="D1382" s="13" t="s">
        <v>558</v>
      </c>
      <c r="E1382" s="14" t="s">
        <v>62</v>
      </c>
      <c r="F1382" s="11" t="s">
        <v>428</v>
      </c>
      <c r="G1382" s="14" t="s">
        <v>63</v>
      </c>
      <c r="H1382" s="14">
        <v>2009</v>
      </c>
      <c r="I1382" t="s">
        <v>489</v>
      </c>
      <c r="Y1382" s="14">
        <v>24</v>
      </c>
      <c r="Z1382" s="14">
        <v>33</v>
      </c>
      <c r="AA1382" s="81">
        <f t="shared" si="230"/>
        <v>1.375</v>
      </c>
      <c r="AB1382" s="14">
        <v>1</v>
      </c>
      <c r="AC1382" s="14">
        <v>18</v>
      </c>
      <c r="AD1382" s="81">
        <f t="shared" si="231"/>
        <v>0.75</v>
      </c>
      <c r="AE1382" s="13">
        <f t="shared" si="232"/>
        <v>54.545454545454547</v>
      </c>
      <c r="AF1382" s="14">
        <v>0</v>
      </c>
      <c r="AG1382" s="13">
        <f t="shared" si="233"/>
        <v>0</v>
      </c>
      <c r="AH1382" s="13">
        <v>0</v>
      </c>
      <c r="AI1382" s="13">
        <f t="shared" si="234"/>
        <v>0</v>
      </c>
      <c r="AJ1382" s="17" t="s">
        <v>133</v>
      </c>
      <c r="AM1382" s="14">
        <v>1</v>
      </c>
      <c r="AN1382" s="14">
        <v>2</v>
      </c>
      <c r="AO1382" s="14">
        <v>2</v>
      </c>
      <c r="AP1382" s="14">
        <v>3</v>
      </c>
      <c r="AQ1382" s="14">
        <v>3</v>
      </c>
      <c r="AR1382" s="14">
        <v>2</v>
      </c>
      <c r="AS1382" s="14"/>
      <c r="AT1382" s="111"/>
      <c r="AY1382" s="14"/>
      <c r="BH1382" t="str">
        <f>CONCATENATE(Tabla1[[#This Row],[MADRE]],"X",Tabla1[[#This Row],[PADRE]])</f>
        <v>R1000XD98i707</v>
      </c>
    </row>
    <row r="1383" spans="1:60" ht="15.75" hidden="1" x14ac:dyDescent="0.25">
      <c r="A1383" s="11" t="str">
        <f t="shared" si="229"/>
        <v>D06_1025_6i5f</v>
      </c>
      <c r="B1383" s="1" t="s">
        <v>488</v>
      </c>
      <c r="C1383" s="1">
        <v>1025</v>
      </c>
      <c r="D1383" s="13" t="s">
        <v>558</v>
      </c>
      <c r="E1383" s="11" t="s">
        <v>62</v>
      </c>
      <c r="F1383" s="11" t="s">
        <v>428</v>
      </c>
      <c r="G1383" s="11" t="s">
        <v>63</v>
      </c>
      <c r="H1383" s="11">
        <v>2010</v>
      </c>
      <c r="I1383" t="s">
        <v>489</v>
      </c>
      <c r="Y1383" s="11">
        <v>25</v>
      </c>
      <c r="Z1383" s="11">
        <v>36</v>
      </c>
      <c r="AA1383" s="15">
        <f t="shared" si="230"/>
        <v>1.44</v>
      </c>
      <c r="AB1383" s="11">
        <v>2</v>
      </c>
      <c r="AC1383" s="11">
        <v>18</v>
      </c>
      <c r="AD1383" s="15">
        <f t="shared" si="231"/>
        <v>0.72</v>
      </c>
      <c r="AE1383" s="16">
        <f t="shared" si="232"/>
        <v>50</v>
      </c>
      <c r="AF1383" s="11">
        <v>0</v>
      </c>
      <c r="AG1383" s="16">
        <f t="shared" si="233"/>
        <v>0</v>
      </c>
      <c r="AH1383" s="16">
        <v>0</v>
      </c>
      <c r="AI1383" s="16">
        <f t="shared" si="234"/>
        <v>0</v>
      </c>
      <c r="AJ1383" s="18" t="s">
        <v>83</v>
      </c>
      <c r="AM1383" s="11">
        <v>9</v>
      </c>
      <c r="AN1383" s="11">
        <v>2</v>
      </c>
      <c r="AO1383" s="11">
        <v>1</v>
      </c>
      <c r="AP1383" s="11">
        <v>1</v>
      </c>
      <c r="AQ1383" s="11">
        <v>3</v>
      </c>
      <c r="AR1383" s="11">
        <v>3</v>
      </c>
      <c r="AS1383" s="11">
        <v>1</v>
      </c>
      <c r="AT1383" s="102" t="s">
        <v>507</v>
      </c>
      <c r="AY1383" s="11"/>
      <c r="BH1383" t="str">
        <f>CONCATENATE(Tabla1[[#This Row],[MADRE]],"X",Tabla1[[#This Row],[PADRE]])</f>
        <v>R1000XD98i707</v>
      </c>
    </row>
    <row r="1384" spans="1:60" ht="15.75" hidden="1" x14ac:dyDescent="0.25">
      <c r="A1384" s="11" t="str">
        <f t="shared" si="229"/>
        <v>D06_1026_6i5f</v>
      </c>
      <c r="B1384" s="1" t="s">
        <v>488</v>
      </c>
      <c r="C1384" s="12">
        <v>1026</v>
      </c>
      <c r="D1384" s="13" t="s">
        <v>558</v>
      </c>
      <c r="E1384" s="14" t="s">
        <v>62</v>
      </c>
      <c r="F1384" s="11" t="s">
        <v>428</v>
      </c>
      <c r="G1384" s="14" t="s">
        <v>63</v>
      </c>
      <c r="H1384" s="14">
        <v>2009</v>
      </c>
      <c r="I1384" t="s">
        <v>489</v>
      </c>
      <c r="Y1384" s="14">
        <v>25</v>
      </c>
      <c r="Z1384" s="14">
        <v>129</v>
      </c>
      <c r="AA1384" s="81">
        <f t="shared" si="230"/>
        <v>5.16</v>
      </c>
      <c r="AB1384" s="14">
        <v>4</v>
      </c>
      <c r="AC1384" s="14">
        <v>26</v>
      </c>
      <c r="AD1384" s="81">
        <f t="shared" si="231"/>
        <v>1.04</v>
      </c>
      <c r="AE1384" s="13">
        <f t="shared" si="232"/>
        <v>20.155038759689923</v>
      </c>
      <c r="AF1384" s="14">
        <v>0</v>
      </c>
      <c r="AG1384" s="13">
        <f t="shared" si="233"/>
        <v>0</v>
      </c>
      <c r="AH1384" s="13">
        <v>0</v>
      </c>
      <c r="AI1384" s="13">
        <f t="shared" si="234"/>
        <v>0</v>
      </c>
      <c r="AJ1384" s="17" t="s">
        <v>87</v>
      </c>
      <c r="AM1384" s="14">
        <v>3</v>
      </c>
      <c r="AN1384" s="14">
        <v>2</v>
      </c>
      <c r="AO1384" s="14">
        <v>2</v>
      </c>
      <c r="AP1384" s="14">
        <v>3</v>
      </c>
      <c r="AQ1384" s="14">
        <v>3</v>
      </c>
      <c r="AR1384" s="95">
        <v>4</v>
      </c>
      <c r="AS1384" s="14"/>
      <c r="AT1384" s="111"/>
      <c r="AY1384" s="14"/>
      <c r="BH1384" t="str">
        <f>CONCATENATE(Tabla1[[#This Row],[MADRE]],"X",Tabla1[[#This Row],[PADRE]])</f>
        <v>R1000XD98i707</v>
      </c>
    </row>
    <row r="1385" spans="1:60" ht="15.75" hidden="1" x14ac:dyDescent="0.25">
      <c r="A1385" s="11" t="str">
        <f t="shared" si="229"/>
        <v>D06_1026_6i5f</v>
      </c>
      <c r="B1385" s="1" t="s">
        <v>488</v>
      </c>
      <c r="C1385" s="1">
        <v>1026</v>
      </c>
      <c r="D1385" s="13" t="s">
        <v>558</v>
      </c>
      <c r="E1385" s="11" t="s">
        <v>62</v>
      </c>
      <c r="F1385" s="11" t="s">
        <v>428</v>
      </c>
      <c r="G1385" s="11" t="s">
        <v>63</v>
      </c>
      <c r="H1385" s="11">
        <v>2010</v>
      </c>
      <c r="I1385" t="s">
        <v>489</v>
      </c>
      <c r="Y1385" s="11">
        <v>25</v>
      </c>
      <c r="Z1385" s="11">
        <v>152</v>
      </c>
      <c r="AA1385" s="15">
        <f t="shared" si="230"/>
        <v>6.08</v>
      </c>
      <c r="AB1385" s="11">
        <v>4</v>
      </c>
      <c r="AC1385" s="11">
        <v>28</v>
      </c>
      <c r="AD1385" s="101">
        <f t="shared" si="231"/>
        <v>1.1200000000000001</v>
      </c>
      <c r="AE1385" s="16">
        <f t="shared" si="232"/>
        <v>18.421052631578949</v>
      </c>
      <c r="AF1385" s="11">
        <v>0</v>
      </c>
      <c r="AG1385" s="16">
        <f t="shared" si="233"/>
        <v>0</v>
      </c>
      <c r="AH1385" s="16">
        <v>0</v>
      </c>
      <c r="AI1385" s="16">
        <f t="shared" si="234"/>
        <v>0</v>
      </c>
      <c r="AJ1385" s="18" t="s">
        <v>87</v>
      </c>
      <c r="AM1385" s="11">
        <v>2</v>
      </c>
      <c r="AN1385" s="11">
        <v>2</v>
      </c>
      <c r="AO1385" s="11">
        <v>2</v>
      </c>
      <c r="AP1385" s="11">
        <v>3</v>
      </c>
      <c r="AQ1385" s="11">
        <v>3</v>
      </c>
      <c r="AR1385" s="11">
        <v>3</v>
      </c>
      <c r="AS1385" s="11">
        <v>2</v>
      </c>
      <c r="AT1385" s="102"/>
      <c r="AY1385" s="11"/>
      <c r="BH1385" t="str">
        <f>CONCATENATE(Tabla1[[#This Row],[MADRE]],"X",Tabla1[[#This Row],[PADRE]])</f>
        <v>R1000XD98i707</v>
      </c>
    </row>
    <row r="1386" spans="1:60" ht="15.75" hidden="1" x14ac:dyDescent="0.25">
      <c r="A1386" s="11" t="str">
        <f t="shared" si="229"/>
        <v>D06_1026_6i5f</v>
      </c>
      <c r="B1386" s="1" t="s">
        <v>488</v>
      </c>
      <c r="C1386" s="1">
        <v>1026</v>
      </c>
      <c r="D1386" s="13" t="s">
        <v>558</v>
      </c>
      <c r="E1386" s="11" t="s">
        <v>62</v>
      </c>
      <c r="F1386" s="11" t="s">
        <v>428</v>
      </c>
      <c r="G1386" s="11" t="s">
        <v>63</v>
      </c>
      <c r="H1386" s="11">
        <v>2011</v>
      </c>
      <c r="I1386" t="s">
        <v>489</v>
      </c>
      <c r="Y1386" s="11">
        <v>25</v>
      </c>
      <c r="Z1386" s="11">
        <v>113</v>
      </c>
      <c r="AA1386" s="15">
        <f t="shared" si="230"/>
        <v>4.5199999999999996</v>
      </c>
      <c r="AB1386" s="11">
        <v>4</v>
      </c>
      <c r="AC1386" s="11">
        <v>20</v>
      </c>
      <c r="AD1386" s="15">
        <f t="shared" si="231"/>
        <v>0.8</v>
      </c>
      <c r="AE1386" s="16">
        <f t="shared" si="232"/>
        <v>17.69911504424779</v>
      </c>
      <c r="AF1386" s="11">
        <v>0</v>
      </c>
      <c r="AG1386" s="16">
        <f t="shared" si="233"/>
        <v>0</v>
      </c>
      <c r="AH1386" s="16">
        <v>0</v>
      </c>
      <c r="AI1386" s="16">
        <f t="shared" si="234"/>
        <v>0</v>
      </c>
      <c r="AJ1386" s="18" t="s">
        <v>536</v>
      </c>
      <c r="AM1386" s="11">
        <v>3</v>
      </c>
      <c r="AN1386" s="11">
        <v>1</v>
      </c>
      <c r="AO1386" s="11">
        <v>2</v>
      </c>
      <c r="AP1386" s="11">
        <v>2</v>
      </c>
      <c r="AQ1386" s="11">
        <v>3</v>
      </c>
      <c r="AR1386" s="11">
        <v>2</v>
      </c>
      <c r="AS1386" s="11">
        <v>2</v>
      </c>
      <c r="AT1386" s="19" t="s">
        <v>560</v>
      </c>
      <c r="AY1386" s="11"/>
      <c r="BH1386" t="str">
        <f>CONCATENATE(Tabla1[[#This Row],[MADRE]],"X",Tabla1[[#This Row],[PADRE]])</f>
        <v>R1000XD98i707</v>
      </c>
    </row>
    <row r="1387" spans="1:60" ht="15.75" hidden="1" x14ac:dyDescent="0.25">
      <c r="A1387" s="11" t="str">
        <f t="shared" si="229"/>
        <v>D06_1027_6i5f</v>
      </c>
      <c r="B1387" s="1" t="s">
        <v>488</v>
      </c>
      <c r="C1387" s="12">
        <v>1027</v>
      </c>
      <c r="D1387" s="13" t="s">
        <v>558</v>
      </c>
      <c r="E1387" s="14" t="s">
        <v>62</v>
      </c>
      <c r="F1387" s="11" t="s">
        <v>428</v>
      </c>
      <c r="G1387" s="14" t="s">
        <v>63</v>
      </c>
      <c r="H1387" s="14">
        <v>2009</v>
      </c>
      <c r="I1387" t="s">
        <v>489</v>
      </c>
      <c r="Y1387" s="14">
        <v>25</v>
      </c>
      <c r="Z1387" s="14">
        <v>72</v>
      </c>
      <c r="AA1387" s="81">
        <f t="shared" si="230"/>
        <v>2.88</v>
      </c>
      <c r="AB1387" s="14">
        <v>4</v>
      </c>
      <c r="AC1387" s="14">
        <v>20</v>
      </c>
      <c r="AD1387" s="81">
        <f t="shared" si="231"/>
        <v>0.8</v>
      </c>
      <c r="AE1387" s="13">
        <f t="shared" si="232"/>
        <v>27.777777777777779</v>
      </c>
      <c r="AF1387" s="14">
        <v>0</v>
      </c>
      <c r="AG1387" s="103">
        <f t="shared" si="233"/>
        <v>0</v>
      </c>
      <c r="AH1387" s="14">
        <v>0</v>
      </c>
      <c r="AI1387" s="103">
        <f t="shared" si="234"/>
        <v>0</v>
      </c>
      <c r="AJ1387" s="17" t="s">
        <v>444</v>
      </c>
      <c r="AM1387" s="14">
        <v>3</v>
      </c>
      <c r="AN1387" s="14">
        <v>2</v>
      </c>
      <c r="AO1387" s="14">
        <v>3</v>
      </c>
      <c r="AP1387" s="14">
        <v>4</v>
      </c>
      <c r="AQ1387" s="14">
        <v>3</v>
      </c>
      <c r="AR1387" s="14">
        <v>3</v>
      </c>
      <c r="AS1387" s="14"/>
      <c r="AT1387" s="14"/>
      <c r="AY1387" s="14"/>
      <c r="BH1387" t="str">
        <f>CONCATENATE(Tabla1[[#This Row],[MADRE]],"X",Tabla1[[#This Row],[PADRE]])</f>
        <v>R1000XD98i707</v>
      </c>
    </row>
    <row r="1388" spans="1:60" ht="15.75" hidden="1" x14ac:dyDescent="0.25">
      <c r="A1388" s="11" t="str">
        <f t="shared" si="229"/>
        <v>D06_1028_6i5f</v>
      </c>
      <c r="B1388" s="1" t="s">
        <v>488</v>
      </c>
      <c r="C1388" s="1">
        <v>1028</v>
      </c>
      <c r="D1388" s="13" t="s">
        <v>558</v>
      </c>
      <c r="E1388" s="11" t="s">
        <v>62</v>
      </c>
      <c r="F1388" s="11" t="s">
        <v>428</v>
      </c>
      <c r="G1388" s="11" t="s">
        <v>63</v>
      </c>
      <c r="H1388" s="11">
        <v>2010</v>
      </c>
      <c r="I1388" t="s">
        <v>489</v>
      </c>
      <c r="Y1388" s="11">
        <v>25</v>
      </c>
      <c r="Z1388" s="11">
        <v>56</v>
      </c>
      <c r="AA1388" s="15">
        <f t="shared" si="230"/>
        <v>2.2747826086956522</v>
      </c>
      <c r="AB1388" s="11">
        <v>4</v>
      </c>
      <c r="AC1388" s="11">
        <v>10</v>
      </c>
      <c r="AD1388" s="101">
        <f t="shared" si="231"/>
        <v>0.43478260869565216</v>
      </c>
      <c r="AE1388" s="16">
        <f t="shared" si="232"/>
        <v>19.113149847094803</v>
      </c>
      <c r="AF1388" s="11">
        <v>2</v>
      </c>
      <c r="AG1388" s="16">
        <f t="shared" si="233"/>
        <v>8</v>
      </c>
      <c r="AH1388" s="16">
        <v>0</v>
      </c>
      <c r="AI1388" s="16">
        <f t="shared" si="234"/>
        <v>0</v>
      </c>
      <c r="AJ1388" s="18" t="s">
        <v>533</v>
      </c>
      <c r="AM1388" s="11">
        <v>3</v>
      </c>
      <c r="AN1388" s="11">
        <v>1</v>
      </c>
      <c r="AO1388" s="11">
        <v>2</v>
      </c>
      <c r="AP1388" s="11">
        <v>3</v>
      </c>
      <c r="AQ1388" s="11">
        <v>3</v>
      </c>
      <c r="AR1388" s="11">
        <v>1</v>
      </c>
      <c r="AS1388" s="11">
        <v>2</v>
      </c>
      <c r="AT1388" s="102"/>
      <c r="AY1388" s="11"/>
      <c r="BH1388" t="str">
        <f>CONCATENATE(Tabla1[[#This Row],[MADRE]],"X",Tabla1[[#This Row],[PADRE]])</f>
        <v>R1000XD98i707</v>
      </c>
    </row>
    <row r="1389" spans="1:60" ht="15.75" hidden="1" x14ac:dyDescent="0.25">
      <c r="A1389" s="11" t="str">
        <f t="shared" si="229"/>
        <v>D06_1032_6i5f</v>
      </c>
      <c r="B1389" s="1" t="s">
        <v>488</v>
      </c>
      <c r="C1389" s="12">
        <v>1032</v>
      </c>
      <c r="D1389" s="13" t="s">
        <v>558</v>
      </c>
      <c r="E1389" s="14" t="s">
        <v>62</v>
      </c>
      <c r="F1389" s="11" t="s">
        <v>428</v>
      </c>
      <c r="G1389" s="14" t="s">
        <v>63</v>
      </c>
      <c r="H1389" s="14">
        <v>2009</v>
      </c>
      <c r="I1389" t="s">
        <v>489</v>
      </c>
      <c r="Y1389" s="14">
        <v>25</v>
      </c>
      <c r="Z1389" s="14">
        <v>86</v>
      </c>
      <c r="AA1389" s="81">
        <f t="shared" si="230"/>
        <v>3.44</v>
      </c>
      <c r="AB1389" s="14">
        <v>4</v>
      </c>
      <c r="AC1389" s="14">
        <v>19</v>
      </c>
      <c r="AD1389" s="100">
        <f t="shared" si="231"/>
        <v>0.76</v>
      </c>
      <c r="AE1389" s="13">
        <f t="shared" si="232"/>
        <v>22.093023255813954</v>
      </c>
      <c r="AF1389" s="14">
        <v>0</v>
      </c>
      <c r="AG1389" s="13">
        <f t="shared" si="233"/>
        <v>0</v>
      </c>
      <c r="AH1389" s="13">
        <v>0</v>
      </c>
      <c r="AI1389" s="13">
        <f t="shared" si="234"/>
        <v>0</v>
      </c>
      <c r="AJ1389" s="17" t="s">
        <v>87</v>
      </c>
      <c r="AM1389" s="14">
        <v>3</v>
      </c>
      <c r="AN1389" s="14">
        <v>2</v>
      </c>
      <c r="AO1389" s="14">
        <v>2</v>
      </c>
      <c r="AP1389" s="14">
        <v>3</v>
      </c>
      <c r="AQ1389" s="14">
        <v>3</v>
      </c>
      <c r="AR1389" s="14">
        <v>4</v>
      </c>
      <c r="AS1389" s="14"/>
      <c r="AT1389" s="14"/>
      <c r="AY1389" s="14"/>
      <c r="BH1389" t="str">
        <f>CONCATENATE(Tabla1[[#This Row],[MADRE]],"X",Tabla1[[#This Row],[PADRE]])</f>
        <v>R1000XD98i707</v>
      </c>
    </row>
    <row r="1390" spans="1:60" ht="15.75" hidden="1" x14ac:dyDescent="0.25">
      <c r="A1390" s="11" t="str">
        <f t="shared" si="229"/>
        <v>D06_1032_6i5f</v>
      </c>
      <c r="B1390" s="1" t="s">
        <v>488</v>
      </c>
      <c r="C1390" s="1">
        <v>1032</v>
      </c>
      <c r="D1390" s="13" t="s">
        <v>558</v>
      </c>
      <c r="E1390" s="11" t="s">
        <v>62</v>
      </c>
      <c r="F1390" s="11" t="s">
        <v>428</v>
      </c>
      <c r="G1390" s="11" t="s">
        <v>63</v>
      </c>
      <c r="H1390" s="11">
        <v>2010</v>
      </c>
      <c r="I1390" t="s">
        <v>489</v>
      </c>
      <c r="Y1390" s="11">
        <v>25</v>
      </c>
      <c r="Z1390" s="11">
        <v>76</v>
      </c>
      <c r="AA1390" s="15">
        <f t="shared" si="230"/>
        <v>3.04</v>
      </c>
      <c r="AB1390" s="11">
        <v>4</v>
      </c>
      <c r="AC1390" s="11">
        <v>15</v>
      </c>
      <c r="AD1390" s="101">
        <f t="shared" si="231"/>
        <v>0.6</v>
      </c>
      <c r="AE1390" s="16">
        <f t="shared" si="232"/>
        <v>19.736842105263158</v>
      </c>
      <c r="AF1390" s="11">
        <v>0</v>
      </c>
      <c r="AG1390" s="16">
        <f t="shared" si="233"/>
        <v>0</v>
      </c>
      <c r="AH1390" s="16">
        <v>0</v>
      </c>
      <c r="AI1390" s="16">
        <f t="shared" si="234"/>
        <v>0</v>
      </c>
      <c r="AJ1390" s="18" t="s">
        <v>87</v>
      </c>
      <c r="AM1390" s="11">
        <v>3</v>
      </c>
      <c r="AN1390" s="11">
        <v>1</v>
      </c>
      <c r="AO1390" s="11">
        <v>2</v>
      </c>
      <c r="AP1390" s="11">
        <v>3</v>
      </c>
      <c r="AQ1390" s="11">
        <v>3</v>
      </c>
      <c r="AR1390" s="11">
        <v>3</v>
      </c>
      <c r="AS1390" s="11">
        <v>3</v>
      </c>
      <c r="AT1390" s="102"/>
      <c r="AY1390" s="11"/>
      <c r="BH1390" t="str">
        <f>CONCATENATE(Tabla1[[#This Row],[MADRE]],"X",Tabla1[[#This Row],[PADRE]])</f>
        <v>R1000XD98i707</v>
      </c>
    </row>
    <row r="1391" spans="1:60" ht="15.75" hidden="1" x14ac:dyDescent="0.25">
      <c r="A1391" s="11" t="str">
        <f t="shared" si="229"/>
        <v>D06_1034_6i5f</v>
      </c>
      <c r="B1391" s="1" t="s">
        <v>488</v>
      </c>
      <c r="C1391" s="12">
        <v>1034</v>
      </c>
      <c r="D1391" s="13" t="s">
        <v>558</v>
      </c>
      <c r="E1391" s="14" t="s">
        <v>62</v>
      </c>
      <c r="F1391" s="11" t="s">
        <v>428</v>
      </c>
      <c r="G1391" s="14" t="s">
        <v>63</v>
      </c>
      <c r="H1391" s="14">
        <v>2009</v>
      </c>
      <c r="I1391" t="s">
        <v>489</v>
      </c>
      <c r="Y1391" s="14">
        <v>25</v>
      </c>
      <c r="Z1391" s="14">
        <v>55</v>
      </c>
      <c r="AA1391" s="81">
        <f t="shared" si="230"/>
        <v>2.2000000000000002</v>
      </c>
      <c r="AB1391" s="14">
        <v>4</v>
      </c>
      <c r="AC1391" s="14">
        <v>13</v>
      </c>
      <c r="AD1391" s="104">
        <f t="shared" si="231"/>
        <v>0.52</v>
      </c>
      <c r="AE1391" s="13">
        <f t="shared" si="232"/>
        <v>23.636363636363633</v>
      </c>
      <c r="AF1391" s="14">
        <v>0</v>
      </c>
      <c r="AG1391" s="103">
        <f t="shared" si="233"/>
        <v>0</v>
      </c>
      <c r="AH1391" s="14">
        <v>0</v>
      </c>
      <c r="AI1391" s="103">
        <f t="shared" si="234"/>
        <v>0</v>
      </c>
      <c r="AJ1391" s="17" t="s">
        <v>218</v>
      </c>
      <c r="AM1391" s="14">
        <v>7</v>
      </c>
      <c r="AN1391" s="14">
        <v>3</v>
      </c>
      <c r="AO1391" s="14">
        <v>1</v>
      </c>
      <c r="AP1391" s="14">
        <v>2</v>
      </c>
      <c r="AQ1391" s="14">
        <v>3</v>
      </c>
      <c r="AR1391" s="107">
        <v>2</v>
      </c>
      <c r="AS1391" s="107"/>
      <c r="AT1391" s="14"/>
      <c r="AY1391" s="14"/>
      <c r="BH1391" t="str">
        <f>CONCATENATE(Tabla1[[#This Row],[MADRE]],"X",Tabla1[[#This Row],[PADRE]])</f>
        <v>R1000XD98i707</v>
      </c>
    </row>
    <row r="1392" spans="1:60" ht="15.75" hidden="1" x14ac:dyDescent="0.25">
      <c r="A1392" s="11" t="str">
        <f t="shared" si="229"/>
        <v>D06_1038_6i5f</v>
      </c>
      <c r="B1392" s="1" t="s">
        <v>488</v>
      </c>
      <c r="C1392" s="12">
        <v>1038</v>
      </c>
      <c r="D1392" s="13" t="s">
        <v>558</v>
      </c>
      <c r="E1392" s="14" t="s">
        <v>62</v>
      </c>
      <c r="F1392" s="11" t="s">
        <v>428</v>
      </c>
      <c r="G1392" s="14" t="s">
        <v>63</v>
      </c>
      <c r="H1392" s="14">
        <v>2009</v>
      </c>
      <c r="I1392" t="s">
        <v>489</v>
      </c>
      <c r="Y1392" s="14">
        <v>25</v>
      </c>
      <c r="Z1392" s="14">
        <v>62</v>
      </c>
      <c r="AA1392" s="81">
        <f t="shared" si="230"/>
        <v>2.5016666666666665</v>
      </c>
      <c r="AB1392" s="14">
        <v>4</v>
      </c>
      <c r="AC1392" s="14">
        <v>13</v>
      </c>
      <c r="AD1392" s="104">
        <f t="shared" si="231"/>
        <v>0.54166666666666663</v>
      </c>
      <c r="AE1392" s="13">
        <f t="shared" si="232"/>
        <v>21.652231845436376</v>
      </c>
      <c r="AF1392" s="14">
        <v>1</v>
      </c>
      <c r="AG1392" s="13">
        <f t="shared" si="233"/>
        <v>4</v>
      </c>
      <c r="AH1392" s="14">
        <v>0</v>
      </c>
      <c r="AI1392" s="103">
        <f t="shared" si="234"/>
        <v>0</v>
      </c>
      <c r="AJ1392" s="17" t="s">
        <v>87</v>
      </c>
      <c r="AM1392" s="14">
        <v>4</v>
      </c>
      <c r="AN1392" s="14">
        <v>2</v>
      </c>
      <c r="AO1392" s="14">
        <v>2</v>
      </c>
      <c r="AP1392" s="14">
        <v>4</v>
      </c>
      <c r="AQ1392" s="14">
        <v>3</v>
      </c>
      <c r="AR1392" s="14">
        <v>3</v>
      </c>
      <c r="AS1392" s="14"/>
      <c r="AT1392" s="14"/>
      <c r="AY1392" s="14"/>
      <c r="BH1392" t="str">
        <f>CONCATENATE(Tabla1[[#This Row],[MADRE]],"X",Tabla1[[#This Row],[PADRE]])</f>
        <v>R1000XD98i707</v>
      </c>
    </row>
    <row r="1393" spans="1:60" ht="15.75" hidden="1" x14ac:dyDescent="0.25">
      <c r="A1393" s="11" t="str">
        <f t="shared" si="229"/>
        <v>D06_1039_6i5f</v>
      </c>
      <c r="B1393" s="1" t="s">
        <v>488</v>
      </c>
      <c r="C1393" s="12">
        <v>1039</v>
      </c>
      <c r="D1393" s="13" t="s">
        <v>558</v>
      </c>
      <c r="E1393" s="14" t="s">
        <v>62</v>
      </c>
      <c r="F1393" s="11" t="s">
        <v>428</v>
      </c>
      <c r="G1393" s="14" t="s">
        <v>63</v>
      </c>
      <c r="H1393" s="14">
        <v>2009</v>
      </c>
      <c r="I1393" t="s">
        <v>489</v>
      </c>
      <c r="Y1393" s="14">
        <v>25</v>
      </c>
      <c r="Z1393" s="14">
        <v>80</v>
      </c>
      <c r="AA1393" s="81">
        <f t="shared" si="230"/>
        <v>3.2</v>
      </c>
      <c r="AB1393" s="14">
        <v>5</v>
      </c>
      <c r="AC1393" s="14">
        <v>16</v>
      </c>
      <c r="AD1393" s="104">
        <f t="shared" si="231"/>
        <v>0.64</v>
      </c>
      <c r="AE1393" s="13">
        <f t="shared" si="232"/>
        <v>20</v>
      </c>
      <c r="AF1393" s="14">
        <v>0</v>
      </c>
      <c r="AG1393" s="103">
        <f t="shared" si="233"/>
        <v>0</v>
      </c>
      <c r="AH1393" s="14">
        <v>0</v>
      </c>
      <c r="AI1393" s="103">
        <f t="shared" si="234"/>
        <v>0</v>
      </c>
      <c r="AJ1393" s="17" t="s">
        <v>87</v>
      </c>
      <c r="AM1393" s="14">
        <v>7</v>
      </c>
      <c r="AN1393" s="14">
        <v>2</v>
      </c>
      <c r="AO1393" s="14">
        <v>1</v>
      </c>
      <c r="AP1393" s="14">
        <v>3</v>
      </c>
      <c r="AQ1393" s="14">
        <v>2</v>
      </c>
      <c r="AR1393" s="107">
        <v>2</v>
      </c>
      <c r="AS1393" s="107"/>
      <c r="AT1393" s="14"/>
      <c r="AY1393" s="14"/>
      <c r="BH1393" t="str">
        <f>CONCATENATE(Tabla1[[#This Row],[MADRE]],"X",Tabla1[[#This Row],[PADRE]])</f>
        <v>R1000XD98i707</v>
      </c>
    </row>
    <row r="1394" spans="1:60" ht="15.75" hidden="1" x14ac:dyDescent="0.25">
      <c r="A1394" s="11" t="str">
        <f t="shared" si="229"/>
        <v>D06_1040_6i5f</v>
      </c>
      <c r="B1394" s="1" t="s">
        <v>488</v>
      </c>
      <c r="C1394" s="12">
        <v>1040</v>
      </c>
      <c r="D1394" s="13" t="s">
        <v>558</v>
      </c>
      <c r="E1394" s="14" t="s">
        <v>62</v>
      </c>
      <c r="F1394" s="11" t="s">
        <v>428</v>
      </c>
      <c r="G1394" s="14" t="s">
        <v>63</v>
      </c>
      <c r="H1394" s="14">
        <v>2009</v>
      </c>
      <c r="I1394" t="s">
        <v>489</v>
      </c>
      <c r="Y1394" s="14">
        <v>25</v>
      </c>
      <c r="Z1394" s="14">
        <v>69</v>
      </c>
      <c r="AA1394" s="81">
        <f t="shared" si="230"/>
        <v>2.76</v>
      </c>
      <c r="AB1394" s="14">
        <v>4</v>
      </c>
      <c r="AC1394" s="14">
        <v>19</v>
      </c>
      <c r="AD1394" s="104">
        <f t="shared" si="231"/>
        <v>0.76</v>
      </c>
      <c r="AE1394" s="13">
        <f t="shared" si="232"/>
        <v>27.536231884057973</v>
      </c>
      <c r="AF1394" s="14">
        <v>0</v>
      </c>
      <c r="AG1394" s="103">
        <f t="shared" si="233"/>
        <v>0</v>
      </c>
      <c r="AH1394" s="14">
        <v>6</v>
      </c>
      <c r="AI1394" s="108">
        <f t="shared" si="234"/>
        <v>24</v>
      </c>
      <c r="AJ1394" s="17" t="s">
        <v>444</v>
      </c>
      <c r="AM1394" s="14">
        <v>3</v>
      </c>
      <c r="AN1394" s="14">
        <v>1</v>
      </c>
      <c r="AO1394" s="14">
        <v>3</v>
      </c>
      <c r="AP1394" s="14">
        <v>4</v>
      </c>
      <c r="AQ1394" s="14">
        <v>3</v>
      </c>
      <c r="AR1394" s="107">
        <v>2</v>
      </c>
      <c r="AS1394" s="107"/>
      <c r="AT1394" s="14"/>
      <c r="AY1394" s="14"/>
      <c r="BH1394" t="str">
        <f>CONCATENATE(Tabla1[[#This Row],[MADRE]],"X",Tabla1[[#This Row],[PADRE]])</f>
        <v>R1000XD98i707</v>
      </c>
    </row>
    <row r="1395" spans="1:60" ht="15.75" hidden="1" x14ac:dyDescent="0.25">
      <c r="A1395" s="11" t="str">
        <f t="shared" si="229"/>
        <v>D06_1041_6iff</v>
      </c>
      <c r="B1395" s="1" t="s">
        <v>488</v>
      </c>
      <c r="C1395" s="1">
        <v>1041</v>
      </c>
      <c r="D1395" s="16" t="s">
        <v>561</v>
      </c>
      <c r="E1395" s="11" t="s">
        <v>62</v>
      </c>
      <c r="F1395" s="11" t="s">
        <v>428</v>
      </c>
      <c r="G1395" s="11" t="s">
        <v>63</v>
      </c>
      <c r="H1395" s="11">
        <v>2010</v>
      </c>
      <c r="I1395" t="s">
        <v>489</v>
      </c>
      <c r="Y1395" s="11">
        <v>25</v>
      </c>
      <c r="Z1395" s="11">
        <v>63</v>
      </c>
      <c r="AA1395" s="15">
        <f t="shared" si="230"/>
        <v>2.5791304347826087</v>
      </c>
      <c r="AB1395" s="11">
        <v>4</v>
      </c>
      <c r="AC1395" s="11">
        <v>17</v>
      </c>
      <c r="AD1395" s="15">
        <f t="shared" si="231"/>
        <v>0.73913043478260865</v>
      </c>
      <c r="AE1395" s="16">
        <f t="shared" si="232"/>
        <v>28.658125421443017</v>
      </c>
      <c r="AF1395" s="11">
        <v>2</v>
      </c>
      <c r="AG1395" s="16">
        <f t="shared" si="233"/>
        <v>8</v>
      </c>
      <c r="AH1395" s="16">
        <v>0</v>
      </c>
      <c r="AI1395" s="16">
        <f t="shared" si="234"/>
        <v>0</v>
      </c>
      <c r="AJ1395" s="18" t="s">
        <v>77</v>
      </c>
      <c r="AM1395" s="11">
        <v>10</v>
      </c>
      <c r="AN1395" s="11">
        <v>2</v>
      </c>
      <c r="AO1395" s="11">
        <v>1</v>
      </c>
      <c r="AP1395" s="11">
        <v>3</v>
      </c>
      <c r="AQ1395" s="11">
        <v>3</v>
      </c>
      <c r="AR1395" s="11">
        <v>3</v>
      </c>
      <c r="AS1395" s="11">
        <v>1</v>
      </c>
      <c r="AT1395" s="102"/>
      <c r="AY1395" s="11"/>
      <c r="BH1395" t="str">
        <f>CONCATENATE(Tabla1[[#This Row],[MADRE]],"X",Tabla1[[#This Row],[PADRE]])</f>
        <v>R1000XD98i707</v>
      </c>
    </row>
    <row r="1396" spans="1:60" ht="15.75" hidden="1" x14ac:dyDescent="0.25">
      <c r="A1396" s="11" t="str">
        <f t="shared" si="229"/>
        <v>D06_1043_6iff</v>
      </c>
      <c r="B1396" s="1" t="s">
        <v>488</v>
      </c>
      <c r="C1396" s="1">
        <v>1043</v>
      </c>
      <c r="D1396" s="16" t="s">
        <v>561</v>
      </c>
      <c r="E1396" s="11" t="s">
        <v>62</v>
      </c>
      <c r="F1396" s="11" t="s">
        <v>428</v>
      </c>
      <c r="G1396" s="11" t="s">
        <v>63</v>
      </c>
      <c r="H1396" s="11">
        <v>2010</v>
      </c>
      <c r="I1396" t="s">
        <v>489</v>
      </c>
      <c r="Y1396" s="11">
        <v>25</v>
      </c>
      <c r="Z1396" s="11">
        <v>85</v>
      </c>
      <c r="AA1396" s="15">
        <f t="shared" si="230"/>
        <v>3.4</v>
      </c>
      <c r="AB1396" s="11">
        <v>4</v>
      </c>
      <c r="AC1396" s="11">
        <v>21</v>
      </c>
      <c r="AD1396" s="15">
        <f t="shared" si="231"/>
        <v>0.84</v>
      </c>
      <c r="AE1396" s="16">
        <f t="shared" si="232"/>
        <v>24.705882352941178</v>
      </c>
      <c r="AF1396" s="11">
        <v>0</v>
      </c>
      <c r="AG1396" s="16">
        <f t="shared" si="233"/>
        <v>0</v>
      </c>
      <c r="AH1396" s="16">
        <v>2</v>
      </c>
      <c r="AI1396" s="16">
        <f t="shared" si="234"/>
        <v>8</v>
      </c>
      <c r="AJ1396" s="18" t="s">
        <v>87</v>
      </c>
      <c r="AM1396" s="11">
        <v>4</v>
      </c>
      <c r="AN1396" s="11">
        <v>2</v>
      </c>
      <c r="AO1396" s="11">
        <v>2</v>
      </c>
      <c r="AP1396" s="11">
        <v>4</v>
      </c>
      <c r="AQ1396" s="11">
        <v>3</v>
      </c>
      <c r="AR1396" s="11">
        <v>3</v>
      </c>
      <c r="AS1396" s="11">
        <v>4</v>
      </c>
      <c r="AT1396" s="102"/>
      <c r="AY1396" s="11"/>
      <c r="BH1396" t="str">
        <f>CONCATENATE(Tabla1[[#This Row],[MADRE]],"X",Tabla1[[#This Row],[PADRE]])</f>
        <v>R1000XD98i707</v>
      </c>
    </row>
    <row r="1397" spans="1:60" ht="15.75" hidden="1" x14ac:dyDescent="0.25">
      <c r="A1397" s="11" t="str">
        <f t="shared" si="229"/>
        <v>D06_1044_6iff</v>
      </c>
      <c r="B1397" s="1" t="s">
        <v>488</v>
      </c>
      <c r="C1397" s="1">
        <v>1044</v>
      </c>
      <c r="D1397" s="16" t="s">
        <v>561</v>
      </c>
      <c r="E1397" s="11" t="s">
        <v>62</v>
      </c>
      <c r="F1397" s="11" t="s">
        <v>428</v>
      </c>
      <c r="G1397" s="11" t="s">
        <v>63</v>
      </c>
      <c r="H1397" s="11">
        <v>2010</v>
      </c>
      <c r="I1397" t="s">
        <v>489</v>
      </c>
      <c r="Y1397" s="11">
        <v>25</v>
      </c>
      <c r="Z1397" s="11">
        <v>114</v>
      </c>
      <c r="AA1397" s="15">
        <f t="shared" si="230"/>
        <v>4.5599999999999996</v>
      </c>
      <c r="AB1397" s="11">
        <v>4</v>
      </c>
      <c r="AC1397" s="11">
        <v>24</v>
      </c>
      <c r="AD1397" s="15">
        <f t="shared" si="231"/>
        <v>0.96</v>
      </c>
      <c r="AE1397" s="16">
        <f t="shared" si="232"/>
        <v>21.05263157894737</v>
      </c>
      <c r="AF1397" s="11">
        <v>0</v>
      </c>
      <c r="AG1397" s="16">
        <f t="shared" si="233"/>
        <v>0</v>
      </c>
      <c r="AH1397" s="16">
        <v>1</v>
      </c>
      <c r="AI1397" s="16">
        <f t="shared" si="234"/>
        <v>4</v>
      </c>
      <c r="AJ1397" s="18" t="s">
        <v>87</v>
      </c>
      <c r="AM1397" s="11">
        <v>5</v>
      </c>
      <c r="AN1397" s="11">
        <v>2</v>
      </c>
      <c r="AO1397" s="11">
        <v>2</v>
      </c>
      <c r="AP1397" s="11">
        <v>4</v>
      </c>
      <c r="AQ1397" s="11">
        <v>3</v>
      </c>
      <c r="AR1397" s="11">
        <v>4</v>
      </c>
      <c r="AS1397" s="11">
        <v>1</v>
      </c>
      <c r="AT1397" s="98"/>
      <c r="AY1397" s="11"/>
      <c r="BH1397" t="str">
        <f>CONCATENATE(Tabla1[[#This Row],[MADRE]],"X",Tabla1[[#This Row],[PADRE]])</f>
        <v>R1000XD98i707</v>
      </c>
    </row>
    <row r="1398" spans="1:60" ht="15.75" hidden="1" x14ac:dyDescent="0.25">
      <c r="A1398" s="11" t="str">
        <f t="shared" si="229"/>
        <v>D06_1047_6iff</v>
      </c>
      <c r="B1398" s="1" t="s">
        <v>488</v>
      </c>
      <c r="C1398" s="1">
        <v>1047</v>
      </c>
      <c r="D1398" s="16" t="s">
        <v>561</v>
      </c>
      <c r="E1398" s="11" t="s">
        <v>62</v>
      </c>
      <c r="F1398" s="11" t="s">
        <v>428</v>
      </c>
      <c r="G1398" s="11" t="s">
        <v>63</v>
      </c>
      <c r="H1398" s="11">
        <v>2010</v>
      </c>
      <c r="I1398" t="s">
        <v>489</v>
      </c>
      <c r="Y1398" s="11">
        <v>25</v>
      </c>
      <c r="Z1398" s="11">
        <v>98</v>
      </c>
      <c r="AA1398" s="15">
        <f t="shared" si="230"/>
        <v>3.92</v>
      </c>
      <c r="AB1398" s="11">
        <v>4</v>
      </c>
      <c r="AC1398" s="11">
        <v>26</v>
      </c>
      <c r="AD1398" s="15">
        <f t="shared" si="231"/>
        <v>1.04</v>
      </c>
      <c r="AE1398" s="16">
        <f t="shared" si="232"/>
        <v>26.530612244897959</v>
      </c>
      <c r="AF1398" s="11">
        <v>0</v>
      </c>
      <c r="AG1398" s="16">
        <f t="shared" si="233"/>
        <v>0</v>
      </c>
      <c r="AH1398" s="16">
        <v>4</v>
      </c>
      <c r="AI1398" s="16">
        <f t="shared" si="234"/>
        <v>16</v>
      </c>
      <c r="AJ1398" s="18" t="s">
        <v>464</v>
      </c>
      <c r="AM1398" s="11">
        <v>6</v>
      </c>
      <c r="AN1398" s="11">
        <v>2</v>
      </c>
      <c r="AO1398" s="11">
        <v>2</v>
      </c>
      <c r="AP1398" s="11">
        <v>3</v>
      </c>
      <c r="AQ1398" s="11">
        <v>3</v>
      </c>
      <c r="AR1398" s="11">
        <v>2</v>
      </c>
      <c r="AS1398" s="11">
        <v>2</v>
      </c>
      <c r="AT1398" s="98"/>
      <c r="AY1398" s="11"/>
      <c r="BH1398" t="str">
        <f>CONCATENATE(Tabla1[[#This Row],[MADRE]],"X",Tabla1[[#This Row],[PADRE]])</f>
        <v>R1000XD98i707</v>
      </c>
    </row>
    <row r="1399" spans="1:60" ht="15.75" hidden="1" x14ac:dyDescent="0.25">
      <c r="A1399" s="11" t="str">
        <f t="shared" si="229"/>
        <v>D06_1049_6iff</v>
      </c>
      <c r="B1399" s="1" t="s">
        <v>488</v>
      </c>
      <c r="C1399" s="131">
        <v>1049</v>
      </c>
      <c r="D1399" s="16" t="s">
        <v>561</v>
      </c>
      <c r="E1399" s="132" t="s">
        <v>62</v>
      </c>
      <c r="F1399" s="11" t="s">
        <v>428</v>
      </c>
      <c r="G1399" s="132" t="s">
        <v>63</v>
      </c>
      <c r="H1399" s="132">
        <v>2010</v>
      </c>
      <c r="I1399" t="s">
        <v>489</v>
      </c>
      <c r="Y1399" s="132">
        <v>25</v>
      </c>
      <c r="Z1399" s="132">
        <v>79</v>
      </c>
      <c r="AA1399" s="15">
        <f t="shared" si="230"/>
        <v>3.2121739130434781</v>
      </c>
      <c r="AB1399" s="132">
        <v>4</v>
      </c>
      <c r="AC1399" s="132">
        <v>15</v>
      </c>
      <c r="AD1399" s="15">
        <f t="shared" si="231"/>
        <v>0.65217391304347827</v>
      </c>
      <c r="AE1399" s="16">
        <f t="shared" si="232"/>
        <v>20.303194369247429</v>
      </c>
      <c r="AF1399" s="132">
        <v>2</v>
      </c>
      <c r="AG1399" s="16">
        <f t="shared" si="233"/>
        <v>8</v>
      </c>
      <c r="AH1399" s="133">
        <v>0</v>
      </c>
      <c r="AI1399" s="16">
        <f t="shared" si="234"/>
        <v>0</v>
      </c>
      <c r="AJ1399" s="134" t="s">
        <v>562</v>
      </c>
      <c r="AM1399" s="132">
        <v>4</v>
      </c>
      <c r="AN1399" s="132">
        <v>2</v>
      </c>
      <c r="AO1399" s="132">
        <v>2</v>
      </c>
      <c r="AP1399" s="132">
        <v>1</v>
      </c>
      <c r="AQ1399" s="132">
        <v>3</v>
      </c>
      <c r="AR1399" s="132">
        <v>2</v>
      </c>
      <c r="AS1399" s="132">
        <v>3</v>
      </c>
      <c r="AT1399" s="135"/>
      <c r="AY1399" s="132"/>
      <c r="BH1399" t="str">
        <f>CONCATENATE(Tabla1[[#This Row],[MADRE]],"X",Tabla1[[#This Row],[PADRE]])</f>
        <v>R1000XD98i707</v>
      </c>
    </row>
    <row r="1400" spans="1:60" ht="15.75" hidden="1" x14ac:dyDescent="0.25">
      <c r="A1400" s="11" t="str">
        <f t="shared" si="229"/>
        <v>D06_1050_6iff</v>
      </c>
      <c r="B1400" s="1" t="s">
        <v>488</v>
      </c>
      <c r="C1400" s="12">
        <v>1050</v>
      </c>
      <c r="D1400" s="16" t="s">
        <v>561</v>
      </c>
      <c r="E1400" s="14" t="s">
        <v>62</v>
      </c>
      <c r="F1400" s="11" t="s">
        <v>428</v>
      </c>
      <c r="G1400" s="14" t="s">
        <v>63</v>
      </c>
      <c r="H1400" s="14">
        <v>2009</v>
      </c>
      <c r="I1400" t="s">
        <v>489</v>
      </c>
      <c r="Y1400" s="14">
        <v>25</v>
      </c>
      <c r="Z1400" s="14">
        <v>49</v>
      </c>
      <c r="AA1400" s="81">
        <f t="shared" si="230"/>
        <v>1.96</v>
      </c>
      <c r="AB1400" s="14">
        <v>4</v>
      </c>
      <c r="AC1400" s="14">
        <v>22</v>
      </c>
      <c r="AD1400" s="81">
        <f t="shared" si="231"/>
        <v>0.88</v>
      </c>
      <c r="AE1400" s="13">
        <f t="shared" si="232"/>
        <v>44.897959183673471</v>
      </c>
      <c r="AF1400" s="14">
        <v>0</v>
      </c>
      <c r="AG1400" s="103">
        <f t="shared" si="233"/>
        <v>0</v>
      </c>
      <c r="AH1400" s="13">
        <v>0</v>
      </c>
      <c r="AI1400" s="103">
        <f t="shared" si="234"/>
        <v>0</v>
      </c>
      <c r="AJ1400" s="17" t="s">
        <v>379</v>
      </c>
      <c r="AM1400" s="14">
        <v>2</v>
      </c>
      <c r="AN1400" s="14">
        <v>2</v>
      </c>
      <c r="AO1400" s="14">
        <v>2</v>
      </c>
      <c r="AP1400" s="14">
        <v>3</v>
      </c>
      <c r="AQ1400" s="14">
        <v>3</v>
      </c>
      <c r="AR1400" s="14">
        <v>3</v>
      </c>
      <c r="AS1400" s="14"/>
      <c r="AT1400" s="14"/>
      <c r="AY1400" s="14"/>
      <c r="BH1400" t="str">
        <f>CONCATENATE(Tabla1[[#This Row],[MADRE]],"X",Tabla1[[#This Row],[PADRE]])</f>
        <v>R1000XD98i707</v>
      </c>
    </row>
    <row r="1401" spans="1:60" ht="15.75" hidden="1" x14ac:dyDescent="0.25">
      <c r="A1401" s="11" t="str">
        <f t="shared" si="229"/>
        <v>D06_1053_6iff</v>
      </c>
      <c r="B1401" s="1" t="s">
        <v>488</v>
      </c>
      <c r="C1401" s="1">
        <v>1053</v>
      </c>
      <c r="D1401" s="16" t="s">
        <v>561</v>
      </c>
      <c r="E1401" s="11" t="s">
        <v>62</v>
      </c>
      <c r="F1401" s="11" t="s">
        <v>428</v>
      </c>
      <c r="G1401" s="11" t="s">
        <v>63</v>
      </c>
      <c r="H1401" s="11">
        <v>2010</v>
      </c>
      <c r="I1401" t="s">
        <v>489</v>
      </c>
      <c r="Y1401" s="11">
        <v>25</v>
      </c>
      <c r="Z1401" s="11">
        <v>39</v>
      </c>
      <c r="AA1401" s="15">
        <f t="shared" si="230"/>
        <v>1.56</v>
      </c>
      <c r="AB1401" s="11">
        <v>4</v>
      </c>
      <c r="AC1401" s="11">
        <v>12</v>
      </c>
      <c r="AD1401" s="15">
        <f t="shared" si="231"/>
        <v>0.48</v>
      </c>
      <c r="AE1401" s="16">
        <f t="shared" si="232"/>
        <v>30.769230769230766</v>
      </c>
      <c r="AF1401" s="11">
        <v>0</v>
      </c>
      <c r="AG1401" s="16">
        <f t="shared" si="233"/>
        <v>0</v>
      </c>
      <c r="AH1401" s="16">
        <v>0</v>
      </c>
      <c r="AI1401" s="16">
        <f t="shared" si="234"/>
        <v>0</v>
      </c>
      <c r="AJ1401" s="18" t="s">
        <v>87</v>
      </c>
      <c r="AM1401" s="11">
        <v>7</v>
      </c>
      <c r="AN1401" s="11">
        <v>2</v>
      </c>
      <c r="AO1401" s="11">
        <v>2</v>
      </c>
      <c r="AP1401" s="11">
        <v>3</v>
      </c>
      <c r="AQ1401" s="11">
        <v>3</v>
      </c>
      <c r="AR1401" s="11">
        <v>2</v>
      </c>
      <c r="AS1401" s="11">
        <v>1</v>
      </c>
      <c r="AT1401" s="102"/>
      <c r="AY1401" s="11"/>
      <c r="BH1401" t="str">
        <f>CONCATENATE(Tabla1[[#This Row],[MADRE]],"X",Tabla1[[#This Row],[PADRE]])</f>
        <v>R1000XD98i707</v>
      </c>
    </row>
    <row r="1402" spans="1:60" ht="15.75" hidden="1" x14ac:dyDescent="0.25">
      <c r="A1402" s="11" t="str">
        <f t="shared" si="229"/>
        <v>D06_1054_6iff</v>
      </c>
      <c r="B1402" s="1" t="s">
        <v>488</v>
      </c>
      <c r="C1402" s="12">
        <v>1054</v>
      </c>
      <c r="D1402" s="16" t="s">
        <v>561</v>
      </c>
      <c r="E1402" s="14" t="s">
        <v>62</v>
      </c>
      <c r="F1402" s="11" t="s">
        <v>428</v>
      </c>
      <c r="G1402" s="14" t="s">
        <v>63</v>
      </c>
      <c r="H1402" s="14">
        <v>2009</v>
      </c>
      <c r="I1402" t="s">
        <v>489</v>
      </c>
      <c r="Y1402" s="14">
        <v>25</v>
      </c>
      <c r="Z1402" s="14">
        <v>69</v>
      </c>
      <c r="AA1402" s="81">
        <f t="shared" si="230"/>
        <v>2.76</v>
      </c>
      <c r="AB1402" s="14">
        <v>4</v>
      </c>
      <c r="AC1402" s="14">
        <v>19</v>
      </c>
      <c r="AD1402" s="104">
        <f t="shared" si="231"/>
        <v>0.76</v>
      </c>
      <c r="AE1402" s="13">
        <f t="shared" si="232"/>
        <v>27.536231884057973</v>
      </c>
      <c r="AF1402" s="14">
        <v>0</v>
      </c>
      <c r="AG1402" s="103">
        <f t="shared" si="233"/>
        <v>0</v>
      </c>
      <c r="AH1402" s="14">
        <v>1</v>
      </c>
      <c r="AI1402" s="13">
        <f t="shared" si="234"/>
        <v>4</v>
      </c>
      <c r="AJ1402" s="17" t="s">
        <v>142</v>
      </c>
      <c r="AM1402" s="14">
        <v>4</v>
      </c>
      <c r="AN1402" s="14">
        <v>2</v>
      </c>
      <c r="AO1402" s="14">
        <v>1</v>
      </c>
      <c r="AP1402" s="14">
        <v>2</v>
      </c>
      <c r="AQ1402" s="14">
        <v>3</v>
      </c>
      <c r="AR1402" s="14">
        <v>3</v>
      </c>
      <c r="AS1402" s="14"/>
      <c r="AT1402" s="14"/>
      <c r="AY1402" s="14"/>
      <c r="BH1402" t="str">
        <f>CONCATENATE(Tabla1[[#This Row],[MADRE]],"X",Tabla1[[#This Row],[PADRE]])</f>
        <v>R1000XD98i707</v>
      </c>
    </row>
    <row r="1403" spans="1:60" ht="15.75" hidden="1" x14ac:dyDescent="0.25">
      <c r="A1403" s="11" t="str">
        <f t="shared" si="229"/>
        <v>D06_1055_6iff</v>
      </c>
      <c r="B1403" s="1" t="s">
        <v>488</v>
      </c>
      <c r="C1403" s="1">
        <v>1055</v>
      </c>
      <c r="D1403" s="16" t="s">
        <v>561</v>
      </c>
      <c r="E1403" s="11" t="s">
        <v>62</v>
      </c>
      <c r="F1403" s="11" t="s">
        <v>428</v>
      </c>
      <c r="G1403" s="11" t="s">
        <v>63</v>
      </c>
      <c r="H1403" s="11">
        <v>2010</v>
      </c>
      <c r="I1403" t="s">
        <v>489</v>
      </c>
      <c r="Y1403" s="11">
        <v>25</v>
      </c>
      <c r="Z1403" s="11">
        <v>37</v>
      </c>
      <c r="AA1403" s="15">
        <f t="shared" si="230"/>
        <v>1.48</v>
      </c>
      <c r="AB1403" s="11">
        <v>3</v>
      </c>
      <c r="AC1403" s="11">
        <v>18</v>
      </c>
      <c r="AD1403" s="15">
        <f t="shared" si="231"/>
        <v>0.72</v>
      </c>
      <c r="AE1403" s="16">
        <f t="shared" si="232"/>
        <v>48.648648648648653</v>
      </c>
      <c r="AF1403" s="11">
        <v>0</v>
      </c>
      <c r="AG1403" s="16">
        <f t="shared" si="233"/>
        <v>0</v>
      </c>
      <c r="AH1403" s="16">
        <v>0</v>
      </c>
      <c r="AI1403" s="16">
        <f t="shared" si="234"/>
        <v>0</v>
      </c>
      <c r="AJ1403" s="18" t="s">
        <v>454</v>
      </c>
      <c r="AM1403" s="11">
        <v>2</v>
      </c>
      <c r="AN1403" s="11">
        <v>3</v>
      </c>
      <c r="AO1403" s="11">
        <v>2</v>
      </c>
      <c r="AP1403" s="11">
        <v>4</v>
      </c>
      <c r="AQ1403" s="11">
        <v>3</v>
      </c>
      <c r="AR1403" s="11">
        <v>3</v>
      </c>
      <c r="AS1403" s="11">
        <v>4</v>
      </c>
      <c r="AT1403" s="102"/>
      <c r="AY1403" s="11"/>
      <c r="BH1403" t="str">
        <f>CONCATENATE(Tabla1[[#This Row],[MADRE]],"X",Tabla1[[#This Row],[PADRE]])</f>
        <v>R1000XD98i707</v>
      </c>
    </row>
    <row r="1404" spans="1:60" ht="15.75" hidden="1" x14ac:dyDescent="0.25">
      <c r="A1404" s="11" t="str">
        <f t="shared" si="229"/>
        <v>D06_1057_6iff</v>
      </c>
      <c r="B1404" s="1" t="s">
        <v>488</v>
      </c>
      <c r="C1404" s="1">
        <v>1057</v>
      </c>
      <c r="D1404" s="16" t="s">
        <v>561</v>
      </c>
      <c r="E1404" s="11" t="s">
        <v>62</v>
      </c>
      <c r="F1404" s="11" t="s">
        <v>428</v>
      </c>
      <c r="G1404" s="11" t="s">
        <v>63</v>
      </c>
      <c r="H1404" s="11">
        <v>2010</v>
      </c>
      <c r="I1404" t="s">
        <v>489</v>
      </c>
      <c r="Y1404" s="11">
        <v>25</v>
      </c>
      <c r="Z1404" s="11">
        <v>57</v>
      </c>
      <c r="AA1404" s="15">
        <f t="shared" si="230"/>
        <v>2.3426086956521739</v>
      </c>
      <c r="AB1404" s="11">
        <v>4</v>
      </c>
      <c r="AC1404" s="11">
        <v>18</v>
      </c>
      <c r="AD1404" s="15">
        <f t="shared" si="231"/>
        <v>0.78260869565217395</v>
      </c>
      <c r="AE1404" s="16">
        <f t="shared" si="232"/>
        <v>33.4075723830735</v>
      </c>
      <c r="AF1404" s="11">
        <v>2</v>
      </c>
      <c r="AG1404" s="16">
        <f t="shared" si="233"/>
        <v>8</v>
      </c>
      <c r="AH1404" s="16">
        <v>1</v>
      </c>
      <c r="AI1404" s="16">
        <f t="shared" si="234"/>
        <v>4</v>
      </c>
      <c r="AJ1404" s="18" t="s">
        <v>87</v>
      </c>
      <c r="AM1404" s="11">
        <v>4</v>
      </c>
      <c r="AN1404" s="11">
        <v>3</v>
      </c>
      <c r="AO1404" s="11">
        <v>2</v>
      </c>
      <c r="AP1404" s="11">
        <v>3</v>
      </c>
      <c r="AQ1404" s="11">
        <v>3</v>
      </c>
      <c r="AR1404" s="11">
        <v>3</v>
      </c>
      <c r="AS1404" s="11">
        <v>2</v>
      </c>
      <c r="AT1404" s="102"/>
      <c r="AY1404" s="11"/>
      <c r="BH1404" t="str">
        <f>CONCATENATE(Tabla1[[#This Row],[MADRE]],"X",Tabla1[[#This Row],[PADRE]])</f>
        <v>R1000XD98i707</v>
      </c>
    </row>
    <row r="1405" spans="1:60" ht="15.75" hidden="1" x14ac:dyDescent="0.25">
      <c r="A1405" s="11" t="str">
        <f t="shared" si="229"/>
        <v>D06_1058_6iff</v>
      </c>
      <c r="B1405" s="1" t="s">
        <v>488</v>
      </c>
      <c r="C1405" s="1">
        <v>1058</v>
      </c>
      <c r="D1405" s="16" t="s">
        <v>561</v>
      </c>
      <c r="E1405" s="11" t="s">
        <v>62</v>
      </c>
      <c r="F1405" s="11" t="s">
        <v>428</v>
      </c>
      <c r="G1405" s="11" t="s">
        <v>63</v>
      </c>
      <c r="H1405" s="11">
        <v>2010</v>
      </c>
      <c r="I1405" t="s">
        <v>489</v>
      </c>
      <c r="Y1405" s="11">
        <v>25</v>
      </c>
      <c r="Z1405" s="11">
        <v>96</v>
      </c>
      <c r="AA1405" s="15">
        <f t="shared" si="230"/>
        <v>3.84</v>
      </c>
      <c r="AB1405" s="11">
        <v>4</v>
      </c>
      <c r="AC1405" s="11">
        <v>21</v>
      </c>
      <c r="AD1405" s="15">
        <f t="shared" si="231"/>
        <v>0.84</v>
      </c>
      <c r="AE1405" s="16">
        <f t="shared" si="232"/>
        <v>21.875</v>
      </c>
      <c r="AF1405" s="11">
        <v>0</v>
      </c>
      <c r="AG1405" s="16">
        <f t="shared" si="233"/>
        <v>0</v>
      </c>
      <c r="AH1405" s="16">
        <v>0</v>
      </c>
      <c r="AI1405" s="16">
        <f t="shared" si="234"/>
        <v>0</v>
      </c>
      <c r="AJ1405" s="18" t="s">
        <v>87</v>
      </c>
      <c r="AM1405" s="11">
        <v>3</v>
      </c>
      <c r="AN1405" s="11">
        <v>2</v>
      </c>
      <c r="AO1405" s="11">
        <v>1</v>
      </c>
      <c r="AP1405" s="11">
        <v>2</v>
      </c>
      <c r="AQ1405" s="11">
        <v>3</v>
      </c>
      <c r="AR1405" s="11">
        <v>4</v>
      </c>
      <c r="AS1405" s="11">
        <v>3</v>
      </c>
      <c r="AT1405" s="102"/>
      <c r="AY1405" s="11"/>
      <c r="BH1405" t="str">
        <f>CONCATENATE(Tabla1[[#This Row],[MADRE]],"X",Tabla1[[#This Row],[PADRE]])</f>
        <v>R1000XD98i707</v>
      </c>
    </row>
    <row r="1406" spans="1:60" ht="15.75" hidden="1" x14ac:dyDescent="0.25">
      <c r="A1406" s="11" t="str">
        <f t="shared" si="229"/>
        <v>D06_1060_6iff</v>
      </c>
      <c r="B1406" s="1" t="s">
        <v>488</v>
      </c>
      <c r="C1406" s="1">
        <v>1060</v>
      </c>
      <c r="D1406" s="16" t="s">
        <v>561</v>
      </c>
      <c r="E1406" s="11" t="s">
        <v>62</v>
      </c>
      <c r="F1406" s="11" t="s">
        <v>428</v>
      </c>
      <c r="G1406" s="11" t="s">
        <v>63</v>
      </c>
      <c r="H1406" s="11">
        <v>2010</v>
      </c>
      <c r="I1406" t="s">
        <v>489</v>
      </c>
      <c r="Y1406" s="11">
        <v>25</v>
      </c>
      <c r="Z1406" s="11">
        <v>56</v>
      </c>
      <c r="AA1406" s="15">
        <f t="shared" si="230"/>
        <v>2.2400000000000002</v>
      </c>
      <c r="AB1406" s="11">
        <v>4</v>
      </c>
      <c r="AC1406" s="11">
        <v>13</v>
      </c>
      <c r="AD1406" s="15">
        <f t="shared" si="231"/>
        <v>0.52</v>
      </c>
      <c r="AE1406" s="16">
        <f t="shared" si="232"/>
        <v>23.214285714285712</v>
      </c>
      <c r="AF1406" s="11">
        <v>0</v>
      </c>
      <c r="AG1406" s="16">
        <f t="shared" si="233"/>
        <v>0</v>
      </c>
      <c r="AH1406" s="16">
        <v>0</v>
      </c>
      <c r="AI1406" s="16">
        <f t="shared" si="234"/>
        <v>0</v>
      </c>
      <c r="AJ1406" s="18" t="s">
        <v>77</v>
      </c>
      <c r="AM1406" s="11">
        <v>3</v>
      </c>
      <c r="AN1406" s="11">
        <v>3</v>
      </c>
      <c r="AO1406" s="11">
        <v>2</v>
      </c>
      <c r="AP1406" s="11">
        <v>3</v>
      </c>
      <c r="AQ1406" s="11">
        <v>3</v>
      </c>
      <c r="AR1406" s="11">
        <v>2</v>
      </c>
      <c r="AS1406" s="11">
        <v>3</v>
      </c>
      <c r="AT1406" s="102"/>
      <c r="AY1406" s="11"/>
      <c r="BH1406" t="str">
        <f>CONCATENATE(Tabla1[[#This Row],[MADRE]],"X",Tabla1[[#This Row],[PADRE]])</f>
        <v>R1000XD98i707</v>
      </c>
    </row>
    <row r="1407" spans="1:60" ht="15.75" hidden="1" x14ac:dyDescent="0.25">
      <c r="A1407" s="11" t="str">
        <f t="shared" si="229"/>
        <v>D06_1061_7i3f</v>
      </c>
      <c r="B1407" s="1" t="s">
        <v>488</v>
      </c>
      <c r="C1407" s="12">
        <v>1061</v>
      </c>
      <c r="D1407" s="13" t="s">
        <v>563</v>
      </c>
      <c r="E1407" s="14" t="s">
        <v>62</v>
      </c>
      <c r="F1407" s="14" t="s">
        <v>564</v>
      </c>
      <c r="G1407" s="14" t="s">
        <v>565</v>
      </c>
      <c r="H1407" s="14">
        <v>2009</v>
      </c>
      <c r="I1407" t="s">
        <v>489</v>
      </c>
      <c r="Y1407" s="14">
        <v>25</v>
      </c>
      <c r="Z1407" s="14">
        <v>99</v>
      </c>
      <c r="AA1407" s="81">
        <f t="shared" si="230"/>
        <v>4.0016666666666669</v>
      </c>
      <c r="AB1407" s="14">
        <v>4</v>
      </c>
      <c r="AC1407" s="14">
        <v>25</v>
      </c>
      <c r="AD1407" s="81">
        <f t="shared" si="231"/>
        <v>1.0416666666666667</v>
      </c>
      <c r="AE1407" s="13">
        <f t="shared" si="232"/>
        <v>26.030820491461892</v>
      </c>
      <c r="AF1407" s="14">
        <v>1</v>
      </c>
      <c r="AG1407" s="13">
        <f t="shared" si="233"/>
        <v>4</v>
      </c>
      <c r="AH1407" s="14">
        <v>0</v>
      </c>
      <c r="AI1407" s="103">
        <f t="shared" si="234"/>
        <v>0</v>
      </c>
      <c r="AJ1407" s="17" t="s">
        <v>87</v>
      </c>
      <c r="AM1407" s="14">
        <v>8</v>
      </c>
      <c r="AN1407" s="14">
        <v>2</v>
      </c>
      <c r="AO1407" s="14">
        <v>2</v>
      </c>
      <c r="AP1407" s="14">
        <v>3</v>
      </c>
      <c r="AQ1407" s="14">
        <v>3</v>
      </c>
      <c r="AR1407" s="85">
        <v>4</v>
      </c>
      <c r="AS1407" s="85"/>
      <c r="AT1407" s="14"/>
      <c r="AY1407" s="14"/>
      <c r="BH1407" t="str">
        <f>CONCATENATE(Tabla1[[#This Row],[MADRE]],"X",Tabla1[[#This Row],[PADRE]])</f>
        <v>R1000XGRiFxTi283</v>
      </c>
    </row>
    <row r="1408" spans="1:60" ht="15.75" hidden="1" x14ac:dyDescent="0.25">
      <c r="A1408" s="11" t="str">
        <f t="shared" si="229"/>
        <v>D06_1062_7i3f</v>
      </c>
      <c r="B1408" s="1" t="s">
        <v>488</v>
      </c>
      <c r="C1408" s="12">
        <v>1062</v>
      </c>
      <c r="D1408" s="13" t="s">
        <v>563</v>
      </c>
      <c r="E1408" s="14" t="s">
        <v>62</v>
      </c>
      <c r="F1408" s="14" t="s">
        <v>564</v>
      </c>
      <c r="G1408" s="14" t="s">
        <v>565</v>
      </c>
      <c r="H1408" s="14">
        <v>2009</v>
      </c>
      <c r="I1408" t="s">
        <v>489</v>
      </c>
      <c r="Y1408" s="14">
        <v>25</v>
      </c>
      <c r="Z1408" s="14">
        <v>77</v>
      </c>
      <c r="AA1408" s="81">
        <f t="shared" si="230"/>
        <v>3.08</v>
      </c>
      <c r="AB1408" s="14">
        <v>4</v>
      </c>
      <c r="AC1408" s="14">
        <v>28</v>
      </c>
      <c r="AD1408" s="81">
        <f t="shared" si="231"/>
        <v>1.1200000000000001</v>
      </c>
      <c r="AE1408" s="13">
        <f t="shared" si="232"/>
        <v>36.363636363636367</v>
      </c>
      <c r="AF1408" s="14">
        <v>0</v>
      </c>
      <c r="AG1408" s="103">
        <f t="shared" si="233"/>
        <v>0</v>
      </c>
      <c r="AH1408" s="14">
        <v>7</v>
      </c>
      <c r="AI1408" s="108">
        <f t="shared" si="234"/>
        <v>28</v>
      </c>
      <c r="AJ1408" s="17" t="s">
        <v>87</v>
      </c>
      <c r="AM1408" s="14">
        <v>3</v>
      </c>
      <c r="AN1408" s="14">
        <v>2</v>
      </c>
      <c r="AO1408" s="14">
        <v>2</v>
      </c>
      <c r="AP1408" s="14">
        <v>3</v>
      </c>
      <c r="AQ1408" s="14">
        <v>3</v>
      </c>
      <c r="AR1408" s="14">
        <v>3</v>
      </c>
      <c r="AS1408" s="14"/>
      <c r="AT1408" s="14"/>
      <c r="AY1408" s="14"/>
      <c r="BH1408" t="str">
        <f>CONCATENATE(Tabla1[[#This Row],[MADRE]],"X",Tabla1[[#This Row],[PADRE]])</f>
        <v>R1000XGRiFxTi283</v>
      </c>
    </row>
    <row r="1409" spans="1:60" ht="15.75" hidden="1" x14ac:dyDescent="0.25">
      <c r="A1409" s="11" t="str">
        <f t="shared" ref="A1409:A1472" si="235">CONCATENATE(B1409, "_",C1409,"_",D1409)</f>
        <v>D06_1064_7i3f</v>
      </c>
      <c r="B1409" s="1" t="s">
        <v>488</v>
      </c>
      <c r="C1409" s="12">
        <v>1064</v>
      </c>
      <c r="D1409" s="13" t="s">
        <v>563</v>
      </c>
      <c r="E1409" s="14" t="s">
        <v>62</v>
      </c>
      <c r="F1409" s="14" t="s">
        <v>564</v>
      </c>
      <c r="G1409" s="14" t="s">
        <v>565</v>
      </c>
      <c r="H1409" s="14">
        <v>2009</v>
      </c>
      <c r="I1409" t="s">
        <v>489</v>
      </c>
      <c r="Y1409" s="14">
        <v>24</v>
      </c>
      <c r="Z1409" s="14">
        <v>72</v>
      </c>
      <c r="AA1409" s="81">
        <f t="shared" si="230"/>
        <v>3</v>
      </c>
      <c r="AB1409" s="14">
        <v>4</v>
      </c>
      <c r="AC1409" s="14">
        <v>20</v>
      </c>
      <c r="AD1409" s="81">
        <f t="shared" si="231"/>
        <v>0.83333333333333337</v>
      </c>
      <c r="AE1409" s="13">
        <f t="shared" si="232"/>
        <v>27.777777777777782</v>
      </c>
      <c r="AF1409" s="14">
        <v>0</v>
      </c>
      <c r="AG1409" s="103">
        <f t="shared" si="233"/>
        <v>0</v>
      </c>
      <c r="AH1409" s="14">
        <v>1</v>
      </c>
      <c r="AI1409" s="13">
        <f t="shared" si="234"/>
        <v>4.166666666666667</v>
      </c>
      <c r="AJ1409" s="17" t="s">
        <v>206</v>
      </c>
      <c r="AM1409" s="14">
        <v>2</v>
      </c>
      <c r="AN1409" s="14">
        <v>2</v>
      </c>
      <c r="AO1409" s="14">
        <v>2</v>
      </c>
      <c r="AP1409" s="14">
        <v>3</v>
      </c>
      <c r="AQ1409" s="14">
        <v>3</v>
      </c>
      <c r="AR1409" s="107">
        <v>2</v>
      </c>
      <c r="AS1409" s="107"/>
      <c r="AT1409" s="14"/>
      <c r="AY1409" s="14"/>
      <c r="BH1409" t="str">
        <f>CONCATENATE(Tabla1[[#This Row],[MADRE]],"X",Tabla1[[#This Row],[PADRE]])</f>
        <v>R1000XGRiFxTi283</v>
      </c>
    </row>
    <row r="1410" spans="1:60" ht="15.75" hidden="1" x14ac:dyDescent="0.25">
      <c r="A1410" s="11" t="str">
        <f t="shared" si="235"/>
        <v>D06_1066_7i3f</v>
      </c>
      <c r="B1410" s="1" t="s">
        <v>488</v>
      </c>
      <c r="C1410" s="12">
        <v>1066</v>
      </c>
      <c r="D1410" s="13" t="s">
        <v>563</v>
      </c>
      <c r="E1410" s="14" t="s">
        <v>62</v>
      </c>
      <c r="F1410" s="14" t="s">
        <v>564</v>
      </c>
      <c r="G1410" s="14" t="s">
        <v>565</v>
      </c>
      <c r="H1410" s="14">
        <v>2009</v>
      </c>
      <c r="I1410" t="s">
        <v>489</v>
      </c>
      <c r="Y1410" s="14">
        <v>25</v>
      </c>
      <c r="Z1410" s="14">
        <v>61</v>
      </c>
      <c r="AA1410" s="81">
        <f t="shared" si="230"/>
        <v>2.44</v>
      </c>
      <c r="AB1410" s="14">
        <v>4</v>
      </c>
      <c r="AC1410" s="14">
        <v>25</v>
      </c>
      <c r="AD1410" s="81">
        <f t="shared" si="231"/>
        <v>1</v>
      </c>
      <c r="AE1410" s="13">
        <f t="shared" si="232"/>
        <v>40.983606557377051</v>
      </c>
      <c r="AF1410" s="14">
        <v>0</v>
      </c>
      <c r="AG1410" s="103">
        <f t="shared" si="233"/>
        <v>0</v>
      </c>
      <c r="AH1410" s="14">
        <v>1</v>
      </c>
      <c r="AI1410" s="13">
        <f t="shared" si="234"/>
        <v>4</v>
      </c>
      <c r="AJ1410" s="17" t="s">
        <v>464</v>
      </c>
      <c r="AM1410" s="14">
        <v>8</v>
      </c>
      <c r="AN1410" s="14">
        <v>2</v>
      </c>
      <c r="AO1410" s="14">
        <v>3</v>
      </c>
      <c r="AP1410" s="14">
        <v>3</v>
      </c>
      <c r="AQ1410" s="14">
        <v>3</v>
      </c>
      <c r="AR1410" s="107">
        <v>2</v>
      </c>
      <c r="AS1410" s="107"/>
      <c r="AT1410" s="14"/>
      <c r="AY1410" s="14"/>
      <c r="BH1410" t="str">
        <f>CONCATENATE(Tabla1[[#This Row],[MADRE]],"X",Tabla1[[#This Row],[PADRE]])</f>
        <v>R1000XGRiFxTi283</v>
      </c>
    </row>
    <row r="1411" spans="1:60" ht="15.75" hidden="1" x14ac:dyDescent="0.25">
      <c r="A1411" s="11" t="str">
        <f t="shared" si="235"/>
        <v>D06_1067_7i3f</v>
      </c>
      <c r="B1411" s="1" t="s">
        <v>488</v>
      </c>
      <c r="C1411" s="12">
        <v>1067</v>
      </c>
      <c r="D1411" s="13" t="s">
        <v>563</v>
      </c>
      <c r="E1411" s="14" t="s">
        <v>62</v>
      </c>
      <c r="F1411" s="14" t="s">
        <v>564</v>
      </c>
      <c r="G1411" s="14" t="s">
        <v>565</v>
      </c>
      <c r="H1411" s="14">
        <v>2009</v>
      </c>
      <c r="I1411" t="s">
        <v>489</v>
      </c>
      <c r="Y1411" s="14">
        <v>25</v>
      </c>
      <c r="Z1411" s="14">
        <v>92</v>
      </c>
      <c r="AA1411" s="81">
        <f t="shared" si="230"/>
        <v>3.68</v>
      </c>
      <c r="AB1411" s="14">
        <v>4</v>
      </c>
      <c r="AC1411" s="14">
        <v>26</v>
      </c>
      <c r="AD1411" s="81">
        <f t="shared" si="231"/>
        <v>1.04</v>
      </c>
      <c r="AE1411" s="13">
        <f t="shared" si="232"/>
        <v>28.260869565217391</v>
      </c>
      <c r="AF1411" s="14">
        <v>0</v>
      </c>
      <c r="AG1411" s="103">
        <f t="shared" si="233"/>
        <v>0</v>
      </c>
      <c r="AH1411" s="14">
        <v>0</v>
      </c>
      <c r="AI1411" s="103">
        <f t="shared" si="234"/>
        <v>0</v>
      </c>
      <c r="AJ1411" s="17" t="s">
        <v>87</v>
      </c>
      <c r="AM1411" s="14">
        <v>10</v>
      </c>
      <c r="AN1411" s="14">
        <v>2</v>
      </c>
      <c r="AO1411" s="14">
        <v>3</v>
      </c>
      <c r="AP1411" s="14">
        <v>2</v>
      </c>
      <c r="AQ1411" s="14">
        <v>3</v>
      </c>
      <c r="AR1411" s="85">
        <v>4</v>
      </c>
      <c r="AS1411" s="85"/>
      <c r="AT1411" s="14"/>
      <c r="AY1411" s="14"/>
      <c r="BH1411" t="str">
        <f>CONCATENATE(Tabla1[[#This Row],[MADRE]],"X",Tabla1[[#This Row],[PADRE]])</f>
        <v>R1000XGRiFxTi283</v>
      </c>
    </row>
    <row r="1412" spans="1:60" ht="15.75" hidden="1" x14ac:dyDescent="0.25">
      <c r="A1412" s="11" t="str">
        <f t="shared" si="235"/>
        <v>D06_1070_7i3f</v>
      </c>
      <c r="B1412" s="1" t="s">
        <v>488</v>
      </c>
      <c r="C1412" s="12">
        <v>1070</v>
      </c>
      <c r="D1412" s="13" t="s">
        <v>563</v>
      </c>
      <c r="E1412" s="14" t="s">
        <v>62</v>
      </c>
      <c r="F1412" s="14" t="s">
        <v>564</v>
      </c>
      <c r="G1412" s="14" t="s">
        <v>565</v>
      </c>
      <c r="H1412" s="14">
        <v>2009</v>
      </c>
      <c r="I1412" t="s">
        <v>489</v>
      </c>
      <c r="Y1412" s="14">
        <v>25</v>
      </c>
      <c r="Z1412" s="14">
        <v>93</v>
      </c>
      <c r="AA1412" s="81">
        <f t="shared" si="230"/>
        <v>3.72</v>
      </c>
      <c r="AB1412" s="14">
        <v>4</v>
      </c>
      <c r="AC1412" s="14">
        <v>28</v>
      </c>
      <c r="AD1412" s="81">
        <f t="shared" si="231"/>
        <v>1.1200000000000001</v>
      </c>
      <c r="AE1412" s="13">
        <f t="shared" si="232"/>
        <v>30.107526881720432</v>
      </c>
      <c r="AF1412" s="14">
        <v>0</v>
      </c>
      <c r="AG1412" s="103">
        <f t="shared" si="233"/>
        <v>0</v>
      </c>
      <c r="AH1412" s="14">
        <v>2</v>
      </c>
      <c r="AI1412" s="13">
        <f t="shared" si="234"/>
        <v>8</v>
      </c>
      <c r="AJ1412" s="17" t="s">
        <v>87</v>
      </c>
      <c r="AM1412" s="14">
        <v>8</v>
      </c>
      <c r="AN1412" s="14">
        <v>2</v>
      </c>
      <c r="AO1412" s="14">
        <v>3</v>
      </c>
      <c r="AP1412" s="14">
        <v>3</v>
      </c>
      <c r="AQ1412" s="14">
        <v>3</v>
      </c>
      <c r="AR1412" s="14">
        <v>3</v>
      </c>
      <c r="AS1412" s="14"/>
      <c r="AT1412" s="14"/>
      <c r="AY1412" s="14"/>
      <c r="BH1412" t="str">
        <f>CONCATENATE(Tabla1[[#This Row],[MADRE]],"X",Tabla1[[#This Row],[PADRE]])</f>
        <v>R1000XGRiFxTi283</v>
      </c>
    </row>
    <row r="1413" spans="1:60" ht="15.75" hidden="1" x14ac:dyDescent="0.25">
      <c r="A1413" s="11" t="str">
        <f t="shared" si="235"/>
        <v>D06_1071_7i3f</v>
      </c>
      <c r="B1413" s="1" t="s">
        <v>488</v>
      </c>
      <c r="C1413" s="12">
        <v>1071</v>
      </c>
      <c r="D1413" s="13" t="s">
        <v>563</v>
      </c>
      <c r="E1413" s="14" t="s">
        <v>62</v>
      </c>
      <c r="F1413" s="14" t="s">
        <v>564</v>
      </c>
      <c r="G1413" s="14" t="s">
        <v>565</v>
      </c>
      <c r="H1413" s="14">
        <v>2009</v>
      </c>
      <c r="I1413" t="s">
        <v>489</v>
      </c>
      <c r="Y1413" s="14">
        <v>25</v>
      </c>
      <c r="Z1413" s="14">
        <v>53</v>
      </c>
      <c r="AA1413" s="81">
        <f t="shared" si="230"/>
        <v>2.1483333333333334</v>
      </c>
      <c r="AB1413" s="14">
        <v>4</v>
      </c>
      <c r="AC1413" s="14">
        <v>17</v>
      </c>
      <c r="AD1413" s="104">
        <f t="shared" si="231"/>
        <v>0.70833333333333337</v>
      </c>
      <c r="AE1413" s="13">
        <f t="shared" si="232"/>
        <v>32.971295577967418</v>
      </c>
      <c r="AF1413" s="14">
        <v>1</v>
      </c>
      <c r="AG1413" s="13">
        <f t="shared" si="233"/>
        <v>4</v>
      </c>
      <c r="AH1413" s="14">
        <v>1</v>
      </c>
      <c r="AI1413" s="13">
        <f t="shared" si="234"/>
        <v>4</v>
      </c>
      <c r="AJ1413" s="17" t="s">
        <v>87</v>
      </c>
      <c r="AM1413" s="14">
        <v>10</v>
      </c>
      <c r="AN1413" s="14">
        <v>3</v>
      </c>
      <c r="AO1413" s="14">
        <v>1</v>
      </c>
      <c r="AP1413" s="14">
        <v>3</v>
      </c>
      <c r="AQ1413" s="14">
        <v>3</v>
      </c>
      <c r="AR1413" s="14">
        <v>3</v>
      </c>
      <c r="AS1413" s="14"/>
      <c r="AT1413" s="14"/>
      <c r="AY1413" s="14"/>
      <c r="BH1413" t="str">
        <f>CONCATENATE(Tabla1[[#This Row],[MADRE]],"X",Tabla1[[#This Row],[PADRE]])</f>
        <v>R1000XGRiFxTi283</v>
      </c>
    </row>
    <row r="1414" spans="1:60" ht="15.75" hidden="1" x14ac:dyDescent="0.25">
      <c r="A1414" s="11" t="str">
        <f t="shared" si="235"/>
        <v>D06_1072_7i3f</v>
      </c>
      <c r="B1414" s="1" t="s">
        <v>488</v>
      </c>
      <c r="C1414" s="12">
        <v>1072</v>
      </c>
      <c r="D1414" s="13" t="s">
        <v>563</v>
      </c>
      <c r="E1414" s="14" t="s">
        <v>62</v>
      </c>
      <c r="F1414" s="14" t="s">
        <v>564</v>
      </c>
      <c r="G1414" s="14" t="s">
        <v>565</v>
      </c>
      <c r="H1414" s="14">
        <v>2009</v>
      </c>
      <c r="I1414" t="s">
        <v>489</v>
      </c>
      <c r="Y1414" s="14">
        <v>25</v>
      </c>
      <c r="Z1414" s="14">
        <v>63</v>
      </c>
      <c r="AA1414" s="81">
        <f t="shared" si="230"/>
        <v>2.5965217391304352</v>
      </c>
      <c r="AB1414" s="14">
        <v>3</v>
      </c>
      <c r="AC1414" s="14">
        <v>22</v>
      </c>
      <c r="AD1414" s="81">
        <f t="shared" si="231"/>
        <v>0.95652173913043481</v>
      </c>
      <c r="AE1414" s="13">
        <f t="shared" si="232"/>
        <v>36.838580040187537</v>
      </c>
      <c r="AF1414" s="14">
        <v>2</v>
      </c>
      <c r="AG1414" s="13">
        <f t="shared" si="233"/>
        <v>8</v>
      </c>
      <c r="AH1414" s="13">
        <v>0</v>
      </c>
      <c r="AI1414" s="13">
        <f t="shared" si="234"/>
        <v>0</v>
      </c>
      <c r="AJ1414" s="17" t="s">
        <v>87</v>
      </c>
      <c r="AM1414" s="14">
        <v>3</v>
      </c>
      <c r="AN1414" s="14">
        <v>2</v>
      </c>
      <c r="AO1414" s="14">
        <v>2</v>
      </c>
      <c r="AP1414" s="14">
        <v>4</v>
      </c>
      <c r="AQ1414" s="14">
        <v>3</v>
      </c>
      <c r="AR1414" s="14">
        <v>3</v>
      </c>
      <c r="AS1414" s="14"/>
      <c r="AT1414" s="14"/>
      <c r="AY1414" s="14"/>
      <c r="BH1414" t="str">
        <f>CONCATENATE(Tabla1[[#This Row],[MADRE]],"X",Tabla1[[#This Row],[PADRE]])</f>
        <v>R1000XGRiFxTi283</v>
      </c>
    </row>
    <row r="1415" spans="1:60" ht="15.75" hidden="1" x14ac:dyDescent="0.25">
      <c r="A1415" s="11" t="str">
        <f t="shared" si="235"/>
        <v>D06_1072_7i3f</v>
      </c>
      <c r="B1415" s="1" t="s">
        <v>488</v>
      </c>
      <c r="C1415" s="1">
        <v>1072</v>
      </c>
      <c r="D1415" s="13" t="s">
        <v>563</v>
      </c>
      <c r="E1415" s="11" t="s">
        <v>62</v>
      </c>
      <c r="F1415" s="14" t="s">
        <v>564</v>
      </c>
      <c r="G1415" s="11" t="s">
        <v>565</v>
      </c>
      <c r="H1415" s="11">
        <v>2010</v>
      </c>
      <c r="I1415" t="s">
        <v>489</v>
      </c>
      <c r="Y1415" s="11">
        <v>25</v>
      </c>
      <c r="Z1415" s="11">
        <v>96</v>
      </c>
      <c r="AA1415" s="15">
        <f t="shared" si="230"/>
        <v>3.84</v>
      </c>
      <c r="AB1415" s="11">
        <v>4</v>
      </c>
      <c r="AC1415" s="11">
        <v>21</v>
      </c>
      <c r="AD1415" s="101">
        <f t="shared" si="231"/>
        <v>0.84</v>
      </c>
      <c r="AE1415" s="16">
        <f t="shared" si="232"/>
        <v>21.875</v>
      </c>
      <c r="AF1415" s="11">
        <v>0</v>
      </c>
      <c r="AG1415" s="16">
        <f t="shared" si="233"/>
        <v>0</v>
      </c>
      <c r="AH1415" s="16">
        <v>0</v>
      </c>
      <c r="AI1415" s="16">
        <f t="shared" si="234"/>
        <v>0</v>
      </c>
      <c r="AJ1415" s="18" t="s">
        <v>407</v>
      </c>
      <c r="AM1415" s="11">
        <v>11</v>
      </c>
      <c r="AN1415" s="11">
        <v>1</v>
      </c>
      <c r="AO1415" s="11">
        <v>1</v>
      </c>
      <c r="AP1415" s="11">
        <v>2</v>
      </c>
      <c r="AQ1415" s="11">
        <v>3</v>
      </c>
      <c r="AR1415" s="11">
        <v>3</v>
      </c>
      <c r="AS1415" s="11">
        <v>2</v>
      </c>
      <c r="AT1415" s="102"/>
      <c r="AY1415" s="11"/>
      <c r="BH1415" t="str">
        <f>CONCATENATE(Tabla1[[#This Row],[MADRE]],"X",Tabla1[[#This Row],[PADRE]])</f>
        <v>R1000XGRiFxTi283</v>
      </c>
    </row>
    <row r="1416" spans="1:60" ht="15.75" hidden="1" x14ac:dyDescent="0.25">
      <c r="A1416" s="11" t="str">
        <f t="shared" si="235"/>
        <v>D06_1073_7i3f</v>
      </c>
      <c r="B1416" s="1" t="s">
        <v>488</v>
      </c>
      <c r="C1416" s="12">
        <v>1073</v>
      </c>
      <c r="D1416" s="13" t="s">
        <v>563</v>
      </c>
      <c r="E1416" s="14" t="s">
        <v>62</v>
      </c>
      <c r="F1416" s="14" t="s">
        <v>564</v>
      </c>
      <c r="G1416" s="14" t="s">
        <v>565</v>
      </c>
      <c r="H1416" s="14">
        <v>2009</v>
      </c>
      <c r="I1416" t="s">
        <v>489</v>
      </c>
      <c r="Y1416" s="14">
        <v>25</v>
      </c>
      <c r="Z1416" s="14">
        <v>54</v>
      </c>
      <c r="AA1416" s="81">
        <f t="shared" si="230"/>
        <v>2.16</v>
      </c>
      <c r="AB1416" s="14">
        <v>4</v>
      </c>
      <c r="AC1416" s="14">
        <v>18</v>
      </c>
      <c r="AD1416" s="104">
        <f t="shared" si="231"/>
        <v>0.72</v>
      </c>
      <c r="AE1416" s="13">
        <f t="shared" si="232"/>
        <v>33.333333333333329</v>
      </c>
      <c r="AF1416" s="14">
        <v>0</v>
      </c>
      <c r="AG1416" s="103">
        <f t="shared" si="233"/>
        <v>0</v>
      </c>
      <c r="AH1416" s="14">
        <v>0</v>
      </c>
      <c r="AI1416" s="103">
        <f t="shared" si="234"/>
        <v>0</v>
      </c>
      <c r="AJ1416" s="17" t="s">
        <v>87</v>
      </c>
      <c r="AM1416" s="14">
        <v>3</v>
      </c>
      <c r="AN1416" s="14">
        <v>2</v>
      </c>
      <c r="AO1416" s="14">
        <v>2</v>
      </c>
      <c r="AP1416" s="14">
        <v>3</v>
      </c>
      <c r="AQ1416" s="14">
        <v>3</v>
      </c>
      <c r="AR1416" s="14">
        <v>3</v>
      </c>
      <c r="AS1416" s="14"/>
      <c r="AT1416" s="14"/>
      <c r="AY1416" s="14"/>
      <c r="BH1416" t="str">
        <f>CONCATENATE(Tabla1[[#This Row],[MADRE]],"X",Tabla1[[#This Row],[PADRE]])</f>
        <v>R1000XGRiFxTi283</v>
      </c>
    </row>
    <row r="1417" spans="1:60" ht="15.75" hidden="1" x14ac:dyDescent="0.25">
      <c r="A1417" s="11" t="str">
        <f t="shared" si="235"/>
        <v>D06_1074_7i3f</v>
      </c>
      <c r="B1417" s="1" t="s">
        <v>488</v>
      </c>
      <c r="C1417" s="12">
        <v>1074</v>
      </c>
      <c r="D1417" s="13" t="s">
        <v>563</v>
      </c>
      <c r="E1417" s="14" t="s">
        <v>62</v>
      </c>
      <c r="F1417" s="14" t="s">
        <v>564</v>
      </c>
      <c r="G1417" s="14" t="s">
        <v>565</v>
      </c>
      <c r="H1417" s="14">
        <v>2009</v>
      </c>
      <c r="I1417" t="s">
        <v>489</v>
      </c>
      <c r="Y1417" s="14">
        <v>25</v>
      </c>
      <c r="Z1417" s="14">
        <v>69</v>
      </c>
      <c r="AA1417" s="81">
        <f t="shared" si="230"/>
        <v>2.76</v>
      </c>
      <c r="AB1417" s="14">
        <v>4</v>
      </c>
      <c r="AC1417" s="14">
        <v>21</v>
      </c>
      <c r="AD1417" s="81">
        <f t="shared" si="231"/>
        <v>0.84</v>
      </c>
      <c r="AE1417" s="13">
        <f t="shared" si="232"/>
        <v>30.434782608695656</v>
      </c>
      <c r="AF1417" s="14">
        <v>0</v>
      </c>
      <c r="AG1417" s="103">
        <f t="shared" si="233"/>
        <v>0</v>
      </c>
      <c r="AH1417" s="14">
        <v>1</v>
      </c>
      <c r="AI1417" s="13">
        <f t="shared" si="234"/>
        <v>4</v>
      </c>
      <c r="AJ1417" s="17" t="s">
        <v>411</v>
      </c>
      <c r="AM1417" s="14">
        <v>4</v>
      </c>
      <c r="AN1417" s="14">
        <v>2</v>
      </c>
      <c r="AO1417" s="14">
        <v>2</v>
      </c>
      <c r="AP1417" s="14">
        <v>4</v>
      </c>
      <c r="AQ1417" s="14">
        <v>3</v>
      </c>
      <c r="AR1417" s="116">
        <v>4</v>
      </c>
      <c r="AS1417" s="116"/>
      <c r="AT1417" s="14"/>
      <c r="AY1417" s="14"/>
      <c r="BH1417" t="str">
        <f>CONCATENATE(Tabla1[[#This Row],[MADRE]],"X",Tabla1[[#This Row],[PADRE]])</f>
        <v>R1000XGRiFxTi283</v>
      </c>
    </row>
    <row r="1418" spans="1:60" ht="15.75" hidden="1" x14ac:dyDescent="0.25">
      <c r="A1418" s="11" t="str">
        <f t="shared" si="235"/>
        <v>D06_1075_7i3f</v>
      </c>
      <c r="B1418" s="1" t="s">
        <v>488</v>
      </c>
      <c r="C1418" s="12">
        <v>1075</v>
      </c>
      <c r="D1418" s="13" t="s">
        <v>563</v>
      </c>
      <c r="E1418" s="14" t="s">
        <v>62</v>
      </c>
      <c r="F1418" s="14" t="s">
        <v>564</v>
      </c>
      <c r="G1418" s="14" t="s">
        <v>565</v>
      </c>
      <c r="H1418" s="14">
        <v>2009</v>
      </c>
      <c r="I1418" t="s">
        <v>489</v>
      </c>
      <c r="Y1418" s="14">
        <v>25</v>
      </c>
      <c r="Z1418" s="14">
        <v>90</v>
      </c>
      <c r="AA1418" s="81">
        <f t="shared" si="230"/>
        <v>3.6</v>
      </c>
      <c r="AB1418" s="14">
        <v>4</v>
      </c>
      <c r="AC1418" s="14">
        <v>30</v>
      </c>
      <c r="AD1418" s="87">
        <f t="shared" si="231"/>
        <v>1.2</v>
      </c>
      <c r="AE1418" s="13">
        <f t="shared" si="232"/>
        <v>33.333333333333336</v>
      </c>
      <c r="AF1418" s="14">
        <v>0</v>
      </c>
      <c r="AG1418" s="103">
        <f t="shared" si="233"/>
        <v>0</v>
      </c>
      <c r="AH1418" s="14">
        <v>2</v>
      </c>
      <c r="AI1418" s="13">
        <f t="shared" si="234"/>
        <v>8</v>
      </c>
      <c r="AJ1418" s="17" t="s">
        <v>87</v>
      </c>
      <c r="AM1418" s="14">
        <v>4</v>
      </c>
      <c r="AN1418" s="14">
        <v>2</v>
      </c>
      <c r="AO1418" s="14">
        <v>3</v>
      </c>
      <c r="AP1418" s="14">
        <v>3</v>
      </c>
      <c r="AQ1418" s="14">
        <v>3</v>
      </c>
      <c r="AR1418" s="85">
        <v>4</v>
      </c>
      <c r="AS1418" s="85"/>
      <c r="AT1418" s="14"/>
      <c r="AY1418" s="14"/>
      <c r="BH1418" t="str">
        <f>CONCATENATE(Tabla1[[#This Row],[MADRE]],"X",Tabla1[[#This Row],[PADRE]])</f>
        <v>R1000XGRiFxTi283</v>
      </c>
    </row>
    <row r="1419" spans="1:60" ht="15.75" hidden="1" x14ac:dyDescent="0.25">
      <c r="A1419" s="11" t="str">
        <f t="shared" si="235"/>
        <v>D06_1076_7i3f</v>
      </c>
      <c r="B1419" s="1" t="s">
        <v>488</v>
      </c>
      <c r="C1419" s="12">
        <v>1076</v>
      </c>
      <c r="D1419" s="13" t="s">
        <v>563</v>
      </c>
      <c r="E1419" s="14" t="s">
        <v>62</v>
      </c>
      <c r="F1419" s="14" t="s">
        <v>564</v>
      </c>
      <c r="G1419" s="14" t="s">
        <v>565</v>
      </c>
      <c r="H1419" s="14">
        <v>2009</v>
      </c>
      <c r="I1419" t="s">
        <v>489</v>
      </c>
      <c r="Y1419" s="14">
        <v>25</v>
      </c>
      <c r="Z1419" s="14">
        <v>51</v>
      </c>
      <c r="AA1419" s="81">
        <f t="shared" si="230"/>
        <v>2.04</v>
      </c>
      <c r="AB1419" s="14">
        <v>4</v>
      </c>
      <c r="AC1419" s="14">
        <v>12</v>
      </c>
      <c r="AD1419" s="104">
        <f t="shared" si="231"/>
        <v>0.48</v>
      </c>
      <c r="AE1419" s="13">
        <f t="shared" si="232"/>
        <v>23.52941176470588</v>
      </c>
      <c r="AF1419" s="14">
        <v>0</v>
      </c>
      <c r="AG1419" s="103">
        <f t="shared" si="233"/>
        <v>0</v>
      </c>
      <c r="AH1419" s="14">
        <v>0</v>
      </c>
      <c r="AI1419" s="103">
        <f t="shared" si="234"/>
        <v>0</v>
      </c>
      <c r="AJ1419" s="17" t="s">
        <v>87</v>
      </c>
      <c r="AM1419" s="14">
        <v>7</v>
      </c>
      <c r="AN1419" s="14">
        <v>3</v>
      </c>
      <c r="AO1419" s="14">
        <v>1</v>
      </c>
      <c r="AP1419" s="14">
        <v>4</v>
      </c>
      <c r="AQ1419" s="14">
        <v>3</v>
      </c>
      <c r="AR1419" s="14">
        <v>3</v>
      </c>
      <c r="AS1419" s="14"/>
      <c r="AT1419" s="14"/>
      <c r="AY1419" s="14"/>
      <c r="BH1419" t="str">
        <f>CONCATENATE(Tabla1[[#This Row],[MADRE]],"X",Tabla1[[#This Row],[PADRE]])</f>
        <v>R1000XGRiFxTi283</v>
      </c>
    </row>
    <row r="1420" spans="1:60" ht="15.75" hidden="1" x14ac:dyDescent="0.25">
      <c r="A1420" s="11" t="str">
        <f t="shared" si="235"/>
        <v>D06_1077_7i3f</v>
      </c>
      <c r="B1420" s="1" t="s">
        <v>488</v>
      </c>
      <c r="C1420" s="12">
        <v>1077</v>
      </c>
      <c r="D1420" s="13" t="s">
        <v>563</v>
      </c>
      <c r="E1420" s="14" t="s">
        <v>62</v>
      </c>
      <c r="F1420" s="14" t="s">
        <v>564</v>
      </c>
      <c r="G1420" s="14" t="s">
        <v>565</v>
      </c>
      <c r="H1420" s="14">
        <v>2009</v>
      </c>
      <c r="I1420" t="s">
        <v>489</v>
      </c>
      <c r="Y1420" s="14">
        <v>25</v>
      </c>
      <c r="Z1420" s="14">
        <v>69</v>
      </c>
      <c r="AA1420" s="81">
        <f t="shared" si="230"/>
        <v>2.76</v>
      </c>
      <c r="AB1420" s="14">
        <v>4</v>
      </c>
      <c r="AC1420" s="14">
        <v>19</v>
      </c>
      <c r="AD1420" s="104">
        <f t="shared" si="231"/>
        <v>0.76</v>
      </c>
      <c r="AE1420" s="13">
        <f t="shared" si="232"/>
        <v>27.536231884057973</v>
      </c>
      <c r="AF1420" s="14">
        <v>0</v>
      </c>
      <c r="AG1420" s="103">
        <f t="shared" si="233"/>
        <v>0</v>
      </c>
      <c r="AH1420" s="14">
        <v>0</v>
      </c>
      <c r="AI1420" s="103">
        <f t="shared" si="234"/>
        <v>0</v>
      </c>
      <c r="AJ1420" s="17" t="s">
        <v>87</v>
      </c>
      <c r="AM1420" s="14">
        <v>2</v>
      </c>
      <c r="AN1420" s="14">
        <v>2</v>
      </c>
      <c r="AO1420" s="14">
        <v>2</v>
      </c>
      <c r="AP1420" s="14">
        <v>3</v>
      </c>
      <c r="AQ1420" s="14">
        <v>3</v>
      </c>
      <c r="AR1420" s="14">
        <v>3</v>
      </c>
      <c r="AS1420" s="14"/>
      <c r="AT1420" s="14"/>
      <c r="AY1420" s="14"/>
      <c r="BH1420" t="str">
        <f>CONCATENATE(Tabla1[[#This Row],[MADRE]],"X",Tabla1[[#This Row],[PADRE]])</f>
        <v>R1000XGRiFxTi283</v>
      </c>
    </row>
    <row r="1421" spans="1:60" ht="15.75" hidden="1" x14ac:dyDescent="0.25">
      <c r="A1421" s="11" t="str">
        <f t="shared" si="235"/>
        <v>D06_1078_7i3f</v>
      </c>
      <c r="B1421" s="1" t="s">
        <v>488</v>
      </c>
      <c r="C1421" s="12">
        <v>1078</v>
      </c>
      <c r="D1421" s="13" t="s">
        <v>563</v>
      </c>
      <c r="E1421" s="14" t="s">
        <v>62</v>
      </c>
      <c r="F1421" s="14" t="s">
        <v>564</v>
      </c>
      <c r="G1421" s="14" t="s">
        <v>565</v>
      </c>
      <c r="H1421" s="14">
        <v>2009</v>
      </c>
      <c r="I1421" t="s">
        <v>489</v>
      </c>
      <c r="Y1421" s="14">
        <v>25</v>
      </c>
      <c r="Z1421" s="14">
        <v>89</v>
      </c>
      <c r="AA1421" s="81">
        <f t="shared" si="230"/>
        <v>3.56</v>
      </c>
      <c r="AB1421" s="14">
        <v>4</v>
      </c>
      <c r="AC1421" s="14">
        <v>31</v>
      </c>
      <c r="AD1421" s="87">
        <f t="shared" si="231"/>
        <v>1.24</v>
      </c>
      <c r="AE1421" s="13">
        <f t="shared" si="232"/>
        <v>34.831460674157306</v>
      </c>
      <c r="AF1421" s="14">
        <v>0</v>
      </c>
      <c r="AG1421" s="103">
        <f t="shared" si="233"/>
        <v>0</v>
      </c>
      <c r="AH1421" s="14">
        <v>15</v>
      </c>
      <c r="AI1421" s="108">
        <f t="shared" si="234"/>
        <v>60</v>
      </c>
      <c r="AJ1421" s="17" t="s">
        <v>87</v>
      </c>
      <c r="AM1421" s="14">
        <v>3</v>
      </c>
      <c r="AN1421" s="14">
        <v>3</v>
      </c>
      <c r="AO1421" s="14">
        <v>1</v>
      </c>
      <c r="AP1421" s="14">
        <v>4</v>
      </c>
      <c r="AQ1421" s="14">
        <v>3</v>
      </c>
      <c r="AR1421" s="107">
        <v>2</v>
      </c>
      <c r="AS1421" s="107"/>
      <c r="AT1421" s="14"/>
      <c r="AY1421" s="14"/>
      <c r="BH1421" t="str">
        <f>CONCATENATE(Tabla1[[#This Row],[MADRE]],"X",Tabla1[[#This Row],[PADRE]])</f>
        <v>R1000XGRiFxTi283</v>
      </c>
    </row>
    <row r="1422" spans="1:60" ht="15.75" hidden="1" x14ac:dyDescent="0.25">
      <c r="A1422" s="11" t="str">
        <f t="shared" si="235"/>
        <v>D06_1079_7i3f</v>
      </c>
      <c r="B1422" s="1" t="s">
        <v>488</v>
      </c>
      <c r="C1422" s="12">
        <v>1079</v>
      </c>
      <c r="D1422" s="13" t="s">
        <v>563</v>
      </c>
      <c r="E1422" s="14" t="s">
        <v>62</v>
      </c>
      <c r="F1422" s="14" t="s">
        <v>564</v>
      </c>
      <c r="G1422" s="14" t="s">
        <v>565</v>
      </c>
      <c r="H1422" s="14">
        <v>2009</v>
      </c>
      <c r="I1422" t="s">
        <v>489</v>
      </c>
      <c r="Y1422" s="14">
        <v>25</v>
      </c>
      <c r="Z1422" s="14">
        <v>62</v>
      </c>
      <c r="AA1422" s="81">
        <f t="shared" si="230"/>
        <v>2.48</v>
      </c>
      <c r="AB1422" s="14">
        <v>4</v>
      </c>
      <c r="AC1422" s="14">
        <v>22</v>
      </c>
      <c r="AD1422" s="81">
        <f t="shared" si="231"/>
        <v>0.88</v>
      </c>
      <c r="AE1422" s="13">
        <f t="shared" si="232"/>
        <v>35.483870967741936</v>
      </c>
      <c r="AF1422" s="14">
        <v>0</v>
      </c>
      <c r="AG1422" s="103">
        <f t="shared" si="233"/>
        <v>0</v>
      </c>
      <c r="AH1422" s="14">
        <v>2</v>
      </c>
      <c r="AI1422" s="13">
        <f t="shared" si="234"/>
        <v>8</v>
      </c>
      <c r="AJ1422" s="17" t="s">
        <v>87</v>
      </c>
      <c r="AM1422" s="14">
        <v>8</v>
      </c>
      <c r="AN1422" s="14">
        <v>2</v>
      </c>
      <c r="AO1422" s="14">
        <v>3</v>
      </c>
      <c r="AP1422" s="14">
        <v>2</v>
      </c>
      <c r="AQ1422" s="14">
        <v>3</v>
      </c>
      <c r="AR1422" s="14">
        <v>3</v>
      </c>
      <c r="AS1422" s="14"/>
      <c r="AT1422" s="14"/>
      <c r="AY1422" s="14"/>
      <c r="BH1422" t="str">
        <f>CONCATENATE(Tabla1[[#This Row],[MADRE]],"X",Tabla1[[#This Row],[PADRE]])</f>
        <v>R1000XGRiFxTi283</v>
      </c>
    </row>
    <row r="1423" spans="1:60" ht="15.75" hidden="1" x14ac:dyDescent="0.25">
      <c r="A1423" s="11" t="str">
        <f t="shared" si="235"/>
        <v>D06_1083_7i3f</v>
      </c>
      <c r="B1423" s="1" t="s">
        <v>488</v>
      </c>
      <c r="C1423" s="12">
        <v>1083</v>
      </c>
      <c r="D1423" s="13" t="s">
        <v>563</v>
      </c>
      <c r="E1423" s="14" t="s">
        <v>62</v>
      </c>
      <c r="F1423" s="14" t="s">
        <v>564</v>
      </c>
      <c r="G1423" s="14" t="s">
        <v>565</v>
      </c>
      <c r="H1423" s="14">
        <v>2009</v>
      </c>
      <c r="I1423" t="s">
        <v>489</v>
      </c>
      <c r="Y1423" s="14">
        <v>25</v>
      </c>
      <c r="Z1423" s="14">
        <v>52</v>
      </c>
      <c r="AA1423" s="81">
        <f t="shared" si="230"/>
        <v>2.08</v>
      </c>
      <c r="AB1423" s="14">
        <v>4</v>
      </c>
      <c r="AC1423" s="14">
        <v>17</v>
      </c>
      <c r="AD1423" s="104">
        <f t="shared" si="231"/>
        <v>0.68</v>
      </c>
      <c r="AE1423" s="13">
        <f t="shared" si="232"/>
        <v>32.692307692307693</v>
      </c>
      <c r="AF1423" s="14">
        <v>0</v>
      </c>
      <c r="AG1423" s="103">
        <f t="shared" si="233"/>
        <v>0</v>
      </c>
      <c r="AH1423" s="14">
        <v>0</v>
      </c>
      <c r="AI1423" s="103">
        <f t="shared" si="234"/>
        <v>0</v>
      </c>
      <c r="AJ1423" s="17" t="s">
        <v>87</v>
      </c>
      <c r="AM1423" s="14">
        <v>8</v>
      </c>
      <c r="AN1423" s="14">
        <v>2</v>
      </c>
      <c r="AO1423" s="14">
        <v>3</v>
      </c>
      <c r="AP1423" s="14">
        <v>3</v>
      </c>
      <c r="AQ1423" s="14">
        <v>2</v>
      </c>
      <c r="AR1423" s="14">
        <v>3</v>
      </c>
      <c r="AS1423" s="14"/>
      <c r="AT1423" s="14"/>
      <c r="AY1423" s="14"/>
      <c r="BH1423" t="str">
        <f>CONCATENATE(Tabla1[[#This Row],[MADRE]],"X",Tabla1[[#This Row],[PADRE]])</f>
        <v>R1000XGRiFxTi283</v>
      </c>
    </row>
    <row r="1424" spans="1:60" ht="15.75" hidden="1" x14ac:dyDescent="0.25">
      <c r="A1424" s="11" t="str">
        <f t="shared" si="235"/>
        <v>D06_1084_7i3f</v>
      </c>
      <c r="B1424" s="1" t="s">
        <v>488</v>
      </c>
      <c r="C1424" s="12">
        <v>1084</v>
      </c>
      <c r="D1424" s="13" t="s">
        <v>563</v>
      </c>
      <c r="E1424" s="14" t="s">
        <v>62</v>
      </c>
      <c r="F1424" s="14" t="s">
        <v>564</v>
      </c>
      <c r="G1424" s="14" t="s">
        <v>565</v>
      </c>
      <c r="H1424" s="14">
        <v>2009</v>
      </c>
      <c r="I1424" t="s">
        <v>489</v>
      </c>
      <c r="Y1424" s="14">
        <v>25</v>
      </c>
      <c r="Z1424" s="14">
        <v>85</v>
      </c>
      <c r="AA1424" s="81">
        <f t="shared" si="230"/>
        <v>3.4</v>
      </c>
      <c r="AB1424" s="14">
        <v>4</v>
      </c>
      <c r="AC1424" s="14">
        <v>23</v>
      </c>
      <c r="AD1424" s="81">
        <f t="shared" si="231"/>
        <v>0.92</v>
      </c>
      <c r="AE1424" s="13">
        <f t="shared" si="232"/>
        <v>27.058823529411764</v>
      </c>
      <c r="AF1424" s="14">
        <v>0</v>
      </c>
      <c r="AG1424" s="103">
        <f t="shared" si="233"/>
        <v>0</v>
      </c>
      <c r="AH1424" s="14">
        <v>0</v>
      </c>
      <c r="AI1424" s="103">
        <f t="shared" si="234"/>
        <v>0</v>
      </c>
      <c r="AJ1424" s="17" t="s">
        <v>87</v>
      </c>
      <c r="AM1424" s="14">
        <v>3</v>
      </c>
      <c r="AN1424" s="14">
        <v>1</v>
      </c>
      <c r="AO1424" s="14">
        <v>3</v>
      </c>
      <c r="AP1424" s="14">
        <v>4</v>
      </c>
      <c r="AQ1424" s="14">
        <v>3</v>
      </c>
      <c r="AR1424" s="14">
        <v>3</v>
      </c>
      <c r="AS1424" s="14"/>
      <c r="AT1424" s="14"/>
      <c r="AY1424" s="14"/>
      <c r="BH1424" t="str">
        <f>CONCATENATE(Tabla1[[#This Row],[MADRE]],"X",Tabla1[[#This Row],[PADRE]])</f>
        <v>R1000XGRiFxTi283</v>
      </c>
    </row>
    <row r="1425" spans="1:60" ht="15.75" hidden="1" x14ac:dyDescent="0.25">
      <c r="A1425" s="11" t="str">
        <f t="shared" si="235"/>
        <v>D06_1085_7i3f</v>
      </c>
      <c r="B1425" s="1" t="s">
        <v>488</v>
      </c>
      <c r="C1425" s="12">
        <v>1085</v>
      </c>
      <c r="D1425" s="13" t="s">
        <v>563</v>
      </c>
      <c r="E1425" s="14" t="s">
        <v>62</v>
      </c>
      <c r="F1425" s="14" t="s">
        <v>564</v>
      </c>
      <c r="G1425" s="14" t="s">
        <v>565</v>
      </c>
      <c r="H1425" s="14">
        <v>2009</v>
      </c>
      <c r="I1425" t="s">
        <v>489</v>
      </c>
      <c r="Y1425" s="14">
        <v>25</v>
      </c>
      <c r="Z1425" s="14">
        <v>84</v>
      </c>
      <c r="AA1425" s="81">
        <f t="shared" si="230"/>
        <v>3.4295652173913043</v>
      </c>
      <c r="AB1425" s="14">
        <v>4</v>
      </c>
      <c r="AC1425" s="14">
        <v>20</v>
      </c>
      <c r="AD1425" s="81">
        <f t="shared" si="231"/>
        <v>0.86956521739130432</v>
      </c>
      <c r="AE1425" s="13">
        <f t="shared" si="232"/>
        <v>25.354969574036513</v>
      </c>
      <c r="AF1425" s="14">
        <v>2</v>
      </c>
      <c r="AG1425" s="13">
        <f t="shared" si="233"/>
        <v>8</v>
      </c>
      <c r="AH1425" s="14">
        <v>0</v>
      </c>
      <c r="AI1425" s="103">
        <f t="shared" si="234"/>
        <v>0</v>
      </c>
      <c r="AJ1425" s="17" t="s">
        <v>259</v>
      </c>
      <c r="AM1425" s="14">
        <v>3</v>
      </c>
      <c r="AN1425" s="14">
        <v>1</v>
      </c>
      <c r="AO1425" s="14">
        <v>2</v>
      </c>
      <c r="AP1425" s="14">
        <v>4</v>
      </c>
      <c r="AQ1425" s="14">
        <v>3</v>
      </c>
      <c r="AR1425" s="107">
        <v>2</v>
      </c>
      <c r="AS1425" s="107"/>
      <c r="AT1425" s="14"/>
      <c r="AY1425" s="14"/>
      <c r="BH1425" t="str">
        <f>CONCATENATE(Tabla1[[#This Row],[MADRE]],"X",Tabla1[[#This Row],[PADRE]])</f>
        <v>R1000XGRiFxTi283</v>
      </c>
    </row>
    <row r="1426" spans="1:60" ht="15.75" hidden="1" x14ac:dyDescent="0.25">
      <c r="A1426" s="11" t="str">
        <f t="shared" si="235"/>
        <v>D06_1088_7i3f</v>
      </c>
      <c r="B1426" s="1" t="s">
        <v>488</v>
      </c>
      <c r="C1426" s="12">
        <v>1088</v>
      </c>
      <c r="D1426" s="13" t="s">
        <v>563</v>
      </c>
      <c r="E1426" s="14" t="s">
        <v>62</v>
      </c>
      <c r="F1426" s="14" t="s">
        <v>564</v>
      </c>
      <c r="G1426" s="14" t="s">
        <v>565</v>
      </c>
      <c r="H1426" s="14">
        <v>2009</v>
      </c>
      <c r="I1426" t="s">
        <v>489</v>
      </c>
      <c r="Y1426" s="14">
        <v>25</v>
      </c>
      <c r="Z1426" s="14">
        <v>68</v>
      </c>
      <c r="AA1426" s="81">
        <f t="shared" si="230"/>
        <v>2.72</v>
      </c>
      <c r="AB1426" s="14">
        <v>4</v>
      </c>
      <c r="AC1426" s="14">
        <v>19</v>
      </c>
      <c r="AD1426" s="104">
        <f t="shared" si="231"/>
        <v>0.76</v>
      </c>
      <c r="AE1426" s="13">
        <f t="shared" si="232"/>
        <v>27.941176470588232</v>
      </c>
      <c r="AF1426" s="14">
        <v>0</v>
      </c>
      <c r="AG1426" s="103">
        <f t="shared" si="233"/>
        <v>0</v>
      </c>
      <c r="AH1426" s="14">
        <v>0</v>
      </c>
      <c r="AI1426" s="103">
        <f t="shared" si="234"/>
        <v>0</v>
      </c>
      <c r="AJ1426" s="17" t="s">
        <v>87</v>
      </c>
      <c r="AM1426" s="14">
        <v>5</v>
      </c>
      <c r="AN1426" s="14">
        <v>2</v>
      </c>
      <c r="AO1426" s="14">
        <v>1</v>
      </c>
      <c r="AP1426" s="14">
        <v>3</v>
      </c>
      <c r="AQ1426" s="14">
        <v>3</v>
      </c>
      <c r="AR1426" s="116">
        <v>4</v>
      </c>
      <c r="AS1426" s="116"/>
      <c r="AT1426" s="14"/>
      <c r="AY1426" s="14"/>
      <c r="BH1426" t="str">
        <f>CONCATENATE(Tabla1[[#This Row],[MADRE]],"X",Tabla1[[#This Row],[PADRE]])</f>
        <v>R1000XGRiFxTi283</v>
      </c>
    </row>
    <row r="1427" spans="1:60" ht="15.75" hidden="1" x14ac:dyDescent="0.25">
      <c r="A1427" s="11" t="str">
        <f t="shared" si="235"/>
        <v>D06_1091_7i3f</v>
      </c>
      <c r="B1427" s="1" t="s">
        <v>488</v>
      </c>
      <c r="C1427" s="12">
        <v>1091</v>
      </c>
      <c r="D1427" s="13" t="s">
        <v>563</v>
      </c>
      <c r="E1427" s="14" t="s">
        <v>62</v>
      </c>
      <c r="F1427" s="14" t="s">
        <v>564</v>
      </c>
      <c r="G1427" s="14" t="s">
        <v>565</v>
      </c>
      <c r="H1427" s="14">
        <v>2009</v>
      </c>
      <c r="I1427" t="s">
        <v>489</v>
      </c>
      <c r="Y1427" s="14">
        <v>25</v>
      </c>
      <c r="Z1427" s="14">
        <v>76</v>
      </c>
      <c r="AA1427" s="81">
        <f t="shared" ref="AA1427:AA1490" si="236">(Z1427+(AD1427*AF1427))/Y1427</f>
        <v>3.04</v>
      </c>
      <c r="AB1427" s="14">
        <v>4</v>
      </c>
      <c r="AC1427" s="14">
        <v>25</v>
      </c>
      <c r="AD1427" s="81">
        <f t="shared" ref="AD1427:AD1490" si="237">AC1427/(Y1427-AF1427)</f>
        <v>1</v>
      </c>
      <c r="AE1427" s="13">
        <f t="shared" ref="AE1427:AE1490" si="238">AD1427*100/AA1427</f>
        <v>32.89473684210526</v>
      </c>
      <c r="AF1427" s="14">
        <v>0</v>
      </c>
      <c r="AG1427" s="103">
        <f t="shared" ref="AG1427:AG1490" si="239">AF1427*100/Y1427</f>
        <v>0</v>
      </c>
      <c r="AH1427" s="14">
        <v>5</v>
      </c>
      <c r="AI1427" s="108">
        <f t="shared" ref="AI1427:AI1490" si="240">AH1427*100/Y1427</f>
        <v>20</v>
      </c>
      <c r="AJ1427" s="17" t="s">
        <v>87</v>
      </c>
      <c r="AM1427" s="14">
        <v>8</v>
      </c>
      <c r="AN1427" s="14">
        <v>3</v>
      </c>
      <c r="AO1427" s="14">
        <v>1</v>
      </c>
      <c r="AP1427" s="14">
        <v>2</v>
      </c>
      <c r="AQ1427" s="14">
        <v>3</v>
      </c>
      <c r="AR1427" s="14">
        <v>3</v>
      </c>
      <c r="AS1427" s="14"/>
      <c r="AT1427" s="14"/>
      <c r="AY1427" s="14"/>
      <c r="BH1427" t="str">
        <f>CONCATENATE(Tabla1[[#This Row],[MADRE]],"X",Tabla1[[#This Row],[PADRE]])</f>
        <v>R1000XGRiFxTi283</v>
      </c>
    </row>
    <row r="1428" spans="1:60" ht="15.75" hidden="1" x14ac:dyDescent="0.25">
      <c r="A1428" s="11" t="str">
        <f t="shared" si="235"/>
        <v>D06_1092_7i7f</v>
      </c>
      <c r="B1428" s="1" t="s">
        <v>488</v>
      </c>
      <c r="C1428" s="12">
        <v>1092</v>
      </c>
      <c r="D1428" s="13" t="s">
        <v>566</v>
      </c>
      <c r="E1428" s="14" t="s">
        <v>62</v>
      </c>
      <c r="F1428" s="14" t="s">
        <v>564</v>
      </c>
      <c r="G1428" s="14" t="s">
        <v>565</v>
      </c>
      <c r="H1428" s="14">
        <v>2009</v>
      </c>
      <c r="I1428" t="s">
        <v>489</v>
      </c>
      <c r="Y1428" s="14">
        <v>25</v>
      </c>
      <c r="Z1428" s="14">
        <v>73</v>
      </c>
      <c r="AA1428" s="81">
        <f t="shared" si="236"/>
        <v>3.0208695652173914</v>
      </c>
      <c r="AB1428" s="14">
        <v>4</v>
      </c>
      <c r="AC1428" s="14">
        <v>29</v>
      </c>
      <c r="AD1428" s="87">
        <f t="shared" si="237"/>
        <v>1.2608695652173914</v>
      </c>
      <c r="AE1428" s="13">
        <f t="shared" si="238"/>
        <v>41.738629821531376</v>
      </c>
      <c r="AF1428" s="14">
        <v>2</v>
      </c>
      <c r="AG1428" s="13">
        <f t="shared" si="239"/>
        <v>8</v>
      </c>
      <c r="AH1428" s="14">
        <v>1</v>
      </c>
      <c r="AI1428" s="13">
        <f t="shared" si="240"/>
        <v>4</v>
      </c>
      <c r="AJ1428" s="17" t="s">
        <v>279</v>
      </c>
      <c r="AM1428" s="14">
        <v>3</v>
      </c>
      <c r="AN1428" s="14">
        <v>3</v>
      </c>
      <c r="AO1428" s="14">
        <v>1</v>
      </c>
      <c r="AP1428" s="14">
        <v>3</v>
      </c>
      <c r="AQ1428" s="14">
        <v>3</v>
      </c>
      <c r="AR1428" s="14">
        <v>3</v>
      </c>
      <c r="AS1428" s="14"/>
      <c r="AT1428" s="14"/>
      <c r="AY1428" s="14"/>
      <c r="BH1428" t="str">
        <f>CONCATENATE(Tabla1[[#This Row],[MADRE]],"X",Tabla1[[#This Row],[PADRE]])</f>
        <v>R1000XGRiFxTi283</v>
      </c>
    </row>
    <row r="1429" spans="1:60" ht="15.75" hidden="1" x14ac:dyDescent="0.25">
      <c r="A1429" s="11" t="str">
        <f t="shared" si="235"/>
        <v>D06_1093_7i7f</v>
      </c>
      <c r="B1429" s="1" t="s">
        <v>488</v>
      </c>
      <c r="C1429" s="12">
        <v>1093</v>
      </c>
      <c r="D1429" s="13" t="s">
        <v>566</v>
      </c>
      <c r="E1429" s="14" t="s">
        <v>62</v>
      </c>
      <c r="F1429" s="14" t="s">
        <v>564</v>
      </c>
      <c r="G1429" s="14" t="s">
        <v>565</v>
      </c>
      <c r="H1429" s="14">
        <v>2009</v>
      </c>
      <c r="I1429" t="s">
        <v>489</v>
      </c>
      <c r="Y1429" s="14">
        <v>25</v>
      </c>
      <c r="Z1429" s="14">
        <v>87</v>
      </c>
      <c r="AA1429" s="81">
        <f t="shared" si="236"/>
        <v>3.48</v>
      </c>
      <c r="AB1429" s="14">
        <v>4</v>
      </c>
      <c r="AC1429" s="14">
        <v>26</v>
      </c>
      <c r="AD1429" s="81">
        <f t="shared" si="237"/>
        <v>1.04</v>
      </c>
      <c r="AE1429" s="13">
        <f t="shared" si="238"/>
        <v>29.885057471264368</v>
      </c>
      <c r="AF1429" s="14">
        <v>0</v>
      </c>
      <c r="AG1429" s="103">
        <f t="shared" si="239"/>
        <v>0</v>
      </c>
      <c r="AH1429" s="14">
        <v>0</v>
      </c>
      <c r="AI1429" s="103">
        <f t="shared" si="240"/>
        <v>0</v>
      </c>
      <c r="AJ1429" s="17" t="s">
        <v>123</v>
      </c>
      <c r="AM1429" s="14">
        <v>3</v>
      </c>
      <c r="AN1429" s="14">
        <v>2</v>
      </c>
      <c r="AO1429" s="14">
        <v>2</v>
      </c>
      <c r="AP1429" s="14">
        <v>4</v>
      </c>
      <c r="AQ1429" s="14">
        <v>2</v>
      </c>
      <c r="AR1429" s="107">
        <v>2</v>
      </c>
      <c r="AS1429" s="107"/>
      <c r="AT1429" s="14"/>
      <c r="AY1429" s="14"/>
      <c r="BH1429" t="str">
        <f>CONCATENATE(Tabla1[[#This Row],[MADRE]],"X",Tabla1[[#This Row],[PADRE]])</f>
        <v>R1000XGRiFxTi283</v>
      </c>
    </row>
    <row r="1430" spans="1:60" ht="15.75" hidden="1" x14ac:dyDescent="0.25">
      <c r="A1430" s="11" t="str">
        <f t="shared" si="235"/>
        <v>D06_1095_7i7f</v>
      </c>
      <c r="B1430" s="1" t="s">
        <v>488</v>
      </c>
      <c r="C1430" s="12">
        <v>1095</v>
      </c>
      <c r="D1430" s="13" t="s">
        <v>566</v>
      </c>
      <c r="E1430" s="14" t="s">
        <v>62</v>
      </c>
      <c r="F1430" s="14" t="s">
        <v>564</v>
      </c>
      <c r="G1430" s="14" t="s">
        <v>565</v>
      </c>
      <c r="H1430" s="14">
        <v>2009</v>
      </c>
      <c r="I1430" t="s">
        <v>489</v>
      </c>
      <c r="Y1430" s="14">
        <v>25</v>
      </c>
      <c r="Z1430" s="14">
        <v>58</v>
      </c>
      <c r="AA1430" s="81">
        <f t="shared" si="236"/>
        <v>2.3199999999999998</v>
      </c>
      <c r="AB1430" s="14">
        <v>4</v>
      </c>
      <c r="AC1430" s="14">
        <v>19</v>
      </c>
      <c r="AD1430" s="104">
        <f t="shared" si="237"/>
        <v>0.76</v>
      </c>
      <c r="AE1430" s="13">
        <f t="shared" si="238"/>
        <v>32.758620689655174</v>
      </c>
      <c r="AF1430" s="14">
        <v>0</v>
      </c>
      <c r="AG1430" s="103">
        <f t="shared" si="239"/>
        <v>0</v>
      </c>
      <c r="AH1430" s="14">
        <v>7</v>
      </c>
      <c r="AI1430" s="108">
        <f t="shared" si="240"/>
        <v>28</v>
      </c>
      <c r="AJ1430" s="17" t="s">
        <v>85</v>
      </c>
      <c r="AM1430" s="14">
        <v>6</v>
      </c>
      <c r="AN1430" s="14">
        <v>1</v>
      </c>
      <c r="AO1430" s="14">
        <v>2</v>
      </c>
      <c r="AP1430" s="14">
        <v>3</v>
      </c>
      <c r="AQ1430" s="14">
        <v>3</v>
      </c>
      <c r="AR1430" s="107">
        <v>2</v>
      </c>
      <c r="AS1430" s="107"/>
      <c r="AT1430" s="14"/>
      <c r="AY1430" s="14"/>
      <c r="BH1430" t="str">
        <f>CONCATENATE(Tabla1[[#This Row],[MADRE]],"X",Tabla1[[#This Row],[PADRE]])</f>
        <v>R1000XGRiFxTi283</v>
      </c>
    </row>
    <row r="1431" spans="1:60" ht="15.75" hidden="1" x14ac:dyDescent="0.25">
      <c r="A1431" s="11" t="str">
        <f t="shared" si="235"/>
        <v>D06_1096_7i7f</v>
      </c>
      <c r="B1431" s="1" t="s">
        <v>488</v>
      </c>
      <c r="C1431" s="12">
        <v>1096</v>
      </c>
      <c r="D1431" s="13" t="s">
        <v>566</v>
      </c>
      <c r="E1431" s="14" t="s">
        <v>62</v>
      </c>
      <c r="F1431" s="14" t="s">
        <v>564</v>
      </c>
      <c r="G1431" s="14" t="s">
        <v>565</v>
      </c>
      <c r="H1431" s="14">
        <v>2009</v>
      </c>
      <c r="I1431" t="s">
        <v>489</v>
      </c>
      <c r="Y1431" s="14">
        <v>25</v>
      </c>
      <c r="Z1431" s="14">
        <v>77</v>
      </c>
      <c r="AA1431" s="81">
        <f t="shared" si="236"/>
        <v>3.1116666666666668</v>
      </c>
      <c r="AB1431" s="14">
        <v>4</v>
      </c>
      <c r="AC1431" s="14">
        <v>19</v>
      </c>
      <c r="AD1431" s="104">
        <f t="shared" si="237"/>
        <v>0.79166666666666663</v>
      </c>
      <c r="AE1431" s="13">
        <f t="shared" si="238"/>
        <v>25.441885377611136</v>
      </c>
      <c r="AF1431" s="14">
        <v>1</v>
      </c>
      <c r="AG1431" s="13">
        <f t="shared" si="239"/>
        <v>4</v>
      </c>
      <c r="AH1431" s="14">
        <v>0</v>
      </c>
      <c r="AI1431" s="103">
        <f t="shared" si="240"/>
        <v>0</v>
      </c>
      <c r="AJ1431" s="17" t="s">
        <v>259</v>
      </c>
      <c r="AM1431" s="14">
        <v>4</v>
      </c>
      <c r="AN1431" s="14">
        <v>2</v>
      </c>
      <c r="AO1431" s="14">
        <v>2</v>
      </c>
      <c r="AP1431" s="14">
        <v>3</v>
      </c>
      <c r="AQ1431" s="14">
        <v>3</v>
      </c>
      <c r="AR1431" s="107">
        <v>2</v>
      </c>
      <c r="AS1431" s="107"/>
      <c r="AT1431" s="14"/>
      <c r="AY1431" s="14"/>
      <c r="BH1431" t="str">
        <f>CONCATENATE(Tabla1[[#This Row],[MADRE]],"X",Tabla1[[#This Row],[PADRE]])</f>
        <v>R1000XGRiFxTi283</v>
      </c>
    </row>
    <row r="1432" spans="1:60" ht="15.75" hidden="1" x14ac:dyDescent="0.25">
      <c r="A1432" s="11" t="str">
        <f t="shared" si="235"/>
        <v>D06_1098_7i7f</v>
      </c>
      <c r="B1432" s="1" t="s">
        <v>488</v>
      </c>
      <c r="C1432" s="12">
        <v>1098</v>
      </c>
      <c r="D1432" s="13" t="s">
        <v>566</v>
      </c>
      <c r="E1432" s="14" t="s">
        <v>62</v>
      </c>
      <c r="F1432" s="14" t="s">
        <v>564</v>
      </c>
      <c r="G1432" s="14" t="s">
        <v>565</v>
      </c>
      <c r="H1432" s="14">
        <v>2009</v>
      </c>
      <c r="I1432" t="s">
        <v>489</v>
      </c>
      <c r="Y1432" s="14">
        <v>25</v>
      </c>
      <c r="Z1432" s="14">
        <v>60</v>
      </c>
      <c r="AA1432" s="81">
        <f t="shared" si="236"/>
        <v>2.4366666666666665</v>
      </c>
      <c r="AB1432" s="14">
        <v>3</v>
      </c>
      <c r="AC1432" s="14">
        <v>22</v>
      </c>
      <c r="AD1432" s="81">
        <f t="shared" si="237"/>
        <v>0.91666666666666663</v>
      </c>
      <c r="AE1432" s="13">
        <f t="shared" si="238"/>
        <v>37.61969904240766</v>
      </c>
      <c r="AF1432" s="14">
        <v>1</v>
      </c>
      <c r="AG1432" s="13">
        <f t="shared" si="239"/>
        <v>4</v>
      </c>
      <c r="AH1432" s="14">
        <v>4</v>
      </c>
      <c r="AI1432" s="108">
        <f t="shared" si="240"/>
        <v>16</v>
      </c>
      <c r="AJ1432" s="17" t="s">
        <v>85</v>
      </c>
      <c r="AM1432" s="14">
        <v>4</v>
      </c>
      <c r="AN1432" s="14">
        <v>2</v>
      </c>
      <c r="AO1432" s="14">
        <v>3</v>
      </c>
      <c r="AP1432" s="14">
        <v>3</v>
      </c>
      <c r="AQ1432" s="14">
        <v>3</v>
      </c>
      <c r="AR1432" s="14">
        <v>3</v>
      </c>
      <c r="AS1432" s="14"/>
      <c r="AT1432" s="14"/>
      <c r="AY1432" s="14"/>
      <c r="BH1432" t="str">
        <f>CONCATENATE(Tabla1[[#This Row],[MADRE]],"X",Tabla1[[#This Row],[PADRE]])</f>
        <v>R1000XGRiFxTi283</v>
      </c>
    </row>
    <row r="1433" spans="1:60" ht="15.75" hidden="1" x14ac:dyDescent="0.25">
      <c r="A1433" s="11" t="str">
        <f t="shared" si="235"/>
        <v>D06_1099_7i7f</v>
      </c>
      <c r="B1433" s="1" t="s">
        <v>488</v>
      </c>
      <c r="C1433" s="12">
        <v>1099</v>
      </c>
      <c r="D1433" s="13" t="s">
        <v>566</v>
      </c>
      <c r="E1433" s="14" t="s">
        <v>62</v>
      </c>
      <c r="F1433" s="14" t="s">
        <v>564</v>
      </c>
      <c r="G1433" s="14" t="s">
        <v>565</v>
      </c>
      <c r="H1433" s="14">
        <v>2009</v>
      </c>
      <c r="I1433" t="s">
        <v>489</v>
      </c>
      <c r="Y1433" s="14">
        <v>25</v>
      </c>
      <c r="Z1433" s="14">
        <v>73</v>
      </c>
      <c r="AA1433" s="81">
        <f t="shared" si="236"/>
        <v>2.92</v>
      </c>
      <c r="AB1433" s="14">
        <v>4</v>
      </c>
      <c r="AC1433" s="14">
        <v>26</v>
      </c>
      <c r="AD1433" s="81">
        <f t="shared" si="237"/>
        <v>1.04</v>
      </c>
      <c r="AE1433" s="13">
        <f t="shared" si="238"/>
        <v>35.616438356164387</v>
      </c>
      <c r="AF1433" s="14">
        <v>0</v>
      </c>
      <c r="AG1433" s="103">
        <f t="shared" si="239"/>
        <v>0</v>
      </c>
      <c r="AH1433" s="14">
        <v>0</v>
      </c>
      <c r="AI1433" s="103">
        <f t="shared" si="240"/>
        <v>0</v>
      </c>
      <c r="AJ1433" s="17" t="s">
        <v>279</v>
      </c>
      <c r="AM1433" s="14">
        <v>10</v>
      </c>
      <c r="AN1433" s="14">
        <v>2</v>
      </c>
      <c r="AO1433" s="14">
        <v>2</v>
      </c>
      <c r="AP1433" s="14">
        <v>3</v>
      </c>
      <c r="AQ1433" s="14">
        <v>3</v>
      </c>
      <c r="AR1433" s="14">
        <v>3</v>
      </c>
      <c r="AS1433" s="14"/>
      <c r="AT1433" s="14"/>
      <c r="AY1433" s="14"/>
      <c r="BH1433" t="str">
        <f>CONCATENATE(Tabla1[[#This Row],[MADRE]],"X",Tabla1[[#This Row],[PADRE]])</f>
        <v>R1000XGRiFxTi283</v>
      </c>
    </row>
    <row r="1434" spans="1:60" ht="15.75" hidden="1" x14ac:dyDescent="0.25">
      <c r="A1434" s="11" t="str">
        <f t="shared" si="235"/>
        <v>D06_1100_7i7f</v>
      </c>
      <c r="B1434" s="1" t="s">
        <v>488</v>
      </c>
      <c r="C1434" s="1">
        <v>1100</v>
      </c>
      <c r="D1434" s="13" t="s">
        <v>566</v>
      </c>
      <c r="E1434" s="11" t="s">
        <v>62</v>
      </c>
      <c r="F1434" s="14" t="s">
        <v>564</v>
      </c>
      <c r="G1434" s="11" t="s">
        <v>565</v>
      </c>
      <c r="H1434" s="11">
        <v>2010</v>
      </c>
      <c r="I1434" t="s">
        <v>489</v>
      </c>
      <c r="Y1434" s="11">
        <v>25</v>
      </c>
      <c r="Z1434" s="11">
        <v>95</v>
      </c>
      <c r="AA1434" s="15">
        <f t="shared" si="236"/>
        <v>3.8591304347826085</v>
      </c>
      <c r="AB1434" s="11">
        <v>4</v>
      </c>
      <c r="AC1434" s="11">
        <v>17</v>
      </c>
      <c r="AD1434" s="101">
        <f t="shared" si="237"/>
        <v>0.73913043478260865</v>
      </c>
      <c r="AE1434" s="16">
        <f t="shared" si="238"/>
        <v>19.152771518702117</v>
      </c>
      <c r="AF1434" s="11">
        <v>2</v>
      </c>
      <c r="AG1434" s="16">
        <f t="shared" si="239"/>
        <v>8</v>
      </c>
      <c r="AH1434" s="16">
        <v>0</v>
      </c>
      <c r="AI1434" s="16">
        <f t="shared" si="240"/>
        <v>0</v>
      </c>
      <c r="AJ1434" s="18" t="s">
        <v>83</v>
      </c>
      <c r="AM1434" s="11">
        <v>5</v>
      </c>
      <c r="AN1434" s="11">
        <v>1</v>
      </c>
      <c r="AO1434" s="11">
        <v>2</v>
      </c>
      <c r="AP1434" s="11">
        <v>3</v>
      </c>
      <c r="AQ1434" s="11">
        <v>3</v>
      </c>
      <c r="AR1434" s="11">
        <v>3</v>
      </c>
      <c r="AS1434" s="11">
        <v>2</v>
      </c>
      <c r="AT1434" s="102"/>
      <c r="AY1434" s="11"/>
      <c r="BH1434" t="str">
        <f>CONCATENATE(Tabla1[[#This Row],[MADRE]],"X",Tabla1[[#This Row],[PADRE]])</f>
        <v>R1000XGRiFxTi283</v>
      </c>
    </row>
    <row r="1435" spans="1:60" ht="15.75" hidden="1" x14ac:dyDescent="0.25">
      <c r="A1435" s="11" t="str">
        <f t="shared" si="235"/>
        <v>D06_1102_7i7f</v>
      </c>
      <c r="B1435" s="1" t="s">
        <v>488</v>
      </c>
      <c r="C1435" s="12">
        <v>1102</v>
      </c>
      <c r="D1435" s="13" t="s">
        <v>566</v>
      </c>
      <c r="E1435" s="14" t="s">
        <v>62</v>
      </c>
      <c r="F1435" s="14" t="s">
        <v>564</v>
      </c>
      <c r="G1435" s="14" t="s">
        <v>565</v>
      </c>
      <c r="H1435" s="14">
        <v>2009</v>
      </c>
      <c r="I1435" t="s">
        <v>489</v>
      </c>
      <c r="Y1435" s="14">
        <v>25</v>
      </c>
      <c r="Z1435" s="14">
        <v>112</v>
      </c>
      <c r="AA1435" s="81">
        <f t="shared" si="236"/>
        <v>4.4800000000000004</v>
      </c>
      <c r="AB1435" s="14">
        <v>4</v>
      </c>
      <c r="AC1435" s="14">
        <v>31</v>
      </c>
      <c r="AD1435" s="87">
        <f t="shared" si="237"/>
        <v>1.24</v>
      </c>
      <c r="AE1435" s="13">
        <f t="shared" si="238"/>
        <v>27.678571428571427</v>
      </c>
      <c r="AF1435" s="14">
        <v>0</v>
      </c>
      <c r="AG1435" s="103">
        <f t="shared" si="239"/>
        <v>0</v>
      </c>
      <c r="AH1435" s="14">
        <v>3</v>
      </c>
      <c r="AI1435" s="108">
        <f t="shared" si="240"/>
        <v>12</v>
      </c>
      <c r="AJ1435" s="17" t="s">
        <v>81</v>
      </c>
      <c r="AM1435" s="14">
        <v>8</v>
      </c>
      <c r="AN1435" s="14">
        <v>2</v>
      </c>
      <c r="AO1435" s="14">
        <v>3</v>
      </c>
      <c r="AP1435" s="14">
        <v>3</v>
      </c>
      <c r="AQ1435" s="14">
        <v>3</v>
      </c>
      <c r="AR1435" s="14">
        <v>3</v>
      </c>
      <c r="AS1435" s="14"/>
      <c r="AT1435" s="14"/>
      <c r="AY1435" s="14"/>
      <c r="BH1435" t="str">
        <f>CONCATENATE(Tabla1[[#This Row],[MADRE]],"X",Tabla1[[#This Row],[PADRE]])</f>
        <v>R1000XGRiFxTi283</v>
      </c>
    </row>
    <row r="1436" spans="1:60" ht="15.75" hidden="1" x14ac:dyDescent="0.25">
      <c r="A1436" s="11" t="str">
        <f t="shared" si="235"/>
        <v>D06_1103_7i7f</v>
      </c>
      <c r="B1436" s="1" t="s">
        <v>488</v>
      </c>
      <c r="C1436" s="12">
        <v>1103</v>
      </c>
      <c r="D1436" s="13" t="s">
        <v>566</v>
      </c>
      <c r="E1436" s="14" t="s">
        <v>62</v>
      </c>
      <c r="F1436" s="14" t="s">
        <v>564</v>
      </c>
      <c r="G1436" s="14" t="s">
        <v>565</v>
      </c>
      <c r="H1436" s="14">
        <v>2009</v>
      </c>
      <c r="I1436" t="s">
        <v>489</v>
      </c>
      <c r="Y1436" s="14">
        <v>25</v>
      </c>
      <c r="Z1436" s="14">
        <v>90</v>
      </c>
      <c r="AA1436" s="81">
        <f t="shared" si="236"/>
        <v>3.64</v>
      </c>
      <c r="AB1436" s="14">
        <v>4</v>
      </c>
      <c r="AC1436" s="14">
        <v>24</v>
      </c>
      <c r="AD1436" s="81">
        <f t="shared" si="237"/>
        <v>1</v>
      </c>
      <c r="AE1436" s="13">
        <f t="shared" si="238"/>
        <v>27.472527472527471</v>
      </c>
      <c r="AF1436" s="14">
        <v>1</v>
      </c>
      <c r="AG1436" s="13">
        <f t="shared" si="239"/>
        <v>4</v>
      </c>
      <c r="AH1436" s="14">
        <v>1</v>
      </c>
      <c r="AI1436" s="13">
        <f t="shared" si="240"/>
        <v>4</v>
      </c>
      <c r="AJ1436" s="17" t="s">
        <v>87</v>
      </c>
      <c r="AM1436" s="14">
        <v>7</v>
      </c>
      <c r="AN1436" s="14">
        <v>2</v>
      </c>
      <c r="AO1436" s="14">
        <v>2</v>
      </c>
      <c r="AP1436" s="14">
        <v>4</v>
      </c>
      <c r="AQ1436" s="14">
        <v>3</v>
      </c>
      <c r="AR1436" s="14">
        <v>3</v>
      </c>
      <c r="AS1436" s="14"/>
      <c r="AT1436" s="14"/>
      <c r="AY1436" s="14"/>
      <c r="BH1436" t="str">
        <f>CONCATENATE(Tabla1[[#This Row],[MADRE]],"X",Tabla1[[#This Row],[PADRE]])</f>
        <v>R1000XGRiFxTi283</v>
      </c>
    </row>
    <row r="1437" spans="1:60" ht="15.75" hidden="1" x14ac:dyDescent="0.25">
      <c r="A1437" s="11" t="str">
        <f t="shared" si="235"/>
        <v>D06_1104_7i7f</v>
      </c>
      <c r="B1437" s="1" t="s">
        <v>488</v>
      </c>
      <c r="C1437" s="12">
        <v>1104</v>
      </c>
      <c r="D1437" s="13" t="s">
        <v>566</v>
      </c>
      <c r="E1437" s="14" t="s">
        <v>62</v>
      </c>
      <c r="F1437" s="14" t="s">
        <v>564</v>
      </c>
      <c r="G1437" s="14" t="s">
        <v>565</v>
      </c>
      <c r="H1437" s="14">
        <v>2009</v>
      </c>
      <c r="I1437" t="s">
        <v>489</v>
      </c>
      <c r="Y1437" s="14">
        <v>25</v>
      </c>
      <c r="Z1437" s="14">
        <v>66</v>
      </c>
      <c r="AA1437" s="81">
        <f t="shared" si="236"/>
        <v>2.64</v>
      </c>
      <c r="AB1437" s="14">
        <v>4</v>
      </c>
      <c r="AC1437" s="14">
        <v>24</v>
      </c>
      <c r="AD1437" s="81">
        <f t="shared" si="237"/>
        <v>0.96</v>
      </c>
      <c r="AE1437" s="13">
        <f t="shared" si="238"/>
        <v>36.36363636363636</v>
      </c>
      <c r="AF1437" s="14">
        <v>0</v>
      </c>
      <c r="AG1437" s="103">
        <f t="shared" si="239"/>
        <v>0</v>
      </c>
      <c r="AH1437" s="14">
        <v>11</v>
      </c>
      <c r="AI1437" s="108">
        <f t="shared" si="240"/>
        <v>44</v>
      </c>
      <c r="AJ1437" s="17" t="s">
        <v>87</v>
      </c>
      <c r="AM1437" s="14">
        <v>9</v>
      </c>
      <c r="AN1437" s="14">
        <v>2</v>
      </c>
      <c r="AO1437" s="14">
        <v>3</v>
      </c>
      <c r="AP1437" s="14">
        <v>2</v>
      </c>
      <c r="AQ1437" s="14">
        <v>3</v>
      </c>
      <c r="AR1437" s="107">
        <v>2</v>
      </c>
      <c r="AS1437" s="107"/>
      <c r="AT1437" s="14"/>
      <c r="AY1437" s="14"/>
      <c r="BH1437" t="str">
        <f>CONCATENATE(Tabla1[[#This Row],[MADRE]],"X",Tabla1[[#This Row],[PADRE]])</f>
        <v>R1000XGRiFxTi283</v>
      </c>
    </row>
    <row r="1438" spans="1:60" ht="15.75" hidden="1" x14ac:dyDescent="0.25">
      <c r="A1438" s="11" t="str">
        <f t="shared" si="235"/>
        <v>D06_1107_7i7f</v>
      </c>
      <c r="B1438" s="1" t="s">
        <v>488</v>
      </c>
      <c r="C1438" s="12">
        <v>1107</v>
      </c>
      <c r="D1438" s="13" t="s">
        <v>566</v>
      </c>
      <c r="E1438" s="14" t="s">
        <v>62</v>
      </c>
      <c r="F1438" s="14" t="s">
        <v>564</v>
      </c>
      <c r="G1438" s="14" t="s">
        <v>565</v>
      </c>
      <c r="H1438" s="14">
        <v>2009</v>
      </c>
      <c r="I1438" t="s">
        <v>489</v>
      </c>
      <c r="Y1438" s="14">
        <v>25</v>
      </c>
      <c r="Z1438" s="14">
        <v>73</v>
      </c>
      <c r="AA1438" s="81">
        <f t="shared" si="236"/>
        <v>2.92</v>
      </c>
      <c r="AB1438" s="14">
        <v>4</v>
      </c>
      <c r="AC1438" s="14">
        <v>24</v>
      </c>
      <c r="AD1438" s="81">
        <f t="shared" si="237"/>
        <v>0.96</v>
      </c>
      <c r="AE1438" s="13">
        <f t="shared" si="238"/>
        <v>32.876712328767127</v>
      </c>
      <c r="AF1438" s="14">
        <v>0</v>
      </c>
      <c r="AG1438" s="103">
        <f t="shared" si="239"/>
        <v>0</v>
      </c>
      <c r="AH1438" s="14">
        <v>2</v>
      </c>
      <c r="AI1438" s="13">
        <f t="shared" si="240"/>
        <v>8</v>
      </c>
      <c r="AJ1438" s="17" t="s">
        <v>123</v>
      </c>
      <c r="AM1438" s="14">
        <v>4</v>
      </c>
      <c r="AN1438" s="14">
        <v>2</v>
      </c>
      <c r="AO1438" s="14">
        <v>2</v>
      </c>
      <c r="AP1438" s="14">
        <v>3</v>
      </c>
      <c r="AQ1438" s="14">
        <v>3</v>
      </c>
      <c r="AR1438" s="14">
        <v>3</v>
      </c>
      <c r="AS1438" s="14"/>
      <c r="AT1438" s="14"/>
      <c r="AY1438" s="14"/>
      <c r="BH1438" t="str">
        <f>CONCATENATE(Tabla1[[#This Row],[MADRE]],"X",Tabla1[[#This Row],[PADRE]])</f>
        <v>R1000XGRiFxTi283</v>
      </c>
    </row>
    <row r="1439" spans="1:60" ht="15.75" hidden="1" x14ac:dyDescent="0.25">
      <c r="A1439" s="11" t="str">
        <f t="shared" si="235"/>
        <v>D06_1108_7i7f</v>
      </c>
      <c r="B1439" s="1" t="s">
        <v>488</v>
      </c>
      <c r="C1439" s="12">
        <v>1108</v>
      </c>
      <c r="D1439" s="13" t="s">
        <v>566</v>
      </c>
      <c r="E1439" s="14" t="s">
        <v>62</v>
      </c>
      <c r="F1439" s="14" t="s">
        <v>564</v>
      </c>
      <c r="G1439" s="14" t="s">
        <v>565</v>
      </c>
      <c r="H1439" s="14">
        <v>2009</v>
      </c>
      <c r="I1439" t="s">
        <v>489</v>
      </c>
      <c r="Y1439" s="14">
        <v>25</v>
      </c>
      <c r="Z1439" s="14">
        <v>88</v>
      </c>
      <c r="AA1439" s="81">
        <f t="shared" si="236"/>
        <v>3.52</v>
      </c>
      <c r="AB1439" s="14">
        <v>4</v>
      </c>
      <c r="AC1439" s="14">
        <v>25</v>
      </c>
      <c r="AD1439" s="81">
        <f t="shared" si="237"/>
        <v>1</v>
      </c>
      <c r="AE1439" s="13">
        <f t="shared" si="238"/>
        <v>28.40909090909091</v>
      </c>
      <c r="AF1439" s="14">
        <v>0</v>
      </c>
      <c r="AG1439" s="103">
        <f t="shared" si="239"/>
        <v>0</v>
      </c>
      <c r="AH1439" s="14">
        <v>4</v>
      </c>
      <c r="AI1439" s="108">
        <f t="shared" si="240"/>
        <v>16</v>
      </c>
      <c r="AJ1439" s="17" t="s">
        <v>87</v>
      </c>
      <c r="AM1439" s="14">
        <v>4</v>
      </c>
      <c r="AN1439" s="14">
        <v>2</v>
      </c>
      <c r="AO1439" s="14">
        <v>2</v>
      </c>
      <c r="AP1439" s="14">
        <v>4</v>
      </c>
      <c r="AQ1439" s="14">
        <v>3</v>
      </c>
      <c r="AR1439" s="14">
        <v>3</v>
      </c>
      <c r="AS1439" s="14"/>
      <c r="AT1439" s="14"/>
      <c r="AY1439" s="14"/>
      <c r="BH1439" t="str">
        <f>CONCATENATE(Tabla1[[#This Row],[MADRE]],"X",Tabla1[[#This Row],[PADRE]])</f>
        <v>R1000XGRiFxTi283</v>
      </c>
    </row>
    <row r="1440" spans="1:60" ht="15.75" hidden="1" x14ac:dyDescent="0.25">
      <c r="A1440" s="11" t="str">
        <f t="shared" si="235"/>
        <v>D06_1109_7i7f</v>
      </c>
      <c r="B1440" s="1" t="s">
        <v>488</v>
      </c>
      <c r="C1440" s="12">
        <v>1109</v>
      </c>
      <c r="D1440" s="13" t="s">
        <v>566</v>
      </c>
      <c r="E1440" s="14" t="s">
        <v>62</v>
      </c>
      <c r="F1440" s="14" t="s">
        <v>564</v>
      </c>
      <c r="G1440" s="14" t="s">
        <v>565</v>
      </c>
      <c r="H1440" s="14">
        <v>2009</v>
      </c>
      <c r="I1440" t="s">
        <v>489</v>
      </c>
      <c r="Y1440" s="14">
        <v>25</v>
      </c>
      <c r="Z1440" s="14">
        <v>44</v>
      </c>
      <c r="AA1440" s="81">
        <f t="shared" si="236"/>
        <v>1.76</v>
      </c>
      <c r="AB1440" s="14">
        <v>4</v>
      </c>
      <c r="AC1440" s="14">
        <v>16</v>
      </c>
      <c r="AD1440" s="104">
        <f t="shared" si="237"/>
        <v>0.64</v>
      </c>
      <c r="AE1440" s="13">
        <f t="shared" si="238"/>
        <v>36.363636363636367</v>
      </c>
      <c r="AF1440" s="14">
        <v>0</v>
      </c>
      <c r="AG1440" s="103">
        <f t="shared" si="239"/>
        <v>0</v>
      </c>
      <c r="AH1440" s="14">
        <v>5</v>
      </c>
      <c r="AI1440" s="108">
        <f t="shared" si="240"/>
        <v>20</v>
      </c>
      <c r="AJ1440" s="17" t="s">
        <v>87</v>
      </c>
      <c r="AM1440" s="14">
        <v>7</v>
      </c>
      <c r="AN1440" s="14">
        <v>3</v>
      </c>
      <c r="AO1440" s="14">
        <v>1</v>
      </c>
      <c r="AP1440" s="14">
        <v>2</v>
      </c>
      <c r="AQ1440" s="14">
        <v>3</v>
      </c>
      <c r="AR1440" s="14">
        <v>3</v>
      </c>
      <c r="AS1440" s="14"/>
      <c r="AT1440" s="14"/>
      <c r="AY1440" s="14"/>
      <c r="BH1440" t="str">
        <f>CONCATENATE(Tabla1[[#This Row],[MADRE]],"X",Tabla1[[#This Row],[PADRE]])</f>
        <v>R1000XGRiFxTi283</v>
      </c>
    </row>
    <row r="1441" spans="1:60" ht="15.75" hidden="1" x14ac:dyDescent="0.25">
      <c r="A1441" s="11" t="str">
        <f t="shared" si="235"/>
        <v>D06_1110_7i7f</v>
      </c>
      <c r="B1441" s="1" t="s">
        <v>488</v>
      </c>
      <c r="C1441" s="12">
        <v>1110</v>
      </c>
      <c r="D1441" s="13" t="s">
        <v>566</v>
      </c>
      <c r="E1441" s="14" t="s">
        <v>62</v>
      </c>
      <c r="F1441" s="14" t="s">
        <v>564</v>
      </c>
      <c r="G1441" s="14" t="s">
        <v>565</v>
      </c>
      <c r="H1441" s="14">
        <v>2009</v>
      </c>
      <c r="I1441" t="s">
        <v>489</v>
      </c>
      <c r="Y1441" s="14">
        <v>25</v>
      </c>
      <c r="Z1441" s="14">
        <v>54</v>
      </c>
      <c r="AA1441" s="81">
        <f t="shared" si="236"/>
        <v>2.19</v>
      </c>
      <c r="AB1441" s="14">
        <v>4</v>
      </c>
      <c r="AC1441" s="14">
        <v>18</v>
      </c>
      <c r="AD1441" s="104">
        <f t="shared" si="237"/>
        <v>0.75</v>
      </c>
      <c r="AE1441" s="13">
        <f t="shared" si="238"/>
        <v>34.246575342465754</v>
      </c>
      <c r="AF1441" s="14">
        <v>1</v>
      </c>
      <c r="AG1441" s="13">
        <f t="shared" si="239"/>
        <v>4</v>
      </c>
      <c r="AH1441" s="14">
        <v>3</v>
      </c>
      <c r="AI1441" s="108">
        <f t="shared" si="240"/>
        <v>12</v>
      </c>
      <c r="AJ1441" s="17" t="s">
        <v>259</v>
      </c>
      <c r="AM1441" s="14">
        <v>6</v>
      </c>
      <c r="AN1441" s="14">
        <v>2</v>
      </c>
      <c r="AO1441" s="14">
        <v>2</v>
      </c>
      <c r="AP1441" s="14">
        <v>3</v>
      </c>
      <c r="AQ1441" s="14">
        <v>3</v>
      </c>
      <c r="AR1441" s="107">
        <v>2</v>
      </c>
      <c r="AS1441" s="107"/>
      <c r="AT1441" s="14"/>
      <c r="AY1441" s="14"/>
      <c r="BH1441" t="str">
        <f>CONCATENATE(Tabla1[[#This Row],[MADRE]],"X",Tabla1[[#This Row],[PADRE]])</f>
        <v>R1000XGRiFxTi283</v>
      </c>
    </row>
    <row r="1442" spans="1:60" ht="15.75" hidden="1" x14ac:dyDescent="0.25">
      <c r="A1442" s="11" t="str">
        <f t="shared" si="235"/>
        <v>D06_1111_7i7f</v>
      </c>
      <c r="B1442" s="1" t="s">
        <v>488</v>
      </c>
      <c r="C1442" s="12">
        <v>1111</v>
      </c>
      <c r="D1442" s="13" t="s">
        <v>566</v>
      </c>
      <c r="E1442" s="14" t="s">
        <v>62</v>
      </c>
      <c r="F1442" s="14" t="s">
        <v>564</v>
      </c>
      <c r="G1442" s="14" t="s">
        <v>565</v>
      </c>
      <c r="H1442" s="14">
        <v>2009</v>
      </c>
      <c r="I1442" t="s">
        <v>489</v>
      </c>
      <c r="Y1442" s="14">
        <v>25</v>
      </c>
      <c r="Z1442" s="14">
        <v>80</v>
      </c>
      <c r="AA1442" s="81">
        <f t="shared" si="236"/>
        <v>3.2</v>
      </c>
      <c r="AB1442" s="14">
        <v>4</v>
      </c>
      <c r="AC1442" s="14">
        <v>23</v>
      </c>
      <c r="AD1442" s="81">
        <f t="shared" si="237"/>
        <v>0.92</v>
      </c>
      <c r="AE1442" s="13">
        <f t="shared" si="238"/>
        <v>28.75</v>
      </c>
      <c r="AF1442" s="14">
        <v>0</v>
      </c>
      <c r="AG1442" s="103">
        <f t="shared" si="239"/>
        <v>0</v>
      </c>
      <c r="AH1442" s="14">
        <v>4</v>
      </c>
      <c r="AI1442" s="108">
        <f t="shared" si="240"/>
        <v>16</v>
      </c>
      <c r="AJ1442" s="17" t="s">
        <v>87</v>
      </c>
      <c r="AM1442" s="14">
        <v>4</v>
      </c>
      <c r="AN1442" s="14">
        <v>2</v>
      </c>
      <c r="AO1442" s="14">
        <v>2</v>
      </c>
      <c r="AP1442" s="14">
        <v>2</v>
      </c>
      <c r="AQ1442" s="14">
        <v>3</v>
      </c>
      <c r="AR1442" s="14">
        <v>3</v>
      </c>
      <c r="AS1442" s="14"/>
      <c r="AT1442" s="14"/>
      <c r="AY1442" s="14"/>
      <c r="BH1442" t="str">
        <f>CONCATENATE(Tabla1[[#This Row],[MADRE]],"X",Tabla1[[#This Row],[PADRE]])</f>
        <v>R1000XGRiFxTi283</v>
      </c>
    </row>
    <row r="1443" spans="1:60" ht="15.75" hidden="1" x14ac:dyDescent="0.25">
      <c r="A1443" s="11" t="str">
        <f t="shared" si="235"/>
        <v>D06_1112_7i7f</v>
      </c>
      <c r="B1443" s="1" t="s">
        <v>488</v>
      </c>
      <c r="C1443" s="12">
        <v>1112</v>
      </c>
      <c r="D1443" s="13" t="s">
        <v>566</v>
      </c>
      <c r="E1443" s="14" t="s">
        <v>62</v>
      </c>
      <c r="F1443" s="14" t="s">
        <v>564</v>
      </c>
      <c r="G1443" s="14" t="s">
        <v>565</v>
      </c>
      <c r="H1443" s="14">
        <v>2009</v>
      </c>
      <c r="I1443" t="s">
        <v>489</v>
      </c>
      <c r="Y1443" s="14">
        <v>25</v>
      </c>
      <c r="Z1443" s="14">
        <v>71</v>
      </c>
      <c r="AA1443" s="81">
        <f t="shared" si="236"/>
        <v>2.84</v>
      </c>
      <c r="AB1443" s="14">
        <v>4</v>
      </c>
      <c r="AC1443" s="14">
        <v>22</v>
      </c>
      <c r="AD1443" s="81">
        <f t="shared" si="237"/>
        <v>0.88</v>
      </c>
      <c r="AE1443" s="13">
        <f t="shared" si="238"/>
        <v>30.985915492957748</v>
      </c>
      <c r="AF1443" s="14">
        <v>0</v>
      </c>
      <c r="AG1443" s="103">
        <f t="shared" si="239"/>
        <v>0</v>
      </c>
      <c r="AH1443" s="14">
        <v>14</v>
      </c>
      <c r="AI1443" s="108">
        <f t="shared" si="240"/>
        <v>56</v>
      </c>
      <c r="AJ1443" s="17" t="s">
        <v>87</v>
      </c>
      <c r="AM1443" s="14">
        <v>9</v>
      </c>
      <c r="AN1443" s="14">
        <v>1</v>
      </c>
      <c r="AO1443" s="14">
        <v>2</v>
      </c>
      <c r="AP1443" s="14">
        <v>3</v>
      </c>
      <c r="AQ1443" s="14">
        <v>3</v>
      </c>
      <c r="AR1443" s="107">
        <v>2</v>
      </c>
      <c r="AS1443" s="107"/>
      <c r="AT1443" s="14"/>
      <c r="AY1443" s="14"/>
      <c r="BH1443" t="str">
        <f>CONCATENATE(Tabla1[[#This Row],[MADRE]],"X",Tabla1[[#This Row],[PADRE]])</f>
        <v>R1000XGRiFxTi283</v>
      </c>
    </row>
    <row r="1444" spans="1:60" ht="15.75" hidden="1" x14ac:dyDescent="0.25">
      <c r="A1444" s="11" t="str">
        <f t="shared" si="235"/>
        <v>D06_1113_7i7f</v>
      </c>
      <c r="B1444" s="1" t="s">
        <v>488</v>
      </c>
      <c r="C1444" s="12">
        <v>1113</v>
      </c>
      <c r="D1444" s="13" t="s">
        <v>566</v>
      </c>
      <c r="E1444" s="14" t="s">
        <v>62</v>
      </c>
      <c r="F1444" s="14" t="s">
        <v>564</v>
      </c>
      <c r="G1444" s="14" t="s">
        <v>565</v>
      </c>
      <c r="H1444" s="14">
        <v>2009</v>
      </c>
      <c r="I1444" t="s">
        <v>489</v>
      </c>
      <c r="Y1444" s="14">
        <v>25</v>
      </c>
      <c r="Z1444" s="14">
        <v>88</v>
      </c>
      <c r="AA1444" s="81">
        <f t="shared" si="236"/>
        <v>3.56</v>
      </c>
      <c r="AB1444" s="14">
        <v>4</v>
      </c>
      <c r="AC1444" s="14">
        <v>24</v>
      </c>
      <c r="AD1444" s="81">
        <f t="shared" si="237"/>
        <v>1</v>
      </c>
      <c r="AE1444" s="13">
        <f t="shared" si="238"/>
        <v>28.089887640449437</v>
      </c>
      <c r="AF1444" s="14">
        <v>1</v>
      </c>
      <c r="AG1444" s="13">
        <f t="shared" si="239"/>
        <v>4</v>
      </c>
      <c r="AH1444" s="14">
        <v>0</v>
      </c>
      <c r="AI1444" s="103">
        <f t="shared" si="240"/>
        <v>0</v>
      </c>
      <c r="AJ1444" s="17" t="s">
        <v>87</v>
      </c>
      <c r="AM1444" s="14">
        <v>3</v>
      </c>
      <c r="AN1444" s="14">
        <v>3</v>
      </c>
      <c r="AO1444" s="14">
        <v>1</v>
      </c>
      <c r="AP1444" s="14">
        <v>2</v>
      </c>
      <c r="AQ1444" s="14">
        <v>3</v>
      </c>
      <c r="AR1444" s="85">
        <v>4</v>
      </c>
      <c r="AS1444" s="85"/>
      <c r="AT1444" s="14"/>
      <c r="AY1444" s="14"/>
      <c r="BH1444" t="str">
        <f>CONCATENATE(Tabla1[[#This Row],[MADRE]],"X",Tabla1[[#This Row],[PADRE]])</f>
        <v>R1000XGRiFxTi283</v>
      </c>
    </row>
    <row r="1445" spans="1:60" ht="15.75" hidden="1" x14ac:dyDescent="0.25">
      <c r="A1445" s="11" t="str">
        <f t="shared" si="235"/>
        <v>D06_1115_7iff</v>
      </c>
      <c r="B1445" s="1" t="s">
        <v>488</v>
      </c>
      <c r="C1445" s="12">
        <v>1115</v>
      </c>
      <c r="D1445" s="13" t="s">
        <v>567</v>
      </c>
      <c r="E1445" s="14" t="s">
        <v>62</v>
      </c>
      <c r="F1445" s="14" t="s">
        <v>564</v>
      </c>
      <c r="G1445" s="14" t="s">
        <v>565</v>
      </c>
      <c r="H1445" s="14">
        <v>2009</v>
      </c>
      <c r="I1445" t="s">
        <v>489</v>
      </c>
      <c r="Y1445" s="14">
        <v>25</v>
      </c>
      <c r="Z1445" s="14">
        <v>82</v>
      </c>
      <c r="AA1445" s="81">
        <f t="shared" si="236"/>
        <v>3.28</v>
      </c>
      <c r="AB1445" s="14">
        <v>4</v>
      </c>
      <c r="AC1445" s="14">
        <v>31</v>
      </c>
      <c r="AD1445" s="87">
        <f t="shared" si="237"/>
        <v>1.24</v>
      </c>
      <c r="AE1445" s="13">
        <f t="shared" si="238"/>
        <v>37.804878048780488</v>
      </c>
      <c r="AF1445" s="14">
        <v>0</v>
      </c>
      <c r="AG1445" s="103">
        <f t="shared" si="239"/>
        <v>0</v>
      </c>
      <c r="AH1445" s="14">
        <v>1</v>
      </c>
      <c r="AI1445" s="13">
        <f t="shared" si="240"/>
        <v>4</v>
      </c>
      <c r="AJ1445" s="17" t="s">
        <v>87</v>
      </c>
      <c r="AM1445" s="14">
        <v>4</v>
      </c>
      <c r="AN1445" s="14">
        <v>2</v>
      </c>
      <c r="AO1445" s="14">
        <v>1</v>
      </c>
      <c r="AP1445" s="14">
        <v>2</v>
      </c>
      <c r="AQ1445" s="14">
        <v>3</v>
      </c>
      <c r="AR1445" s="85">
        <v>4</v>
      </c>
      <c r="AS1445" s="85"/>
      <c r="AT1445" s="14"/>
      <c r="AY1445" s="14"/>
      <c r="BH1445" t="str">
        <f>CONCATENATE(Tabla1[[#This Row],[MADRE]],"X",Tabla1[[#This Row],[PADRE]])</f>
        <v>R1000XGRiFxTi283</v>
      </c>
    </row>
    <row r="1446" spans="1:60" ht="15.75" hidden="1" x14ac:dyDescent="0.25">
      <c r="A1446" s="11" t="str">
        <f t="shared" si="235"/>
        <v>D06_1118_7iff</v>
      </c>
      <c r="B1446" s="1" t="s">
        <v>488</v>
      </c>
      <c r="C1446" s="12">
        <v>1118</v>
      </c>
      <c r="D1446" s="13" t="s">
        <v>567</v>
      </c>
      <c r="E1446" s="14" t="s">
        <v>62</v>
      </c>
      <c r="F1446" s="14" t="s">
        <v>564</v>
      </c>
      <c r="G1446" s="14" t="s">
        <v>565</v>
      </c>
      <c r="H1446" s="14">
        <v>2009</v>
      </c>
      <c r="I1446" t="s">
        <v>489</v>
      </c>
      <c r="Y1446" s="14">
        <v>25</v>
      </c>
      <c r="Z1446" s="14">
        <v>78</v>
      </c>
      <c r="AA1446" s="81">
        <f t="shared" si="236"/>
        <v>3.12</v>
      </c>
      <c r="AB1446" s="14">
        <v>2</v>
      </c>
      <c r="AC1446" s="14">
        <v>27</v>
      </c>
      <c r="AD1446" s="81">
        <f t="shared" si="237"/>
        <v>1.08</v>
      </c>
      <c r="AE1446" s="13">
        <f t="shared" si="238"/>
        <v>34.615384615384613</v>
      </c>
      <c r="AF1446" s="14">
        <v>0</v>
      </c>
      <c r="AG1446" s="103">
        <f t="shared" si="239"/>
        <v>0</v>
      </c>
      <c r="AH1446" s="14">
        <v>0</v>
      </c>
      <c r="AI1446" s="103">
        <f t="shared" si="240"/>
        <v>0</v>
      </c>
      <c r="AJ1446" s="17" t="s">
        <v>87</v>
      </c>
      <c r="AM1446" s="14">
        <v>8</v>
      </c>
      <c r="AN1446" s="14">
        <v>2</v>
      </c>
      <c r="AO1446" s="14">
        <v>2</v>
      </c>
      <c r="AP1446" s="14">
        <v>3</v>
      </c>
      <c r="AQ1446" s="14">
        <v>3</v>
      </c>
      <c r="AR1446" s="14">
        <v>3</v>
      </c>
      <c r="AS1446" s="14"/>
      <c r="AT1446" s="14"/>
      <c r="AY1446" s="14"/>
      <c r="BH1446" t="str">
        <f>CONCATENATE(Tabla1[[#This Row],[MADRE]],"X",Tabla1[[#This Row],[PADRE]])</f>
        <v>R1000XGRiFxTi283</v>
      </c>
    </row>
    <row r="1447" spans="1:60" ht="15.75" hidden="1" x14ac:dyDescent="0.25">
      <c r="A1447" s="11" t="str">
        <f t="shared" si="235"/>
        <v>D06_1119_7iff</v>
      </c>
      <c r="B1447" s="1" t="s">
        <v>488</v>
      </c>
      <c r="C1447" s="12">
        <v>1119</v>
      </c>
      <c r="D1447" s="13" t="s">
        <v>567</v>
      </c>
      <c r="E1447" s="14" t="s">
        <v>62</v>
      </c>
      <c r="F1447" s="14" t="s">
        <v>564</v>
      </c>
      <c r="G1447" s="14" t="s">
        <v>565</v>
      </c>
      <c r="H1447" s="14">
        <v>2009</v>
      </c>
      <c r="I1447" t="s">
        <v>489</v>
      </c>
      <c r="Y1447" s="14">
        <v>25</v>
      </c>
      <c r="Z1447" s="14">
        <v>65</v>
      </c>
      <c r="AA1447" s="81">
        <f t="shared" si="236"/>
        <v>2.6</v>
      </c>
      <c r="AB1447" s="14">
        <v>4</v>
      </c>
      <c r="AC1447" s="14">
        <v>19</v>
      </c>
      <c r="AD1447" s="104">
        <f t="shared" si="237"/>
        <v>0.76</v>
      </c>
      <c r="AE1447" s="13">
        <f t="shared" si="238"/>
        <v>29.23076923076923</v>
      </c>
      <c r="AF1447" s="14">
        <v>0</v>
      </c>
      <c r="AG1447" s="103">
        <f t="shared" si="239"/>
        <v>0</v>
      </c>
      <c r="AH1447" s="14">
        <v>0</v>
      </c>
      <c r="AI1447" s="103">
        <f t="shared" si="240"/>
        <v>0</v>
      </c>
      <c r="AJ1447" s="17" t="s">
        <v>87</v>
      </c>
      <c r="AM1447" s="14">
        <v>3</v>
      </c>
      <c r="AN1447" s="14">
        <v>3</v>
      </c>
      <c r="AO1447" s="14">
        <v>2</v>
      </c>
      <c r="AP1447" s="14">
        <v>4</v>
      </c>
      <c r="AQ1447" s="14">
        <v>3</v>
      </c>
      <c r="AR1447" s="116">
        <v>4</v>
      </c>
      <c r="AS1447" s="116"/>
      <c r="AT1447" s="14"/>
      <c r="AY1447" s="14"/>
      <c r="BH1447" t="str">
        <f>CONCATENATE(Tabla1[[#This Row],[MADRE]],"X",Tabla1[[#This Row],[PADRE]])</f>
        <v>R1000XGRiFxTi283</v>
      </c>
    </row>
    <row r="1448" spans="1:60" ht="15.75" hidden="1" x14ac:dyDescent="0.25">
      <c r="A1448" s="11" t="str">
        <f t="shared" si="235"/>
        <v>D06_1121_7iff</v>
      </c>
      <c r="B1448" s="1" t="s">
        <v>488</v>
      </c>
      <c r="C1448" s="12">
        <v>1121</v>
      </c>
      <c r="D1448" s="13" t="s">
        <v>567</v>
      </c>
      <c r="E1448" s="14" t="s">
        <v>62</v>
      </c>
      <c r="F1448" s="14" t="s">
        <v>564</v>
      </c>
      <c r="G1448" s="14" t="s">
        <v>565</v>
      </c>
      <c r="H1448" s="14">
        <v>2009</v>
      </c>
      <c r="I1448" t="s">
        <v>489</v>
      </c>
      <c r="Y1448" s="14">
        <v>25</v>
      </c>
      <c r="Z1448" s="14">
        <v>84</v>
      </c>
      <c r="AA1448" s="81">
        <f t="shared" si="236"/>
        <v>3.36</v>
      </c>
      <c r="AB1448" s="14">
        <v>4</v>
      </c>
      <c r="AC1448" s="14">
        <v>26</v>
      </c>
      <c r="AD1448" s="81">
        <f t="shared" si="237"/>
        <v>1.04</v>
      </c>
      <c r="AE1448" s="13">
        <f t="shared" si="238"/>
        <v>30.952380952380953</v>
      </c>
      <c r="AF1448" s="14">
        <v>0</v>
      </c>
      <c r="AG1448" s="103">
        <f t="shared" si="239"/>
        <v>0</v>
      </c>
      <c r="AH1448" s="14">
        <v>5</v>
      </c>
      <c r="AI1448" s="108">
        <f t="shared" si="240"/>
        <v>20</v>
      </c>
      <c r="AJ1448" s="17" t="s">
        <v>87</v>
      </c>
      <c r="AM1448" s="14">
        <v>4</v>
      </c>
      <c r="AN1448" s="14">
        <v>3</v>
      </c>
      <c r="AO1448" s="14">
        <v>1</v>
      </c>
      <c r="AP1448" s="14">
        <v>3</v>
      </c>
      <c r="AQ1448" s="14">
        <v>3</v>
      </c>
      <c r="AR1448" s="14">
        <v>3</v>
      </c>
      <c r="AS1448" s="14"/>
      <c r="AT1448" s="14"/>
      <c r="AY1448" s="14"/>
      <c r="BH1448" t="str">
        <f>CONCATENATE(Tabla1[[#This Row],[MADRE]],"X",Tabla1[[#This Row],[PADRE]])</f>
        <v>R1000XGRiFxTi283</v>
      </c>
    </row>
    <row r="1449" spans="1:60" ht="15.75" hidden="1" x14ac:dyDescent="0.25">
      <c r="A1449" s="11" t="str">
        <f t="shared" si="235"/>
        <v>D06_1122_7iff</v>
      </c>
      <c r="B1449" s="1" t="s">
        <v>488</v>
      </c>
      <c r="C1449" s="12">
        <v>1122</v>
      </c>
      <c r="D1449" s="13" t="s">
        <v>567</v>
      </c>
      <c r="E1449" s="14" t="s">
        <v>62</v>
      </c>
      <c r="F1449" s="14" t="s">
        <v>564</v>
      </c>
      <c r="G1449" s="14" t="s">
        <v>565</v>
      </c>
      <c r="H1449" s="14">
        <v>2009</v>
      </c>
      <c r="I1449" t="s">
        <v>489</v>
      </c>
      <c r="Y1449" s="14">
        <v>25</v>
      </c>
      <c r="Z1449" s="14">
        <v>58</v>
      </c>
      <c r="AA1449" s="81">
        <f t="shared" si="236"/>
        <v>2.3199999999999998</v>
      </c>
      <c r="AB1449" s="14">
        <v>4</v>
      </c>
      <c r="AC1449" s="14">
        <v>23</v>
      </c>
      <c r="AD1449" s="81">
        <f t="shared" si="237"/>
        <v>0.92</v>
      </c>
      <c r="AE1449" s="13">
        <f t="shared" si="238"/>
        <v>39.655172413793103</v>
      </c>
      <c r="AF1449" s="14">
        <v>0</v>
      </c>
      <c r="AG1449" s="103">
        <f t="shared" si="239"/>
        <v>0</v>
      </c>
      <c r="AH1449" s="14">
        <v>9</v>
      </c>
      <c r="AI1449" s="108">
        <f t="shared" si="240"/>
        <v>36</v>
      </c>
      <c r="AJ1449" s="17" t="s">
        <v>87</v>
      </c>
      <c r="AM1449" s="14">
        <v>10</v>
      </c>
      <c r="AN1449" s="14">
        <v>3</v>
      </c>
      <c r="AO1449" s="14">
        <v>2</v>
      </c>
      <c r="AP1449" s="14">
        <v>3</v>
      </c>
      <c r="AQ1449" s="14">
        <v>3</v>
      </c>
      <c r="AR1449" s="107">
        <v>2</v>
      </c>
      <c r="AS1449" s="107"/>
      <c r="AT1449" s="14"/>
      <c r="AY1449" s="14"/>
      <c r="BH1449" t="str">
        <f>CONCATENATE(Tabla1[[#This Row],[MADRE]],"X",Tabla1[[#This Row],[PADRE]])</f>
        <v>R1000XGRiFxTi283</v>
      </c>
    </row>
    <row r="1450" spans="1:60" ht="15.75" hidden="1" x14ac:dyDescent="0.25">
      <c r="A1450" s="11" t="str">
        <f t="shared" si="235"/>
        <v>D06_1126_7iff</v>
      </c>
      <c r="B1450" s="1" t="s">
        <v>488</v>
      </c>
      <c r="C1450" s="1">
        <v>1126</v>
      </c>
      <c r="D1450" s="13" t="s">
        <v>567</v>
      </c>
      <c r="E1450" s="11" t="s">
        <v>62</v>
      </c>
      <c r="F1450" s="14" t="s">
        <v>564</v>
      </c>
      <c r="G1450" s="11" t="s">
        <v>565</v>
      </c>
      <c r="H1450" s="11">
        <v>2010</v>
      </c>
      <c r="I1450" t="s">
        <v>489</v>
      </c>
      <c r="Y1450" s="11">
        <v>25</v>
      </c>
      <c r="Z1450" s="11">
        <v>73</v>
      </c>
      <c r="AA1450" s="15">
        <f t="shared" si="236"/>
        <v>2.92</v>
      </c>
      <c r="AB1450" s="11">
        <v>4</v>
      </c>
      <c r="AC1450" s="11">
        <v>19</v>
      </c>
      <c r="AD1450" s="15">
        <f t="shared" si="237"/>
        <v>0.76</v>
      </c>
      <c r="AE1450" s="16">
        <f t="shared" si="238"/>
        <v>26.027397260273972</v>
      </c>
      <c r="AF1450" s="11">
        <v>0</v>
      </c>
      <c r="AG1450" s="16">
        <f t="shared" si="239"/>
        <v>0</v>
      </c>
      <c r="AH1450" s="16">
        <v>0</v>
      </c>
      <c r="AI1450" s="16">
        <f t="shared" si="240"/>
        <v>0</v>
      </c>
      <c r="AJ1450" s="18" t="s">
        <v>87</v>
      </c>
      <c r="AM1450" s="11">
        <v>4</v>
      </c>
      <c r="AN1450" s="11">
        <v>2</v>
      </c>
      <c r="AO1450" s="11">
        <v>2</v>
      </c>
      <c r="AP1450" s="11">
        <v>2</v>
      </c>
      <c r="AQ1450" s="11">
        <v>3</v>
      </c>
      <c r="AR1450" s="11">
        <v>3</v>
      </c>
      <c r="AS1450" s="11">
        <v>3</v>
      </c>
      <c r="AT1450" s="102"/>
      <c r="AY1450" s="11"/>
      <c r="BH1450" t="str">
        <f>CONCATENATE(Tabla1[[#This Row],[MADRE]],"X",Tabla1[[#This Row],[PADRE]])</f>
        <v>R1000XGRiFxTi283</v>
      </c>
    </row>
    <row r="1451" spans="1:60" ht="15.75" hidden="1" x14ac:dyDescent="0.25">
      <c r="A1451" s="11" t="str">
        <f t="shared" si="235"/>
        <v>D06_1128_7iff</v>
      </c>
      <c r="B1451" s="1" t="s">
        <v>488</v>
      </c>
      <c r="C1451" s="12">
        <v>1128</v>
      </c>
      <c r="D1451" s="13" t="s">
        <v>567</v>
      </c>
      <c r="E1451" s="14" t="s">
        <v>62</v>
      </c>
      <c r="F1451" s="14" t="s">
        <v>564</v>
      </c>
      <c r="G1451" s="14" t="s">
        <v>565</v>
      </c>
      <c r="H1451" s="14">
        <v>2009</v>
      </c>
      <c r="I1451" t="s">
        <v>489</v>
      </c>
      <c r="Y1451" s="14">
        <v>25</v>
      </c>
      <c r="Z1451" s="14">
        <v>78</v>
      </c>
      <c r="AA1451" s="81">
        <f t="shared" si="236"/>
        <v>3.15</v>
      </c>
      <c r="AB1451" s="14">
        <v>4</v>
      </c>
      <c r="AC1451" s="14">
        <v>18</v>
      </c>
      <c r="AD1451" s="81">
        <f t="shared" si="237"/>
        <v>0.75</v>
      </c>
      <c r="AE1451" s="13">
        <f t="shared" si="238"/>
        <v>23.80952380952381</v>
      </c>
      <c r="AF1451" s="14">
        <v>1</v>
      </c>
      <c r="AG1451" s="13">
        <f t="shared" si="239"/>
        <v>4</v>
      </c>
      <c r="AH1451" s="13">
        <v>0</v>
      </c>
      <c r="AI1451" s="13">
        <f t="shared" si="240"/>
        <v>0</v>
      </c>
      <c r="AJ1451" s="17" t="s">
        <v>215</v>
      </c>
      <c r="AM1451" s="14">
        <v>3</v>
      </c>
      <c r="AN1451" s="14">
        <v>1</v>
      </c>
      <c r="AO1451" s="14">
        <v>3</v>
      </c>
      <c r="AP1451" s="14">
        <v>3</v>
      </c>
      <c r="AQ1451" s="14">
        <v>3</v>
      </c>
      <c r="AR1451" s="14">
        <v>2</v>
      </c>
      <c r="AS1451" s="14"/>
      <c r="AT1451" s="14"/>
      <c r="AY1451" s="14"/>
      <c r="BH1451" t="str">
        <f>CONCATENATE(Tabla1[[#This Row],[MADRE]],"X",Tabla1[[#This Row],[PADRE]])</f>
        <v>R1000XGRiFxTi283</v>
      </c>
    </row>
    <row r="1452" spans="1:60" ht="15.75" hidden="1" x14ac:dyDescent="0.25">
      <c r="A1452" s="11" t="str">
        <f t="shared" si="235"/>
        <v>D06_1128_7iff</v>
      </c>
      <c r="B1452" s="1" t="s">
        <v>488</v>
      </c>
      <c r="C1452" s="1">
        <v>1128</v>
      </c>
      <c r="D1452" s="13" t="s">
        <v>567</v>
      </c>
      <c r="E1452" s="11" t="s">
        <v>62</v>
      </c>
      <c r="F1452" s="14" t="s">
        <v>564</v>
      </c>
      <c r="G1452" s="11" t="s">
        <v>565</v>
      </c>
      <c r="H1452" s="11">
        <v>2010</v>
      </c>
      <c r="I1452" t="s">
        <v>489</v>
      </c>
      <c r="Y1452" s="11">
        <v>25</v>
      </c>
      <c r="Z1452" s="11">
        <v>75</v>
      </c>
      <c r="AA1452" s="15">
        <f t="shared" si="236"/>
        <v>3.023333333333333</v>
      </c>
      <c r="AB1452" s="11">
        <v>4</v>
      </c>
      <c r="AC1452" s="11">
        <v>14</v>
      </c>
      <c r="AD1452" s="15">
        <f t="shared" si="237"/>
        <v>0.58333333333333337</v>
      </c>
      <c r="AE1452" s="16">
        <f t="shared" si="238"/>
        <v>19.29437706725469</v>
      </c>
      <c r="AF1452" s="11">
        <v>1</v>
      </c>
      <c r="AG1452" s="16">
        <f t="shared" si="239"/>
        <v>4</v>
      </c>
      <c r="AH1452" s="16">
        <v>0</v>
      </c>
      <c r="AI1452" s="16">
        <f t="shared" si="240"/>
        <v>0</v>
      </c>
      <c r="AJ1452" s="18" t="s">
        <v>540</v>
      </c>
      <c r="AM1452" s="11">
        <v>8</v>
      </c>
      <c r="AN1452" s="11">
        <v>1</v>
      </c>
      <c r="AO1452" s="11">
        <v>2</v>
      </c>
      <c r="AP1452" s="11">
        <v>2</v>
      </c>
      <c r="AQ1452" s="11">
        <v>3</v>
      </c>
      <c r="AR1452" s="11">
        <v>1</v>
      </c>
      <c r="AS1452" s="11">
        <v>3</v>
      </c>
      <c r="AT1452" s="102"/>
      <c r="AY1452" s="11"/>
      <c r="BH1452" t="str">
        <f>CONCATENATE(Tabla1[[#This Row],[MADRE]],"X",Tabla1[[#This Row],[PADRE]])</f>
        <v>R1000XGRiFxTi283</v>
      </c>
    </row>
    <row r="1453" spans="1:60" ht="15.75" hidden="1" x14ac:dyDescent="0.25">
      <c r="A1453" s="11" t="str">
        <f t="shared" si="235"/>
        <v>D06_1129_7iff</v>
      </c>
      <c r="B1453" s="1" t="s">
        <v>488</v>
      </c>
      <c r="C1453" s="12">
        <v>1129</v>
      </c>
      <c r="D1453" s="13" t="s">
        <v>567</v>
      </c>
      <c r="E1453" s="14" t="s">
        <v>62</v>
      </c>
      <c r="F1453" s="14" t="s">
        <v>564</v>
      </c>
      <c r="G1453" s="14" t="s">
        <v>565</v>
      </c>
      <c r="H1453" s="14">
        <v>2009</v>
      </c>
      <c r="I1453" t="s">
        <v>489</v>
      </c>
      <c r="Y1453" s="14">
        <v>25</v>
      </c>
      <c r="Z1453" s="14">
        <v>89</v>
      </c>
      <c r="AA1453" s="81">
        <f t="shared" si="236"/>
        <v>3.56</v>
      </c>
      <c r="AB1453" s="14">
        <v>4</v>
      </c>
      <c r="AC1453" s="14">
        <v>21</v>
      </c>
      <c r="AD1453" s="81">
        <f t="shared" si="237"/>
        <v>0.84</v>
      </c>
      <c r="AE1453" s="13">
        <f t="shared" si="238"/>
        <v>23.595505617977526</v>
      </c>
      <c r="AF1453" s="14">
        <v>0</v>
      </c>
      <c r="AG1453" s="103">
        <f t="shared" si="239"/>
        <v>0</v>
      </c>
      <c r="AH1453" s="14">
        <v>0</v>
      </c>
      <c r="AI1453" s="103">
        <f t="shared" si="240"/>
        <v>0</v>
      </c>
      <c r="AJ1453" s="17" t="s">
        <v>87</v>
      </c>
      <c r="AM1453" s="14">
        <v>8</v>
      </c>
      <c r="AN1453" s="14">
        <v>1</v>
      </c>
      <c r="AO1453" s="14">
        <v>3</v>
      </c>
      <c r="AP1453" s="14">
        <v>2</v>
      </c>
      <c r="AQ1453" s="14">
        <v>2</v>
      </c>
      <c r="AR1453" s="107">
        <v>2</v>
      </c>
      <c r="AS1453" s="107"/>
      <c r="AT1453" s="14"/>
      <c r="AY1453" s="14"/>
      <c r="BH1453" t="str">
        <f>CONCATENATE(Tabla1[[#This Row],[MADRE]],"X",Tabla1[[#This Row],[PADRE]])</f>
        <v>R1000XGRiFxTi283</v>
      </c>
    </row>
    <row r="1454" spans="1:60" ht="15.75" hidden="1" x14ac:dyDescent="0.25">
      <c r="A1454" s="11" t="str">
        <f t="shared" si="235"/>
        <v>D06_1130_7iff</v>
      </c>
      <c r="B1454" s="1" t="s">
        <v>488</v>
      </c>
      <c r="C1454" s="12">
        <v>1130</v>
      </c>
      <c r="D1454" s="13" t="s">
        <v>567</v>
      </c>
      <c r="E1454" s="14" t="s">
        <v>62</v>
      </c>
      <c r="F1454" s="14" t="s">
        <v>564</v>
      </c>
      <c r="G1454" s="14" t="s">
        <v>565</v>
      </c>
      <c r="H1454" s="14">
        <v>2009</v>
      </c>
      <c r="I1454" t="s">
        <v>489</v>
      </c>
      <c r="Y1454" s="14">
        <v>25</v>
      </c>
      <c r="Z1454" s="14">
        <v>86</v>
      </c>
      <c r="AA1454" s="81">
        <f t="shared" si="236"/>
        <v>3.44</v>
      </c>
      <c r="AB1454" s="14">
        <v>4</v>
      </c>
      <c r="AC1454" s="14">
        <v>21</v>
      </c>
      <c r="AD1454" s="81">
        <f t="shared" si="237"/>
        <v>0.84</v>
      </c>
      <c r="AE1454" s="13">
        <f t="shared" si="238"/>
        <v>24.418604651162791</v>
      </c>
      <c r="AF1454" s="14">
        <v>0</v>
      </c>
      <c r="AG1454" s="103">
        <f t="shared" si="239"/>
        <v>0</v>
      </c>
      <c r="AH1454" s="14">
        <v>1</v>
      </c>
      <c r="AI1454" s="13">
        <f t="shared" si="240"/>
        <v>4</v>
      </c>
      <c r="AJ1454" s="17" t="s">
        <v>87</v>
      </c>
      <c r="AM1454" s="14">
        <v>4</v>
      </c>
      <c r="AN1454" s="14">
        <v>2</v>
      </c>
      <c r="AO1454" s="14">
        <v>2</v>
      </c>
      <c r="AP1454" s="14">
        <v>2</v>
      </c>
      <c r="AQ1454" s="14">
        <v>3</v>
      </c>
      <c r="AR1454" s="14">
        <v>3</v>
      </c>
      <c r="AS1454" s="14"/>
      <c r="AT1454" s="14"/>
      <c r="AY1454" s="14"/>
      <c r="BH1454" t="str">
        <f>CONCATENATE(Tabla1[[#This Row],[MADRE]],"X",Tabla1[[#This Row],[PADRE]])</f>
        <v>R1000XGRiFxTi283</v>
      </c>
    </row>
    <row r="1455" spans="1:60" ht="15.75" hidden="1" x14ac:dyDescent="0.25">
      <c r="A1455" s="11" t="str">
        <f t="shared" si="235"/>
        <v>D06_1131_7iff</v>
      </c>
      <c r="B1455" s="1" t="s">
        <v>488</v>
      </c>
      <c r="C1455" s="1">
        <v>1131</v>
      </c>
      <c r="D1455" s="13" t="s">
        <v>567</v>
      </c>
      <c r="E1455" s="11" t="s">
        <v>62</v>
      </c>
      <c r="F1455" s="14" t="s">
        <v>564</v>
      </c>
      <c r="G1455" s="11" t="s">
        <v>565</v>
      </c>
      <c r="H1455" s="11">
        <v>2010</v>
      </c>
      <c r="I1455" t="s">
        <v>489</v>
      </c>
      <c r="Y1455" s="11">
        <v>25</v>
      </c>
      <c r="Z1455" s="11">
        <v>66</v>
      </c>
      <c r="AA1455" s="15">
        <f t="shared" si="236"/>
        <v>2.64</v>
      </c>
      <c r="AB1455" s="11">
        <v>3</v>
      </c>
      <c r="AC1455" s="11">
        <v>21</v>
      </c>
      <c r="AD1455" s="15">
        <f t="shared" si="237"/>
        <v>0.84</v>
      </c>
      <c r="AE1455" s="16">
        <f t="shared" si="238"/>
        <v>31.818181818181817</v>
      </c>
      <c r="AF1455" s="11">
        <v>0</v>
      </c>
      <c r="AG1455" s="16">
        <f t="shared" si="239"/>
        <v>0</v>
      </c>
      <c r="AH1455" s="16">
        <v>1</v>
      </c>
      <c r="AI1455" s="16">
        <f t="shared" si="240"/>
        <v>4</v>
      </c>
      <c r="AJ1455" s="18" t="s">
        <v>83</v>
      </c>
      <c r="AM1455" s="11">
        <v>8</v>
      </c>
      <c r="AN1455" s="11">
        <v>2</v>
      </c>
      <c r="AO1455" s="11">
        <v>2</v>
      </c>
      <c r="AP1455" s="11">
        <v>2</v>
      </c>
      <c r="AQ1455" s="11">
        <v>3</v>
      </c>
      <c r="AR1455" s="11">
        <v>3</v>
      </c>
      <c r="AS1455" s="11">
        <v>3</v>
      </c>
      <c r="AT1455" s="102"/>
      <c r="AY1455" s="11"/>
      <c r="BH1455" t="str">
        <f>CONCATENATE(Tabla1[[#This Row],[MADRE]],"X",Tabla1[[#This Row],[PADRE]])</f>
        <v>R1000XGRiFxTi283</v>
      </c>
    </row>
    <row r="1456" spans="1:60" ht="15.75" hidden="1" x14ac:dyDescent="0.25">
      <c r="A1456" s="11" t="str">
        <f t="shared" si="235"/>
        <v>D06_1132_26i5f</v>
      </c>
      <c r="B1456" s="1" t="s">
        <v>488</v>
      </c>
      <c r="C1456" s="1">
        <v>1132</v>
      </c>
      <c r="D1456" s="16" t="s">
        <v>568</v>
      </c>
      <c r="E1456" s="11" t="s">
        <v>569</v>
      </c>
      <c r="F1456" s="11" t="s">
        <v>62</v>
      </c>
      <c r="G1456" s="11" t="s">
        <v>63</v>
      </c>
      <c r="H1456" s="11">
        <v>2010</v>
      </c>
      <c r="I1456" t="s">
        <v>489</v>
      </c>
      <c r="Y1456" s="11">
        <v>25</v>
      </c>
      <c r="Z1456" s="11">
        <v>73</v>
      </c>
      <c r="AA1456" s="15">
        <f t="shared" si="236"/>
        <v>2.92</v>
      </c>
      <c r="AB1456" s="11">
        <v>5</v>
      </c>
      <c r="AC1456" s="11">
        <v>11</v>
      </c>
      <c r="AD1456" s="15">
        <f t="shared" si="237"/>
        <v>0.44</v>
      </c>
      <c r="AE1456" s="16">
        <f t="shared" si="238"/>
        <v>15.068493150684931</v>
      </c>
      <c r="AF1456" s="11">
        <v>0</v>
      </c>
      <c r="AG1456" s="16">
        <f t="shared" si="239"/>
        <v>0</v>
      </c>
      <c r="AH1456" s="16">
        <v>0</v>
      </c>
      <c r="AI1456" s="16">
        <f t="shared" si="240"/>
        <v>0</v>
      </c>
      <c r="AJ1456" s="18" t="s">
        <v>448</v>
      </c>
      <c r="AM1456" s="11">
        <v>6</v>
      </c>
      <c r="AN1456" s="11">
        <v>2</v>
      </c>
      <c r="AO1456" s="11">
        <v>2</v>
      </c>
      <c r="AP1456" s="11">
        <v>3</v>
      </c>
      <c r="AQ1456" s="11">
        <v>3</v>
      </c>
      <c r="AR1456" s="11">
        <v>2</v>
      </c>
      <c r="AS1456" s="11">
        <v>3</v>
      </c>
      <c r="AT1456" s="102"/>
      <c r="AY1456" s="11"/>
      <c r="BH1456" t="str">
        <f>CONCATENATE(Tabla1[[#This Row],[MADRE]],"X",Tabla1[[#This Row],[PADRE]])</f>
        <v>D00i203XR1000</v>
      </c>
    </row>
    <row r="1457" spans="1:60" ht="15.75" hidden="1" x14ac:dyDescent="0.25">
      <c r="A1457" s="11" t="str">
        <f t="shared" si="235"/>
        <v>D06_1133_26i5f</v>
      </c>
      <c r="B1457" s="1" t="s">
        <v>488</v>
      </c>
      <c r="C1457" s="12">
        <v>1133</v>
      </c>
      <c r="D1457" s="16" t="s">
        <v>568</v>
      </c>
      <c r="E1457" s="11" t="s">
        <v>569</v>
      </c>
      <c r="F1457" s="14" t="s">
        <v>62</v>
      </c>
      <c r="G1457" s="14" t="s">
        <v>63</v>
      </c>
      <c r="H1457" s="14">
        <v>2009</v>
      </c>
      <c r="I1457" t="s">
        <v>489</v>
      </c>
      <c r="Y1457" s="14">
        <v>25</v>
      </c>
      <c r="Z1457" s="14">
        <v>64</v>
      </c>
      <c r="AA1457" s="81">
        <f t="shared" si="236"/>
        <v>2.56</v>
      </c>
      <c r="AB1457" s="14">
        <v>4</v>
      </c>
      <c r="AC1457" s="14">
        <v>17</v>
      </c>
      <c r="AD1457" s="104">
        <f t="shared" si="237"/>
        <v>0.68</v>
      </c>
      <c r="AE1457" s="13">
        <f t="shared" si="238"/>
        <v>26.5625</v>
      </c>
      <c r="AF1457" s="14">
        <v>0</v>
      </c>
      <c r="AG1457" s="103">
        <f t="shared" si="239"/>
        <v>0</v>
      </c>
      <c r="AH1457" s="14">
        <v>0</v>
      </c>
      <c r="AI1457" s="103">
        <f t="shared" si="240"/>
        <v>0</v>
      </c>
      <c r="AJ1457" s="17" t="s">
        <v>87</v>
      </c>
      <c r="AM1457" s="14">
        <v>9</v>
      </c>
      <c r="AN1457" s="14">
        <v>3</v>
      </c>
      <c r="AO1457" s="14">
        <v>1</v>
      </c>
      <c r="AP1457" s="14">
        <v>3</v>
      </c>
      <c r="AQ1457" s="14">
        <v>3</v>
      </c>
      <c r="AR1457" s="14">
        <v>3</v>
      </c>
      <c r="AS1457" s="14"/>
      <c r="AT1457" s="14"/>
      <c r="AY1457" s="14"/>
      <c r="BH1457" t="str">
        <f>CONCATENATE(Tabla1[[#This Row],[MADRE]],"X",Tabla1[[#This Row],[PADRE]])</f>
        <v>D00i203XR1000</v>
      </c>
    </row>
    <row r="1458" spans="1:60" ht="15.75" hidden="1" x14ac:dyDescent="0.25">
      <c r="A1458" s="11" t="str">
        <f t="shared" si="235"/>
        <v>D06_1134_26i5f</v>
      </c>
      <c r="B1458" s="1" t="s">
        <v>488</v>
      </c>
      <c r="C1458" s="12">
        <v>1134</v>
      </c>
      <c r="D1458" s="16" t="s">
        <v>568</v>
      </c>
      <c r="E1458" s="11" t="s">
        <v>569</v>
      </c>
      <c r="F1458" s="14" t="s">
        <v>62</v>
      </c>
      <c r="G1458" s="14" t="s">
        <v>63</v>
      </c>
      <c r="H1458" s="14">
        <v>2009</v>
      </c>
      <c r="I1458" t="s">
        <v>489</v>
      </c>
      <c r="Y1458" s="14">
        <v>25</v>
      </c>
      <c r="Z1458" s="14">
        <v>83</v>
      </c>
      <c r="AA1458" s="81">
        <f t="shared" si="236"/>
        <v>3.32</v>
      </c>
      <c r="AB1458" s="14">
        <v>4</v>
      </c>
      <c r="AC1458" s="14">
        <v>24</v>
      </c>
      <c r="AD1458" s="81">
        <f t="shared" si="237"/>
        <v>0.96</v>
      </c>
      <c r="AE1458" s="13">
        <f t="shared" si="238"/>
        <v>28.91566265060241</v>
      </c>
      <c r="AF1458" s="14">
        <v>0</v>
      </c>
      <c r="AG1458" s="103">
        <f t="shared" si="239"/>
        <v>0</v>
      </c>
      <c r="AH1458" s="14">
        <v>0</v>
      </c>
      <c r="AI1458" s="103">
        <f t="shared" si="240"/>
        <v>0</v>
      </c>
      <c r="AJ1458" s="17" t="s">
        <v>87</v>
      </c>
      <c r="AM1458" s="14">
        <v>3</v>
      </c>
      <c r="AN1458" s="14">
        <v>3</v>
      </c>
      <c r="AO1458" s="14">
        <v>1</v>
      </c>
      <c r="AP1458" s="14">
        <v>3</v>
      </c>
      <c r="AQ1458" s="14">
        <v>3</v>
      </c>
      <c r="AR1458" s="14">
        <v>3</v>
      </c>
      <c r="AS1458" s="14"/>
      <c r="AT1458" s="14"/>
      <c r="AY1458" s="14"/>
      <c r="BH1458" t="str">
        <f>CONCATENATE(Tabla1[[#This Row],[MADRE]],"X",Tabla1[[#This Row],[PADRE]])</f>
        <v>D00i203XR1000</v>
      </c>
    </row>
    <row r="1459" spans="1:60" ht="15.75" hidden="1" x14ac:dyDescent="0.25">
      <c r="A1459" s="11" t="str">
        <f t="shared" si="235"/>
        <v>D06_1136_26i5f</v>
      </c>
      <c r="B1459" s="1" t="s">
        <v>488</v>
      </c>
      <c r="C1459" s="12">
        <v>1136</v>
      </c>
      <c r="D1459" s="16" t="s">
        <v>568</v>
      </c>
      <c r="E1459" s="11" t="s">
        <v>569</v>
      </c>
      <c r="F1459" s="14" t="s">
        <v>62</v>
      </c>
      <c r="G1459" s="14" t="s">
        <v>63</v>
      </c>
      <c r="H1459" s="14">
        <v>2009</v>
      </c>
      <c r="I1459" t="s">
        <v>489</v>
      </c>
      <c r="Y1459" s="14">
        <v>25</v>
      </c>
      <c r="Z1459" s="14">
        <v>70</v>
      </c>
      <c r="AA1459" s="81">
        <f t="shared" si="236"/>
        <v>2.8</v>
      </c>
      <c r="AB1459" s="14">
        <v>4</v>
      </c>
      <c r="AC1459" s="14">
        <v>21</v>
      </c>
      <c r="AD1459" s="100">
        <f t="shared" si="237"/>
        <v>0.84</v>
      </c>
      <c r="AE1459" s="13">
        <f t="shared" si="238"/>
        <v>30.000000000000004</v>
      </c>
      <c r="AF1459" s="14">
        <v>0</v>
      </c>
      <c r="AG1459" s="13">
        <f t="shared" si="239"/>
        <v>0</v>
      </c>
      <c r="AH1459" s="13">
        <v>0</v>
      </c>
      <c r="AI1459" s="13">
        <f t="shared" si="240"/>
        <v>0</v>
      </c>
      <c r="AJ1459" s="17" t="s">
        <v>124</v>
      </c>
      <c r="AM1459" s="14">
        <v>6</v>
      </c>
      <c r="AN1459" s="14">
        <v>3</v>
      </c>
      <c r="AO1459" s="14">
        <v>2</v>
      </c>
      <c r="AP1459" s="14">
        <v>3</v>
      </c>
      <c r="AQ1459" s="14">
        <v>3</v>
      </c>
      <c r="AR1459" s="14">
        <v>3</v>
      </c>
      <c r="AS1459" s="14"/>
      <c r="AT1459" s="14"/>
      <c r="AY1459" s="14"/>
      <c r="BH1459" t="str">
        <f>CONCATENATE(Tabla1[[#This Row],[MADRE]],"X",Tabla1[[#This Row],[PADRE]])</f>
        <v>D00i203XR1000</v>
      </c>
    </row>
    <row r="1460" spans="1:60" ht="15.75" hidden="1" x14ac:dyDescent="0.25">
      <c r="A1460" s="11" t="str">
        <f t="shared" si="235"/>
        <v>D06_1136_26i5f</v>
      </c>
      <c r="B1460" s="1" t="s">
        <v>488</v>
      </c>
      <c r="C1460" s="1">
        <v>1136</v>
      </c>
      <c r="D1460" s="16" t="s">
        <v>568</v>
      </c>
      <c r="E1460" s="11" t="s">
        <v>569</v>
      </c>
      <c r="F1460" s="11" t="s">
        <v>62</v>
      </c>
      <c r="G1460" s="11" t="s">
        <v>63</v>
      </c>
      <c r="H1460" s="11">
        <v>2010</v>
      </c>
      <c r="I1460" t="s">
        <v>489</v>
      </c>
      <c r="Y1460" s="11">
        <v>25</v>
      </c>
      <c r="Z1460" s="11">
        <v>82</v>
      </c>
      <c r="AA1460" s="15">
        <f t="shared" si="236"/>
        <v>3.28</v>
      </c>
      <c r="AB1460" s="11">
        <v>4</v>
      </c>
      <c r="AC1460" s="11">
        <v>16</v>
      </c>
      <c r="AD1460" s="101">
        <f t="shared" si="237"/>
        <v>0.64</v>
      </c>
      <c r="AE1460" s="16">
        <f t="shared" si="238"/>
        <v>19.512195121951219</v>
      </c>
      <c r="AF1460" s="11">
        <v>0</v>
      </c>
      <c r="AG1460" s="16">
        <f t="shared" si="239"/>
        <v>0</v>
      </c>
      <c r="AH1460" s="16">
        <v>0</v>
      </c>
      <c r="AI1460" s="16">
        <f t="shared" si="240"/>
        <v>0</v>
      </c>
      <c r="AJ1460" s="18" t="s">
        <v>411</v>
      </c>
      <c r="AM1460" s="11">
        <v>3</v>
      </c>
      <c r="AN1460" s="11">
        <v>3</v>
      </c>
      <c r="AO1460" s="11">
        <v>2</v>
      </c>
      <c r="AP1460" s="11">
        <v>3</v>
      </c>
      <c r="AQ1460" s="11">
        <v>3</v>
      </c>
      <c r="AR1460" s="11">
        <v>3</v>
      </c>
      <c r="AS1460" s="11">
        <v>2</v>
      </c>
      <c r="AT1460" s="102"/>
      <c r="AY1460" s="11"/>
      <c r="BH1460" t="str">
        <f>CONCATENATE(Tabla1[[#This Row],[MADRE]],"X",Tabla1[[#This Row],[PADRE]])</f>
        <v>D00i203XR1000</v>
      </c>
    </row>
    <row r="1461" spans="1:60" ht="15.75" hidden="1" x14ac:dyDescent="0.25">
      <c r="A1461" s="11" t="str">
        <f t="shared" si="235"/>
        <v>D06_1137_26i5f</v>
      </c>
      <c r="B1461" s="1" t="s">
        <v>488</v>
      </c>
      <c r="C1461" s="1">
        <v>1137</v>
      </c>
      <c r="D1461" s="16" t="s">
        <v>568</v>
      </c>
      <c r="E1461" s="11" t="s">
        <v>569</v>
      </c>
      <c r="F1461" s="11" t="s">
        <v>62</v>
      </c>
      <c r="G1461" s="11" t="s">
        <v>63</v>
      </c>
      <c r="H1461" s="11">
        <v>2010</v>
      </c>
      <c r="I1461" t="s">
        <v>489</v>
      </c>
      <c r="Y1461" s="11">
        <v>25</v>
      </c>
      <c r="Z1461" s="11">
        <v>65</v>
      </c>
      <c r="AA1461" s="15">
        <f t="shared" si="236"/>
        <v>2.6266666666666669</v>
      </c>
      <c r="AB1461" s="11">
        <v>4</v>
      </c>
      <c r="AC1461" s="11">
        <v>16</v>
      </c>
      <c r="AD1461" s="101">
        <f t="shared" si="237"/>
        <v>0.66666666666666663</v>
      </c>
      <c r="AE1461" s="16">
        <f t="shared" si="238"/>
        <v>25.380710659898472</v>
      </c>
      <c r="AF1461" s="11">
        <v>1</v>
      </c>
      <c r="AG1461" s="16">
        <f t="shared" si="239"/>
        <v>4</v>
      </c>
      <c r="AH1461" s="16">
        <v>0</v>
      </c>
      <c r="AI1461" s="16">
        <f t="shared" si="240"/>
        <v>0</v>
      </c>
      <c r="AJ1461" s="18" t="s">
        <v>478</v>
      </c>
      <c r="AM1461" s="11">
        <v>3</v>
      </c>
      <c r="AN1461" s="11">
        <v>3</v>
      </c>
      <c r="AO1461" s="11">
        <v>2</v>
      </c>
      <c r="AP1461" s="11">
        <v>2</v>
      </c>
      <c r="AQ1461" s="11">
        <v>3</v>
      </c>
      <c r="AR1461" s="11">
        <v>3</v>
      </c>
      <c r="AS1461" s="11">
        <v>2</v>
      </c>
      <c r="AT1461" s="102"/>
      <c r="AY1461" s="11"/>
      <c r="BH1461" t="str">
        <f>CONCATENATE(Tabla1[[#This Row],[MADRE]],"X",Tabla1[[#This Row],[PADRE]])</f>
        <v>D00i203XR1000</v>
      </c>
    </row>
    <row r="1462" spans="1:60" ht="15.75" hidden="1" x14ac:dyDescent="0.25">
      <c r="A1462" s="11" t="str">
        <f t="shared" si="235"/>
        <v>D06_1138_26i5f</v>
      </c>
      <c r="B1462" s="1" t="s">
        <v>488</v>
      </c>
      <c r="C1462" s="1">
        <v>1138</v>
      </c>
      <c r="D1462" s="16" t="s">
        <v>568</v>
      </c>
      <c r="E1462" s="11" t="s">
        <v>569</v>
      </c>
      <c r="F1462" s="11" t="s">
        <v>62</v>
      </c>
      <c r="G1462" s="11" t="s">
        <v>63</v>
      </c>
      <c r="H1462" s="11">
        <v>2010</v>
      </c>
      <c r="I1462" t="s">
        <v>489</v>
      </c>
      <c r="Y1462" s="11">
        <v>25</v>
      </c>
      <c r="Z1462" s="11">
        <v>62</v>
      </c>
      <c r="AA1462" s="15">
        <f t="shared" si="236"/>
        <v>2.5066666666666664</v>
      </c>
      <c r="AB1462" s="11">
        <v>4</v>
      </c>
      <c r="AC1462" s="11">
        <v>16</v>
      </c>
      <c r="AD1462" s="15">
        <f t="shared" si="237"/>
        <v>0.66666666666666663</v>
      </c>
      <c r="AE1462" s="16">
        <f t="shared" si="238"/>
        <v>26.595744680851062</v>
      </c>
      <c r="AF1462" s="11">
        <v>1</v>
      </c>
      <c r="AG1462" s="16">
        <f t="shared" si="239"/>
        <v>4</v>
      </c>
      <c r="AH1462" s="16">
        <v>0</v>
      </c>
      <c r="AI1462" s="16">
        <f t="shared" si="240"/>
        <v>0</v>
      </c>
      <c r="AJ1462" s="18" t="s">
        <v>379</v>
      </c>
      <c r="AM1462" s="11">
        <v>4</v>
      </c>
      <c r="AN1462" s="11">
        <v>3</v>
      </c>
      <c r="AO1462" s="11">
        <v>1</v>
      </c>
      <c r="AP1462" s="11">
        <v>2</v>
      </c>
      <c r="AQ1462" s="11">
        <v>3</v>
      </c>
      <c r="AR1462" s="11">
        <v>3</v>
      </c>
      <c r="AS1462" s="11">
        <v>1</v>
      </c>
      <c r="AT1462" s="102"/>
      <c r="AY1462" s="11"/>
      <c r="BH1462" t="str">
        <f>CONCATENATE(Tabla1[[#This Row],[MADRE]],"X",Tabla1[[#This Row],[PADRE]])</f>
        <v>D00i203XR1000</v>
      </c>
    </row>
    <row r="1463" spans="1:60" ht="15.75" hidden="1" x14ac:dyDescent="0.25">
      <c r="A1463" s="11" t="str">
        <f t="shared" si="235"/>
        <v>D06_1140_26i5f</v>
      </c>
      <c r="B1463" s="1" t="s">
        <v>488</v>
      </c>
      <c r="C1463" s="1">
        <v>1140</v>
      </c>
      <c r="D1463" s="16" t="s">
        <v>568</v>
      </c>
      <c r="E1463" s="11" t="s">
        <v>569</v>
      </c>
      <c r="F1463" s="11" t="s">
        <v>62</v>
      </c>
      <c r="G1463" s="11" t="s">
        <v>63</v>
      </c>
      <c r="H1463" s="11">
        <v>2010</v>
      </c>
      <c r="I1463" t="s">
        <v>489</v>
      </c>
      <c r="Y1463" s="11">
        <v>15</v>
      </c>
      <c r="Z1463" s="11">
        <v>38</v>
      </c>
      <c r="AA1463" s="15">
        <f t="shared" si="236"/>
        <v>2.5333333333333332</v>
      </c>
      <c r="AB1463" s="11">
        <v>4</v>
      </c>
      <c r="AC1463" s="11">
        <v>8</v>
      </c>
      <c r="AD1463" s="101">
        <f t="shared" si="237"/>
        <v>0.53333333333333333</v>
      </c>
      <c r="AE1463" s="16">
        <f t="shared" si="238"/>
        <v>21.05263157894737</v>
      </c>
      <c r="AF1463" s="11">
        <v>0</v>
      </c>
      <c r="AG1463" s="16">
        <f t="shared" si="239"/>
        <v>0</v>
      </c>
      <c r="AH1463" s="16">
        <v>0</v>
      </c>
      <c r="AI1463" s="16">
        <f t="shared" si="240"/>
        <v>0</v>
      </c>
      <c r="AJ1463" s="18" t="s">
        <v>87</v>
      </c>
      <c r="AM1463" s="11">
        <v>3</v>
      </c>
      <c r="AN1463" s="11">
        <v>2</v>
      </c>
      <c r="AO1463" s="11">
        <v>1</v>
      </c>
      <c r="AP1463" s="11">
        <v>3</v>
      </c>
      <c r="AQ1463" s="11">
        <v>3</v>
      </c>
      <c r="AR1463" s="11">
        <v>2</v>
      </c>
      <c r="AS1463" s="11">
        <v>3</v>
      </c>
      <c r="AT1463" s="102"/>
      <c r="AY1463" s="11"/>
      <c r="BH1463" t="str">
        <f>CONCATENATE(Tabla1[[#This Row],[MADRE]],"X",Tabla1[[#This Row],[PADRE]])</f>
        <v>D00i203XR1000</v>
      </c>
    </row>
    <row r="1464" spans="1:60" ht="15.75" hidden="1" x14ac:dyDescent="0.25">
      <c r="A1464" s="11" t="str">
        <f t="shared" si="235"/>
        <v>D06_1142_26i5f</v>
      </c>
      <c r="B1464" s="1" t="s">
        <v>488</v>
      </c>
      <c r="C1464" s="1">
        <v>1142</v>
      </c>
      <c r="D1464" s="16" t="s">
        <v>568</v>
      </c>
      <c r="E1464" s="11" t="s">
        <v>569</v>
      </c>
      <c r="F1464" s="11" t="s">
        <v>62</v>
      </c>
      <c r="G1464" s="11" t="s">
        <v>63</v>
      </c>
      <c r="H1464" s="11">
        <v>2010</v>
      </c>
      <c r="I1464" t="s">
        <v>489</v>
      </c>
      <c r="Y1464" s="11">
        <v>25</v>
      </c>
      <c r="Z1464" s="11">
        <v>66</v>
      </c>
      <c r="AA1464" s="15">
        <f t="shared" si="236"/>
        <v>2.64</v>
      </c>
      <c r="AB1464" s="11">
        <v>4</v>
      </c>
      <c r="AC1464" s="11">
        <v>17</v>
      </c>
      <c r="AD1464" s="101">
        <f t="shared" si="237"/>
        <v>0.68</v>
      </c>
      <c r="AE1464" s="16">
        <f t="shared" si="238"/>
        <v>25.757575757575758</v>
      </c>
      <c r="AF1464" s="11">
        <v>0</v>
      </c>
      <c r="AG1464" s="16">
        <f t="shared" si="239"/>
        <v>0</v>
      </c>
      <c r="AH1464" s="16">
        <v>0</v>
      </c>
      <c r="AI1464" s="16">
        <f t="shared" si="240"/>
        <v>0</v>
      </c>
      <c r="AJ1464" s="18" t="s">
        <v>133</v>
      </c>
      <c r="AM1464" s="11">
        <v>7</v>
      </c>
      <c r="AN1464" s="11">
        <v>3</v>
      </c>
      <c r="AO1464" s="11">
        <v>2</v>
      </c>
      <c r="AP1464" s="11">
        <v>2</v>
      </c>
      <c r="AQ1464" s="11">
        <v>3</v>
      </c>
      <c r="AR1464" s="11">
        <v>3</v>
      </c>
      <c r="AS1464" s="11">
        <v>1</v>
      </c>
      <c r="AT1464" s="102"/>
      <c r="AY1464" s="11"/>
      <c r="BH1464" t="str">
        <f>CONCATENATE(Tabla1[[#This Row],[MADRE]],"X",Tabla1[[#This Row],[PADRE]])</f>
        <v>D00i203XR1000</v>
      </c>
    </row>
    <row r="1465" spans="1:60" ht="15.75" hidden="1" x14ac:dyDescent="0.25">
      <c r="A1465" s="11" t="str">
        <f t="shared" si="235"/>
        <v>D06_1144_26i5f</v>
      </c>
      <c r="B1465" s="1" t="s">
        <v>488</v>
      </c>
      <c r="C1465" s="1">
        <v>1144</v>
      </c>
      <c r="D1465" s="16" t="s">
        <v>568</v>
      </c>
      <c r="E1465" s="11" t="s">
        <v>569</v>
      </c>
      <c r="F1465" s="11" t="s">
        <v>62</v>
      </c>
      <c r="G1465" s="11" t="s">
        <v>63</v>
      </c>
      <c r="H1465" s="11">
        <v>2010</v>
      </c>
      <c r="I1465" t="s">
        <v>489</v>
      </c>
      <c r="Y1465" s="11">
        <v>25</v>
      </c>
      <c r="Z1465" s="11">
        <v>52</v>
      </c>
      <c r="AA1465" s="15">
        <f t="shared" si="236"/>
        <v>2.1116666666666664</v>
      </c>
      <c r="AB1465" s="11">
        <v>3</v>
      </c>
      <c r="AC1465" s="11">
        <v>19</v>
      </c>
      <c r="AD1465" s="114">
        <f t="shared" si="237"/>
        <v>0.79166666666666663</v>
      </c>
      <c r="AE1465" s="16">
        <f t="shared" si="238"/>
        <v>37.490134175217051</v>
      </c>
      <c r="AF1465" s="11">
        <v>1</v>
      </c>
      <c r="AG1465" s="16">
        <f t="shared" si="239"/>
        <v>4</v>
      </c>
      <c r="AH1465" s="16">
        <v>0</v>
      </c>
      <c r="AI1465" s="16">
        <f t="shared" si="240"/>
        <v>0</v>
      </c>
      <c r="AJ1465" s="18" t="s">
        <v>472</v>
      </c>
      <c r="AM1465" s="11">
        <v>3</v>
      </c>
      <c r="AN1465" s="11">
        <v>2</v>
      </c>
      <c r="AO1465" s="11">
        <v>3</v>
      </c>
      <c r="AP1465" s="11">
        <v>3</v>
      </c>
      <c r="AQ1465" s="11">
        <v>3</v>
      </c>
      <c r="AR1465" s="11">
        <v>3</v>
      </c>
      <c r="AS1465" s="11">
        <v>2</v>
      </c>
      <c r="AT1465" s="98"/>
      <c r="AY1465" s="11"/>
      <c r="BH1465" t="str">
        <f>CONCATENATE(Tabla1[[#This Row],[MADRE]],"X",Tabla1[[#This Row],[PADRE]])</f>
        <v>D00i203XR1000</v>
      </c>
    </row>
    <row r="1466" spans="1:60" ht="15.75" hidden="1" x14ac:dyDescent="0.25">
      <c r="A1466" s="11" t="str">
        <f t="shared" si="235"/>
        <v>D06_1146_26i5f</v>
      </c>
      <c r="B1466" s="1" t="s">
        <v>488</v>
      </c>
      <c r="C1466" s="12">
        <v>1146</v>
      </c>
      <c r="D1466" s="16" t="s">
        <v>568</v>
      </c>
      <c r="E1466" s="11" t="s">
        <v>569</v>
      </c>
      <c r="F1466" s="14" t="s">
        <v>62</v>
      </c>
      <c r="G1466" s="14" t="s">
        <v>63</v>
      </c>
      <c r="H1466" s="14">
        <v>2009</v>
      </c>
      <c r="I1466" t="s">
        <v>489</v>
      </c>
      <c r="Y1466" s="14">
        <v>25</v>
      </c>
      <c r="Z1466" s="14">
        <v>62</v>
      </c>
      <c r="AA1466" s="81">
        <f t="shared" si="236"/>
        <v>2.5808695652173914</v>
      </c>
      <c r="AB1466" s="14">
        <v>4</v>
      </c>
      <c r="AC1466" s="14">
        <v>29</v>
      </c>
      <c r="AD1466" s="87">
        <f t="shared" si="237"/>
        <v>1.2608695652173914</v>
      </c>
      <c r="AE1466" s="13">
        <f t="shared" si="238"/>
        <v>48.854447439353102</v>
      </c>
      <c r="AF1466" s="14">
        <v>2</v>
      </c>
      <c r="AG1466" s="13">
        <f t="shared" si="239"/>
        <v>8</v>
      </c>
      <c r="AH1466" s="14">
        <v>8</v>
      </c>
      <c r="AI1466" s="108">
        <f t="shared" si="240"/>
        <v>32</v>
      </c>
      <c r="AJ1466" s="17" t="s">
        <v>279</v>
      </c>
      <c r="AM1466" s="14">
        <v>2</v>
      </c>
      <c r="AN1466" s="14">
        <v>2</v>
      </c>
      <c r="AO1466" s="14">
        <v>2</v>
      </c>
      <c r="AP1466" s="14">
        <v>3</v>
      </c>
      <c r="AQ1466" s="14">
        <v>3</v>
      </c>
      <c r="AR1466" s="14">
        <v>3</v>
      </c>
      <c r="AS1466" s="14"/>
      <c r="AT1466" s="14"/>
      <c r="AY1466" s="14"/>
      <c r="BH1466" t="str">
        <f>CONCATENATE(Tabla1[[#This Row],[MADRE]],"X",Tabla1[[#This Row],[PADRE]])</f>
        <v>D00i203XR1000</v>
      </c>
    </row>
    <row r="1467" spans="1:60" ht="15.75" hidden="1" x14ac:dyDescent="0.25">
      <c r="A1467" s="11" t="str">
        <f t="shared" si="235"/>
        <v>D06_1148_26i5f</v>
      </c>
      <c r="B1467" s="1" t="s">
        <v>488</v>
      </c>
      <c r="C1467" s="12">
        <v>1148</v>
      </c>
      <c r="D1467" s="16" t="s">
        <v>568</v>
      </c>
      <c r="E1467" s="11" t="s">
        <v>569</v>
      </c>
      <c r="F1467" s="14" t="s">
        <v>62</v>
      </c>
      <c r="G1467" s="14" t="s">
        <v>63</v>
      </c>
      <c r="H1467" s="14">
        <v>2009</v>
      </c>
      <c r="I1467" t="s">
        <v>489</v>
      </c>
      <c r="Y1467" s="14">
        <v>25</v>
      </c>
      <c r="Z1467" s="14">
        <v>61</v>
      </c>
      <c r="AA1467" s="81">
        <f t="shared" si="236"/>
        <v>2.44</v>
      </c>
      <c r="AB1467" s="14">
        <v>4</v>
      </c>
      <c r="AC1467" s="14">
        <v>15</v>
      </c>
      <c r="AD1467" s="104">
        <f t="shared" si="237"/>
        <v>0.6</v>
      </c>
      <c r="AE1467" s="13">
        <f t="shared" si="238"/>
        <v>24.590163934426229</v>
      </c>
      <c r="AF1467" s="14">
        <v>0</v>
      </c>
      <c r="AG1467" s="103">
        <f t="shared" si="239"/>
        <v>0</v>
      </c>
      <c r="AH1467" s="14">
        <v>0</v>
      </c>
      <c r="AI1467" s="103">
        <f t="shared" si="240"/>
        <v>0</v>
      </c>
      <c r="AJ1467" s="17" t="s">
        <v>87</v>
      </c>
      <c r="AM1467" s="14">
        <v>7</v>
      </c>
      <c r="AN1467" s="14">
        <v>3</v>
      </c>
      <c r="AO1467" s="14">
        <v>2</v>
      </c>
      <c r="AP1467" s="14">
        <v>4</v>
      </c>
      <c r="AQ1467" s="14">
        <v>3</v>
      </c>
      <c r="AR1467" s="14">
        <v>3</v>
      </c>
      <c r="AS1467" s="14"/>
      <c r="AT1467" s="14"/>
      <c r="AY1467" s="14"/>
      <c r="BH1467" t="str">
        <f>CONCATENATE(Tabla1[[#This Row],[MADRE]],"X",Tabla1[[#This Row],[PADRE]])</f>
        <v>D00i203XR1000</v>
      </c>
    </row>
    <row r="1468" spans="1:60" ht="15.75" hidden="1" x14ac:dyDescent="0.25">
      <c r="A1468" s="11" t="str">
        <f t="shared" si="235"/>
        <v>D06_1150_26i5f</v>
      </c>
      <c r="B1468" s="1" t="s">
        <v>488</v>
      </c>
      <c r="C1468" s="12">
        <v>1150</v>
      </c>
      <c r="D1468" s="16" t="s">
        <v>568</v>
      </c>
      <c r="E1468" s="11" t="s">
        <v>569</v>
      </c>
      <c r="F1468" s="14" t="s">
        <v>62</v>
      </c>
      <c r="G1468" s="14" t="s">
        <v>63</v>
      </c>
      <c r="H1468" s="14">
        <v>2009</v>
      </c>
      <c r="I1468" t="s">
        <v>489</v>
      </c>
      <c r="Y1468" s="14">
        <v>25</v>
      </c>
      <c r="Z1468" s="14">
        <v>73</v>
      </c>
      <c r="AA1468" s="81">
        <f t="shared" si="236"/>
        <v>2.9550000000000001</v>
      </c>
      <c r="AB1468" s="14">
        <v>4</v>
      </c>
      <c r="AC1468" s="14">
        <v>21</v>
      </c>
      <c r="AD1468" s="81">
        <f t="shared" si="237"/>
        <v>0.875</v>
      </c>
      <c r="AE1468" s="13">
        <f t="shared" si="238"/>
        <v>29.61082910321489</v>
      </c>
      <c r="AF1468" s="14">
        <v>1</v>
      </c>
      <c r="AG1468" s="13">
        <f t="shared" si="239"/>
        <v>4</v>
      </c>
      <c r="AH1468" s="14">
        <v>0</v>
      </c>
      <c r="AI1468" s="103">
        <f t="shared" si="240"/>
        <v>0</v>
      </c>
      <c r="AJ1468" s="17" t="s">
        <v>87</v>
      </c>
      <c r="AM1468" s="14">
        <v>6</v>
      </c>
      <c r="AN1468" s="14">
        <v>2</v>
      </c>
      <c r="AO1468" s="14">
        <v>2</v>
      </c>
      <c r="AP1468" s="14">
        <v>3</v>
      </c>
      <c r="AQ1468" s="14">
        <v>3</v>
      </c>
      <c r="AR1468" s="14">
        <v>3</v>
      </c>
      <c r="AS1468" s="14"/>
      <c r="AT1468" s="14"/>
      <c r="AY1468" s="14"/>
      <c r="BH1468" t="str">
        <f>CONCATENATE(Tabla1[[#This Row],[MADRE]],"X",Tabla1[[#This Row],[PADRE]])</f>
        <v>D00i203XR1000</v>
      </c>
    </row>
    <row r="1469" spans="1:60" ht="15.75" hidden="1" x14ac:dyDescent="0.25">
      <c r="A1469" s="11" t="str">
        <f t="shared" si="235"/>
        <v>D06_1151_26i5f</v>
      </c>
      <c r="B1469" s="1" t="s">
        <v>488</v>
      </c>
      <c r="C1469" s="12">
        <v>1151</v>
      </c>
      <c r="D1469" s="16" t="s">
        <v>568</v>
      </c>
      <c r="E1469" s="11" t="s">
        <v>569</v>
      </c>
      <c r="F1469" s="14" t="s">
        <v>62</v>
      </c>
      <c r="G1469" s="14" t="s">
        <v>63</v>
      </c>
      <c r="H1469" s="14">
        <v>2009</v>
      </c>
      <c r="I1469" t="s">
        <v>489</v>
      </c>
      <c r="Y1469" s="14">
        <v>25</v>
      </c>
      <c r="Z1469" s="14">
        <v>73</v>
      </c>
      <c r="AA1469" s="81">
        <f t="shared" si="236"/>
        <v>2.9449999999999998</v>
      </c>
      <c r="AB1469" s="14">
        <v>4</v>
      </c>
      <c r="AC1469" s="14">
        <v>15</v>
      </c>
      <c r="AD1469" s="104">
        <f t="shared" si="237"/>
        <v>0.625</v>
      </c>
      <c r="AE1469" s="13">
        <f t="shared" si="238"/>
        <v>21.222410865874366</v>
      </c>
      <c r="AF1469" s="14">
        <v>1</v>
      </c>
      <c r="AG1469" s="13">
        <f t="shared" si="239"/>
        <v>4</v>
      </c>
      <c r="AH1469" s="14">
        <v>0</v>
      </c>
      <c r="AI1469" s="103">
        <f t="shared" si="240"/>
        <v>0</v>
      </c>
      <c r="AJ1469" s="17" t="s">
        <v>87</v>
      </c>
      <c r="AM1469" s="14">
        <v>3</v>
      </c>
      <c r="AN1469" s="14">
        <v>2</v>
      </c>
      <c r="AO1469" s="14">
        <v>2</v>
      </c>
      <c r="AP1469" s="14">
        <v>4</v>
      </c>
      <c r="AQ1469" s="14">
        <v>3</v>
      </c>
      <c r="AR1469" s="14">
        <v>3</v>
      </c>
      <c r="AS1469" s="14"/>
      <c r="AT1469" s="14"/>
      <c r="AY1469" s="14"/>
      <c r="BH1469" t="str">
        <f>CONCATENATE(Tabla1[[#This Row],[MADRE]],"X",Tabla1[[#This Row],[PADRE]])</f>
        <v>D00i203XR1000</v>
      </c>
    </row>
    <row r="1470" spans="1:60" ht="15.75" hidden="1" x14ac:dyDescent="0.25">
      <c r="A1470" s="11" t="str">
        <f t="shared" si="235"/>
        <v>D06_1152_26i5f</v>
      </c>
      <c r="B1470" s="1" t="s">
        <v>488</v>
      </c>
      <c r="C1470" s="12">
        <v>1152</v>
      </c>
      <c r="D1470" s="16" t="s">
        <v>568</v>
      </c>
      <c r="E1470" s="11" t="s">
        <v>569</v>
      </c>
      <c r="F1470" s="14" t="s">
        <v>62</v>
      </c>
      <c r="G1470" s="14" t="s">
        <v>63</v>
      </c>
      <c r="H1470" s="14">
        <v>2009</v>
      </c>
      <c r="I1470" t="s">
        <v>489</v>
      </c>
      <c r="Y1470" s="14">
        <v>25</v>
      </c>
      <c r="Z1470" s="14">
        <v>81</v>
      </c>
      <c r="AA1470" s="81">
        <f t="shared" si="236"/>
        <v>3.36</v>
      </c>
      <c r="AB1470" s="14">
        <v>4</v>
      </c>
      <c r="AC1470" s="14">
        <v>22</v>
      </c>
      <c r="AD1470" s="81">
        <f t="shared" si="237"/>
        <v>1</v>
      </c>
      <c r="AE1470" s="13">
        <f t="shared" si="238"/>
        <v>29.761904761904763</v>
      </c>
      <c r="AF1470" s="14">
        <v>3</v>
      </c>
      <c r="AG1470" s="108">
        <f t="shared" si="239"/>
        <v>12</v>
      </c>
      <c r="AH1470" s="14">
        <v>2</v>
      </c>
      <c r="AI1470" s="13">
        <f t="shared" si="240"/>
        <v>8</v>
      </c>
      <c r="AJ1470" s="17" t="s">
        <v>87</v>
      </c>
      <c r="AM1470" s="14">
        <v>7</v>
      </c>
      <c r="AN1470" s="14">
        <v>2</v>
      </c>
      <c r="AO1470" s="14">
        <v>3</v>
      </c>
      <c r="AP1470" s="14">
        <v>4</v>
      </c>
      <c r="AQ1470" s="14">
        <v>3</v>
      </c>
      <c r="AR1470" s="14">
        <v>3</v>
      </c>
      <c r="AS1470" s="14"/>
      <c r="AT1470" s="14"/>
      <c r="AY1470" s="14"/>
      <c r="BH1470" t="str">
        <f>CONCATENATE(Tabla1[[#This Row],[MADRE]],"X",Tabla1[[#This Row],[PADRE]])</f>
        <v>D00i203XR1000</v>
      </c>
    </row>
    <row r="1471" spans="1:60" ht="15.75" hidden="1" x14ac:dyDescent="0.25">
      <c r="A1471" s="11" t="str">
        <f t="shared" si="235"/>
        <v>D06_1155_26i5f</v>
      </c>
      <c r="B1471" s="1" t="s">
        <v>488</v>
      </c>
      <c r="C1471" s="12">
        <v>1155</v>
      </c>
      <c r="D1471" s="16" t="s">
        <v>568</v>
      </c>
      <c r="E1471" s="11" t="s">
        <v>569</v>
      </c>
      <c r="F1471" s="14" t="s">
        <v>62</v>
      </c>
      <c r="G1471" s="14" t="s">
        <v>63</v>
      </c>
      <c r="H1471" s="14">
        <v>2009</v>
      </c>
      <c r="I1471" t="s">
        <v>489</v>
      </c>
      <c r="Y1471" s="14">
        <v>25</v>
      </c>
      <c r="Z1471" s="14">
        <v>82</v>
      </c>
      <c r="AA1471" s="81">
        <f t="shared" si="236"/>
        <v>3.28</v>
      </c>
      <c r="AB1471" s="14">
        <v>4</v>
      </c>
      <c r="AC1471" s="14">
        <v>22</v>
      </c>
      <c r="AD1471" s="81">
        <f t="shared" si="237"/>
        <v>0.88</v>
      </c>
      <c r="AE1471" s="13">
        <f t="shared" si="238"/>
        <v>26.829268292682929</v>
      </c>
      <c r="AF1471" s="14">
        <v>0</v>
      </c>
      <c r="AG1471" s="103">
        <f t="shared" si="239"/>
        <v>0</v>
      </c>
      <c r="AH1471" s="14">
        <v>6</v>
      </c>
      <c r="AI1471" s="108">
        <f t="shared" si="240"/>
        <v>24</v>
      </c>
      <c r="AJ1471" s="17" t="s">
        <v>123</v>
      </c>
      <c r="AM1471" s="14">
        <v>3</v>
      </c>
      <c r="AN1471" s="14">
        <v>2</v>
      </c>
      <c r="AO1471" s="14">
        <v>1</v>
      </c>
      <c r="AP1471" s="14">
        <v>4</v>
      </c>
      <c r="AQ1471" s="14">
        <v>3</v>
      </c>
      <c r="AR1471" s="14">
        <v>3</v>
      </c>
      <c r="AS1471" s="14"/>
      <c r="AT1471" s="14"/>
      <c r="AY1471" s="14"/>
      <c r="BH1471" t="str">
        <f>CONCATENATE(Tabla1[[#This Row],[MADRE]],"X",Tabla1[[#This Row],[PADRE]])</f>
        <v>D00i203XR1000</v>
      </c>
    </row>
    <row r="1472" spans="1:60" ht="15.75" hidden="1" x14ac:dyDescent="0.25">
      <c r="A1472" s="11" t="str">
        <f t="shared" si="235"/>
        <v>D06_1156_26i5f</v>
      </c>
      <c r="B1472" s="1" t="s">
        <v>488</v>
      </c>
      <c r="C1472" s="12">
        <v>1156</v>
      </c>
      <c r="D1472" s="16" t="s">
        <v>568</v>
      </c>
      <c r="E1472" s="11" t="s">
        <v>569</v>
      </c>
      <c r="F1472" s="14" t="s">
        <v>62</v>
      </c>
      <c r="G1472" s="14" t="s">
        <v>63</v>
      </c>
      <c r="H1472" s="14">
        <v>2009</v>
      </c>
      <c r="I1472" t="s">
        <v>489</v>
      </c>
      <c r="Y1472" s="14">
        <v>25</v>
      </c>
      <c r="Z1472" s="14">
        <v>84</v>
      </c>
      <c r="AA1472" s="81">
        <f t="shared" si="236"/>
        <v>3.3933333333333331</v>
      </c>
      <c r="AB1472" s="14">
        <v>4</v>
      </c>
      <c r="AC1472" s="14">
        <v>20</v>
      </c>
      <c r="AD1472" s="100">
        <f t="shared" si="237"/>
        <v>0.83333333333333337</v>
      </c>
      <c r="AE1472" s="13">
        <f t="shared" si="238"/>
        <v>24.557956777996075</v>
      </c>
      <c r="AF1472" s="14">
        <v>1</v>
      </c>
      <c r="AG1472" s="13">
        <f t="shared" si="239"/>
        <v>4</v>
      </c>
      <c r="AH1472" s="13">
        <v>0</v>
      </c>
      <c r="AI1472" s="13">
        <f t="shared" si="240"/>
        <v>0</v>
      </c>
      <c r="AJ1472" s="17" t="s">
        <v>87</v>
      </c>
      <c r="AM1472" s="14">
        <v>6</v>
      </c>
      <c r="AN1472" s="14">
        <v>2</v>
      </c>
      <c r="AO1472" s="14">
        <v>3</v>
      </c>
      <c r="AP1472" s="14">
        <v>4</v>
      </c>
      <c r="AQ1472" s="14">
        <v>3</v>
      </c>
      <c r="AR1472" s="14">
        <v>3</v>
      </c>
      <c r="AS1472" s="14"/>
      <c r="AT1472" s="14"/>
      <c r="AY1472" s="14"/>
      <c r="BH1472" t="str">
        <f>CONCATENATE(Tabla1[[#This Row],[MADRE]],"X",Tabla1[[#This Row],[PADRE]])</f>
        <v>D00i203XR1000</v>
      </c>
    </row>
    <row r="1473" spans="1:60" ht="15.75" hidden="1" x14ac:dyDescent="0.25">
      <c r="A1473" s="11" t="str">
        <f t="shared" ref="A1473:A1536" si="241">CONCATENATE(B1473, "_",C1473,"_",D1473)</f>
        <v>D06_1156_26i5f</v>
      </c>
      <c r="B1473" s="1" t="s">
        <v>488</v>
      </c>
      <c r="C1473" s="1">
        <v>1156</v>
      </c>
      <c r="D1473" s="16" t="s">
        <v>568</v>
      </c>
      <c r="E1473" s="11" t="s">
        <v>569</v>
      </c>
      <c r="F1473" s="11" t="s">
        <v>62</v>
      </c>
      <c r="G1473" s="11" t="s">
        <v>63</v>
      </c>
      <c r="H1473" s="11">
        <v>2010</v>
      </c>
      <c r="I1473" t="s">
        <v>489</v>
      </c>
      <c r="Y1473" s="11">
        <v>25</v>
      </c>
      <c r="Z1473" s="11">
        <v>86</v>
      </c>
      <c r="AA1473" s="15">
        <f t="shared" si="236"/>
        <v>3.4683333333333333</v>
      </c>
      <c r="AB1473" s="11">
        <v>5</v>
      </c>
      <c r="AC1473" s="11">
        <v>17</v>
      </c>
      <c r="AD1473" s="101">
        <f t="shared" si="237"/>
        <v>0.70833333333333337</v>
      </c>
      <c r="AE1473" s="16">
        <f t="shared" si="238"/>
        <v>20.42287361845267</v>
      </c>
      <c r="AF1473" s="11">
        <v>1</v>
      </c>
      <c r="AG1473" s="16">
        <f t="shared" si="239"/>
        <v>4</v>
      </c>
      <c r="AH1473" s="16">
        <v>0</v>
      </c>
      <c r="AI1473" s="16">
        <f t="shared" si="240"/>
        <v>0</v>
      </c>
      <c r="AJ1473" s="18" t="s">
        <v>87</v>
      </c>
      <c r="AM1473" s="11">
        <v>7</v>
      </c>
      <c r="AN1473" s="11">
        <v>2</v>
      </c>
      <c r="AO1473" s="11">
        <v>2</v>
      </c>
      <c r="AP1473" s="11">
        <v>4</v>
      </c>
      <c r="AQ1473" s="11">
        <v>3</v>
      </c>
      <c r="AR1473" s="11">
        <v>3</v>
      </c>
      <c r="AS1473" s="11">
        <v>2</v>
      </c>
      <c r="AT1473" s="102"/>
      <c r="AY1473" s="11"/>
      <c r="BH1473" t="str">
        <f>CONCATENATE(Tabla1[[#This Row],[MADRE]],"X",Tabla1[[#This Row],[PADRE]])</f>
        <v>D00i203XR1000</v>
      </c>
    </row>
    <row r="1474" spans="1:60" ht="15.75" hidden="1" x14ac:dyDescent="0.25">
      <c r="A1474" s="11" t="str">
        <f t="shared" si="241"/>
        <v>D06_1160_26i5f</v>
      </c>
      <c r="B1474" s="1" t="s">
        <v>488</v>
      </c>
      <c r="C1474" s="1">
        <v>1160</v>
      </c>
      <c r="D1474" s="16" t="s">
        <v>568</v>
      </c>
      <c r="E1474" s="11" t="s">
        <v>569</v>
      </c>
      <c r="F1474" s="11" t="s">
        <v>62</v>
      </c>
      <c r="G1474" s="11" t="s">
        <v>63</v>
      </c>
      <c r="H1474" s="11">
        <v>2010</v>
      </c>
      <c r="I1474" t="s">
        <v>489</v>
      </c>
      <c r="Y1474" s="11">
        <v>25</v>
      </c>
      <c r="Z1474" s="11">
        <v>87</v>
      </c>
      <c r="AA1474" s="15">
        <f t="shared" si="236"/>
        <v>3.5049999999999999</v>
      </c>
      <c r="AB1474" s="11">
        <v>4</v>
      </c>
      <c r="AC1474" s="11">
        <v>15</v>
      </c>
      <c r="AD1474" s="15">
        <f t="shared" si="237"/>
        <v>0.625</v>
      </c>
      <c r="AE1474" s="16">
        <f t="shared" si="238"/>
        <v>17.83166904422254</v>
      </c>
      <c r="AF1474" s="11">
        <v>1</v>
      </c>
      <c r="AG1474" s="16">
        <f t="shared" si="239"/>
        <v>4</v>
      </c>
      <c r="AH1474" s="16">
        <v>0</v>
      </c>
      <c r="AI1474" s="16">
        <f t="shared" si="240"/>
        <v>0</v>
      </c>
      <c r="AJ1474" s="18" t="s">
        <v>124</v>
      </c>
      <c r="AM1474" s="11">
        <v>5</v>
      </c>
      <c r="AN1474" s="11">
        <v>1</v>
      </c>
      <c r="AO1474" s="11">
        <v>2</v>
      </c>
      <c r="AP1474" s="11">
        <v>3</v>
      </c>
      <c r="AQ1474" s="11">
        <v>3</v>
      </c>
      <c r="AR1474" s="11">
        <v>3</v>
      </c>
      <c r="AS1474" s="11">
        <v>3</v>
      </c>
      <c r="AT1474" s="102" t="s">
        <v>570</v>
      </c>
      <c r="AY1474" s="11"/>
      <c r="BH1474" t="str">
        <f>CONCATENATE(Tabla1[[#This Row],[MADRE]],"X",Tabla1[[#This Row],[PADRE]])</f>
        <v>D00i203XR1000</v>
      </c>
    </row>
    <row r="1475" spans="1:60" ht="15.75" hidden="1" x14ac:dyDescent="0.25">
      <c r="A1475" s="11" t="str">
        <f t="shared" si="241"/>
        <v>D06_1161_26i5f</v>
      </c>
      <c r="B1475" s="1" t="s">
        <v>488</v>
      </c>
      <c r="C1475" s="12">
        <v>1161</v>
      </c>
      <c r="D1475" s="16" t="s">
        <v>568</v>
      </c>
      <c r="E1475" s="11" t="s">
        <v>569</v>
      </c>
      <c r="F1475" s="14" t="s">
        <v>62</v>
      </c>
      <c r="G1475" s="14" t="s">
        <v>63</v>
      </c>
      <c r="H1475" s="14">
        <v>2009</v>
      </c>
      <c r="I1475" t="s">
        <v>489</v>
      </c>
      <c r="Y1475" s="14">
        <v>25</v>
      </c>
      <c r="Z1475" s="14">
        <v>36</v>
      </c>
      <c r="AA1475" s="81">
        <f t="shared" si="236"/>
        <v>1.44</v>
      </c>
      <c r="AB1475" s="14">
        <v>3</v>
      </c>
      <c r="AC1475" s="14">
        <v>16</v>
      </c>
      <c r="AD1475" s="104">
        <f t="shared" si="237"/>
        <v>0.64</v>
      </c>
      <c r="AE1475" s="13">
        <f t="shared" si="238"/>
        <v>44.444444444444443</v>
      </c>
      <c r="AF1475" s="14">
        <v>0</v>
      </c>
      <c r="AG1475" s="103">
        <f t="shared" si="239"/>
        <v>0</v>
      </c>
      <c r="AH1475" s="14">
        <v>0</v>
      </c>
      <c r="AI1475" s="103">
        <f t="shared" si="240"/>
        <v>0</v>
      </c>
      <c r="AJ1475" s="17" t="s">
        <v>87</v>
      </c>
      <c r="AM1475" s="14">
        <v>1</v>
      </c>
      <c r="AN1475" s="14">
        <v>2</v>
      </c>
      <c r="AO1475" s="14">
        <v>3</v>
      </c>
      <c r="AP1475" s="14">
        <v>4</v>
      </c>
      <c r="AQ1475" s="14">
        <v>3</v>
      </c>
      <c r="AR1475" s="14">
        <v>3</v>
      </c>
      <c r="AS1475" s="14"/>
      <c r="AT1475" s="14"/>
      <c r="AY1475" s="14"/>
      <c r="BH1475" t="str">
        <f>CONCATENATE(Tabla1[[#This Row],[MADRE]],"X",Tabla1[[#This Row],[PADRE]])</f>
        <v>D00i203XR1000</v>
      </c>
    </row>
    <row r="1476" spans="1:60" ht="15.75" hidden="1" x14ac:dyDescent="0.25">
      <c r="A1476" s="11" t="str">
        <f t="shared" si="241"/>
        <v>D06_1163_26i5f</v>
      </c>
      <c r="B1476" s="1" t="s">
        <v>488</v>
      </c>
      <c r="C1476" s="12">
        <v>1163</v>
      </c>
      <c r="D1476" s="16" t="s">
        <v>568</v>
      </c>
      <c r="E1476" s="11" t="s">
        <v>569</v>
      </c>
      <c r="F1476" s="14" t="s">
        <v>62</v>
      </c>
      <c r="G1476" s="14" t="s">
        <v>63</v>
      </c>
      <c r="H1476" s="14">
        <v>2009</v>
      </c>
      <c r="I1476" t="s">
        <v>489</v>
      </c>
      <c r="Y1476" s="14">
        <v>25</v>
      </c>
      <c r="Z1476" s="14">
        <v>71</v>
      </c>
      <c r="AA1476" s="81">
        <f t="shared" si="236"/>
        <v>2.84</v>
      </c>
      <c r="AB1476" s="14">
        <v>4</v>
      </c>
      <c r="AC1476" s="14">
        <v>20</v>
      </c>
      <c r="AD1476" s="81">
        <f t="shared" si="237"/>
        <v>0.8</v>
      </c>
      <c r="AE1476" s="13">
        <f t="shared" si="238"/>
        <v>28.169014084507044</v>
      </c>
      <c r="AF1476" s="14">
        <v>0</v>
      </c>
      <c r="AG1476" s="103">
        <f t="shared" si="239"/>
        <v>0</v>
      </c>
      <c r="AH1476" s="14">
        <v>0</v>
      </c>
      <c r="AI1476" s="103">
        <f t="shared" si="240"/>
        <v>0</v>
      </c>
      <c r="AJ1476" s="17" t="s">
        <v>87</v>
      </c>
      <c r="AM1476" s="14">
        <v>2</v>
      </c>
      <c r="AN1476" s="14">
        <v>3</v>
      </c>
      <c r="AO1476" s="14">
        <v>1</v>
      </c>
      <c r="AP1476" s="14">
        <v>3</v>
      </c>
      <c r="AQ1476" s="14">
        <v>3</v>
      </c>
      <c r="AR1476" s="116">
        <v>4</v>
      </c>
      <c r="AS1476" s="116"/>
      <c r="AT1476" s="14"/>
      <c r="AY1476" s="14"/>
      <c r="BH1476" t="str">
        <f>CONCATENATE(Tabla1[[#This Row],[MADRE]],"X",Tabla1[[#This Row],[PADRE]])</f>
        <v>D00i203XR1000</v>
      </c>
    </row>
    <row r="1477" spans="1:60" ht="15.75" hidden="1" x14ac:dyDescent="0.25">
      <c r="A1477" s="11" t="str">
        <f t="shared" si="241"/>
        <v>D06_1164_26i5f</v>
      </c>
      <c r="B1477" s="1" t="s">
        <v>488</v>
      </c>
      <c r="C1477" s="12">
        <v>1164</v>
      </c>
      <c r="D1477" s="16" t="s">
        <v>568</v>
      </c>
      <c r="E1477" s="11" t="s">
        <v>569</v>
      </c>
      <c r="F1477" s="14" t="s">
        <v>62</v>
      </c>
      <c r="G1477" s="14" t="s">
        <v>63</v>
      </c>
      <c r="H1477" s="14">
        <v>2009</v>
      </c>
      <c r="I1477" t="s">
        <v>489</v>
      </c>
      <c r="Y1477" s="14">
        <v>25</v>
      </c>
      <c r="Z1477" s="14">
        <v>51</v>
      </c>
      <c r="AA1477" s="81">
        <f t="shared" si="236"/>
        <v>2.085</v>
      </c>
      <c r="AB1477" s="14">
        <v>2</v>
      </c>
      <c r="AC1477" s="14">
        <v>27</v>
      </c>
      <c r="AD1477" s="81">
        <f t="shared" si="237"/>
        <v>1.125</v>
      </c>
      <c r="AE1477" s="13">
        <f t="shared" si="238"/>
        <v>53.956834532374103</v>
      </c>
      <c r="AF1477" s="14">
        <v>1</v>
      </c>
      <c r="AG1477" s="13">
        <f t="shared" si="239"/>
        <v>4</v>
      </c>
      <c r="AH1477" s="14">
        <v>9</v>
      </c>
      <c r="AI1477" s="108">
        <f t="shared" si="240"/>
        <v>36</v>
      </c>
      <c r="AJ1477" s="17" t="s">
        <v>87</v>
      </c>
      <c r="AM1477" s="14">
        <v>1</v>
      </c>
      <c r="AN1477" s="14">
        <v>3</v>
      </c>
      <c r="AO1477" s="14">
        <v>1</v>
      </c>
      <c r="AP1477" s="14">
        <v>4</v>
      </c>
      <c r="AQ1477" s="14">
        <v>3</v>
      </c>
      <c r="AR1477" s="107">
        <v>2</v>
      </c>
      <c r="AS1477" s="107"/>
      <c r="AT1477" s="14"/>
      <c r="AY1477" s="14"/>
      <c r="BH1477" t="str">
        <f>CONCATENATE(Tabla1[[#This Row],[MADRE]],"X",Tabla1[[#This Row],[PADRE]])</f>
        <v>D00i203XR1000</v>
      </c>
    </row>
    <row r="1478" spans="1:60" ht="15.75" hidden="1" x14ac:dyDescent="0.25">
      <c r="A1478" s="11" t="str">
        <f t="shared" si="241"/>
        <v>D06_1167_26i5f</v>
      </c>
      <c r="B1478" s="1" t="s">
        <v>488</v>
      </c>
      <c r="C1478" s="1">
        <v>1167</v>
      </c>
      <c r="D1478" s="16" t="s">
        <v>568</v>
      </c>
      <c r="E1478" s="11" t="s">
        <v>569</v>
      </c>
      <c r="F1478" s="11" t="s">
        <v>62</v>
      </c>
      <c r="G1478" s="11" t="s">
        <v>63</v>
      </c>
      <c r="H1478" s="11">
        <v>2010</v>
      </c>
      <c r="I1478" t="s">
        <v>489</v>
      </c>
      <c r="Y1478" s="11">
        <v>25</v>
      </c>
      <c r="Z1478" s="11">
        <v>58</v>
      </c>
      <c r="AA1478" s="15">
        <f t="shared" si="236"/>
        <v>2.3199999999999998</v>
      </c>
      <c r="AB1478" s="11">
        <v>4</v>
      </c>
      <c r="AC1478" s="11">
        <v>13</v>
      </c>
      <c r="AD1478" s="101">
        <f t="shared" si="237"/>
        <v>0.52</v>
      </c>
      <c r="AE1478" s="16">
        <f t="shared" si="238"/>
        <v>22.413793103448278</v>
      </c>
      <c r="AF1478" s="11">
        <v>0</v>
      </c>
      <c r="AG1478" s="16">
        <f t="shared" si="239"/>
        <v>0</v>
      </c>
      <c r="AH1478" s="16">
        <v>0</v>
      </c>
      <c r="AI1478" s="16">
        <f t="shared" si="240"/>
        <v>0</v>
      </c>
      <c r="AJ1478" s="18" t="s">
        <v>87</v>
      </c>
      <c r="AM1478" s="11">
        <v>2</v>
      </c>
      <c r="AN1478" s="11">
        <v>2</v>
      </c>
      <c r="AO1478" s="11">
        <v>2</v>
      </c>
      <c r="AP1478" s="11">
        <v>4</v>
      </c>
      <c r="AQ1478" s="11">
        <v>3</v>
      </c>
      <c r="AR1478" s="11">
        <v>3</v>
      </c>
      <c r="AS1478" s="11">
        <v>2</v>
      </c>
      <c r="AT1478" s="102"/>
      <c r="AY1478" s="11"/>
      <c r="BH1478" t="str">
        <f>CONCATENATE(Tabla1[[#This Row],[MADRE]],"X",Tabla1[[#This Row],[PADRE]])</f>
        <v>D00i203XR1000</v>
      </c>
    </row>
    <row r="1479" spans="1:60" ht="15.75" hidden="1" x14ac:dyDescent="0.25">
      <c r="A1479" s="11" t="str">
        <f t="shared" si="241"/>
        <v>D06_1168_26i5f</v>
      </c>
      <c r="B1479" s="1" t="s">
        <v>488</v>
      </c>
      <c r="C1479" s="1">
        <v>1168</v>
      </c>
      <c r="D1479" s="16" t="s">
        <v>568</v>
      </c>
      <c r="E1479" s="11" t="s">
        <v>569</v>
      </c>
      <c r="F1479" s="11" t="s">
        <v>62</v>
      </c>
      <c r="G1479" s="11" t="s">
        <v>63</v>
      </c>
      <c r="H1479" s="11">
        <v>2010</v>
      </c>
      <c r="I1479" t="s">
        <v>489</v>
      </c>
      <c r="Y1479" s="11">
        <v>25</v>
      </c>
      <c r="Z1479" s="11">
        <v>60</v>
      </c>
      <c r="AA1479" s="15">
        <f t="shared" si="236"/>
        <v>2.4233333333333333</v>
      </c>
      <c r="AB1479" s="11">
        <v>4</v>
      </c>
      <c r="AC1479" s="11">
        <v>14</v>
      </c>
      <c r="AD1479" s="101">
        <f t="shared" si="237"/>
        <v>0.58333333333333337</v>
      </c>
      <c r="AE1479" s="16">
        <f t="shared" si="238"/>
        <v>24.071526822558461</v>
      </c>
      <c r="AF1479" s="11">
        <v>1</v>
      </c>
      <c r="AG1479" s="16">
        <f t="shared" si="239"/>
        <v>4</v>
      </c>
      <c r="AH1479" s="16">
        <v>0</v>
      </c>
      <c r="AI1479" s="16">
        <f t="shared" si="240"/>
        <v>0</v>
      </c>
      <c r="AJ1479" s="18" t="s">
        <v>142</v>
      </c>
      <c r="AM1479" s="11">
        <v>2</v>
      </c>
      <c r="AN1479" s="11">
        <v>2</v>
      </c>
      <c r="AO1479" s="11">
        <v>2</v>
      </c>
      <c r="AP1479" s="11">
        <v>4</v>
      </c>
      <c r="AQ1479" s="11">
        <v>3</v>
      </c>
      <c r="AR1479" s="11">
        <v>3</v>
      </c>
      <c r="AS1479" s="11">
        <v>2</v>
      </c>
      <c r="AT1479" s="102"/>
      <c r="AY1479" s="11"/>
      <c r="BH1479" t="str">
        <f>CONCATENATE(Tabla1[[#This Row],[MADRE]],"X",Tabla1[[#This Row],[PADRE]])</f>
        <v>D00i203XR1000</v>
      </c>
    </row>
    <row r="1480" spans="1:60" ht="15.75" hidden="1" x14ac:dyDescent="0.25">
      <c r="A1480" s="11" t="str">
        <f t="shared" si="241"/>
        <v>D06_1169_26i5f</v>
      </c>
      <c r="B1480" s="1" t="s">
        <v>488</v>
      </c>
      <c r="C1480" s="12">
        <v>1169</v>
      </c>
      <c r="D1480" s="16" t="s">
        <v>568</v>
      </c>
      <c r="E1480" s="11" t="s">
        <v>569</v>
      </c>
      <c r="F1480" s="14" t="s">
        <v>62</v>
      </c>
      <c r="G1480" s="14" t="s">
        <v>63</v>
      </c>
      <c r="H1480" s="14">
        <v>2009</v>
      </c>
      <c r="I1480" t="s">
        <v>489</v>
      </c>
      <c r="Y1480" s="14">
        <v>25</v>
      </c>
      <c r="Z1480" s="14">
        <v>81</v>
      </c>
      <c r="AA1480" s="81">
        <f t="shared" si="236"/>
        <v>3.24</v>
      </c>
      <c r="AB1480" s="14">
        <v>4</v>
      </c>
      <c r="AC1480" s="14">
        <v>16</v>
      </c>
      <c r="AD1480" s="104">
        <f t="shared" si="237"/>
        <v>0.64</v>
      </c>
      <c r="AE1480" s="13">
        <f t="shared" si="238"/>
        <v>19.753086419753085</v>
      </c>
      <c r="AF1480" s="14">
        <v>0</v>
      </c>
      <c r="AG1480" s="103">
        <f t="shared" si="239"/>
        <v>0</v>
      </c>
      <c r="AH1480" s="14">
        <v>0</v>
      </c>
      <c r="AI1480" s="103">
        <f t="shared" si="240"/>
        <v>0</v>
      </c>
      <c r="AJ1480" s="17" t="s">
        <v>87</v>
      </c>
      <c r="AM1480" s="14">
        <v>4</v>
      </c>
      <c r="AN1480" s="14">
        <v>2</v>
      </c>
      <c r="AO1480" s="14">
        <v>1</v>
      </c>
      <c r="AP1480" s="14">
        <v>2</v>
      </c>
      <c r="AQ1480" s="14">
        <v>3</v>
      </c>
      <c r="AR1480" s="14">
        <v>3</v>
      </c>
      <c r="AS1480" s="14"/>
      <c r="AT1480" s="14"/>
      <c r="AY1480" s="14"/>
      <c r="BH1480" t="str">
        <f>CONCATENATE(Tabla1[[#This Row],[MADRE]],"X",Tabla1[[#This Row],[PADRE]])</f>
        <v>D00i203XR1000</v>
      </c>
    </row>
    <row r="1481" spans="1:60" ht="15.75" hidden="1" x14ac:dyDescent="0.25">
      <c r="A1481" s="11" t="str">
        <f t="shared" si="241"/>
        <v>D06_1173_26i5f</v>
      </c>
      <c r="B1481" s="1" t="s">
        <v>488</v>
      </c>
      <c r="C1481" s="12">
        <v>1173</v>
      </c>
      <c r="D1481" s="16" t="s">
        <v>568</v>
      </c>
      <c r="E1481" s="11" t="s">
        <v>569</v>
      </c>
      <c r="F1481" s="14" t="s">
        <v>62</v>
      </c>
      <c r="G1481" s="14" t="s">
        <v>63</v>
      </c>
      <c r="H1481" s="14">
        <v>2009</v>
      </c>
      <c r="I1481" t="s">
        <v>489</v>
      </c>
      <c r="Y1481" s="14">
        <v>25</v>
      </c>
      <c r="Z1481" s="14">
        <v>51</v>
      </c>
      <c r="AA1481" s="81">
        <f t="shared" si="236"/>
        <v>2.04</v>
      </c>
      <c r="AB1481" s="14">
        <v>4</v>
      </c>
      <c r="AC1481" s="14">
        <v>14</v>
      </c>
      <c r="AD1481" s="104">
        <f t="shared" si="237"/>
        <v>0.56000000000000005</v>
      </c>
      <c r="AE1481" s="13">
        <f t="shared" si="238"/>
        <v>27.450980392156865</v>
      </c>
      <c r="AF1481" s="14">
        <v>0</v>
      </c>
      <c r="AG1481" s="103">
        <f t="shared" si="239"/>
        <v>0</v>
      </c>
      <c r="AH1481" s="14">
        <v>1</v>
      </c>
      <c r="AI1481" s="13">
        <f t="shared" si="240"/>
        <v>4</v>
      </c>
      <c r="AJ1481" s="17" t="s">
        <v>440</v>
      </c>
      <c r="AM1481" s="14">
        <v>3</v>
      </c>
      <c r="AN1481" s="14">
        <v>3</v>
      </c>
      <c r="AO1481" s="14">
        <v>1</v>
      </c>
      <c r="AP1481" s="14">
        <v>3</v>
      </c>
      <c r="AQ1481" s="14">
        <v>3</v>
      </c>
      <c r="AR1481" s="107">
        <v>2</v>
      </c>
      <c r="AS1481" s="107"/>
      <c r="AT1481" s="14"/>
      <c r="AY1481" s="14"/>
      <c r="BH1481" t="str">
        <f>CONCATENATE(Tabla1[[#This Row],[MADRE]],"X",Tabla1[[#This Row],[PADRE]])</f>
        <v>D00i203XR1000</v>
      </c>
    </row>
    <row r="1482" spans="1:60" ht="15.75" hidden="1" x14ac:dyDescent="0.25">
      <c r="A1482" s="11" t="str">
        <f t="shared" si="241"/>
        <v>D06_1178_26iff</v>
      </c>
      <c r="B1482" s="1" t="s">
        <v>488</v>
      </c>
      <c r="C1482" s="12">
        <v>1178</v>
      </c>
      <c r="D1482" s="13" t="s">
        <v>571</v>
      </c>
      <c r="E1482" s="11" t="s">
        <v>569</v>
      </c>
      <c r="F1482" s="14" t="s">
        <v>62</v>
      </c>
      <c r="G1482" s="14" t="s">
        <v>63</v>
      </c>
      <c r="H1482" s="13">
        <v>2009</v>
      </c>
      <c r="I1482" t="s">
        <v>489</v>
      </c>
      <c r="Y1482" s="14">
        <v>25</v>
      </c>
      <c r="Z1482" s="14">
        <v>63</v>
      </c>
      <c r="AA1482" s="81">
        <f t="shared" si="236"/>
        <v>2.601818181818182</v>
      </c>
      <c r="AB1482" s="14">
        <v>4</v>
      </c>
      <c r="AC1482" s="14">
        <v>15</v>
      </c>
      <c r="AD1482" s="81">
        <f t="shared" si="237"/>
        <v>0.68181818181818177</v>
      </c>
      <c r="AE1482" s="13">
        <f t="shared" si="238"/>
        <v>26.205450733752613</v>
      </c>
      <c r="AF1482" s="14">
        <v>3</v>
      </c>
      <c r="AG1482" s="13">
        <f t="shared" si="239"/>
        <v>12</v>
      </c>
      <c r="AH1482" s="13">
        <v>0</v>
      </c>
      <c r="AI1482" s="13">
        <f t="shared" si="240"/>
        <v>0</v>
      </c>
      <c r="AJ1482" s="17" t="s">
        <v>87</v>
      </c>
      <c r="AM1482" s="14">
        <v>3</v>
      </c>
      <c r="AN1482" s="14">
        <v>3</v>
      </c>
      <c r="AO1482" s="14">
        <v>1</v>
      </c>
      <c r="AP1482" s="14">
        <v>2</v>
      </c>
      <c r="AQ1482" s="14">
        <v>3</v>
      </c>
      <c r="AR1482" s="14">
        <v>3</v>
      </c>
      <c r="AS1482" s="14"/>
      <c r="AT1482" s="96"/>
      <c r="AY1482" s="14"/>
      <c r="BH1482" t="str">
        <f>CONCATENATE(Tabla1[[#This Row],[MADRE]],"X",Tabla1[[#This Row],[PADRE]])</f>
        <v>D00i203XR1000</v>
      </c>
    </row>
    <row r="1483" spans="1:60" ht="15.75" hidden="1" x14ac:dyDescent="0.25">
      <c r="A1483" s="11" t="str">
        <f t="shared" si="241"/>
        <v>D06_1178_26iff</v>
      </c>
      <c r="B1483" s="1" t="s">
        <v>488</v>
      </c>
      <c r="C1483" s="1">
        <v>1178</v>
      </c>
      <c r="D1483" s="13" t="s">
        <v>571</v>
      </c>
      <c r="E1483" s="11" t="s">
        <v>569</v>
      </c>
      <c r="F1483" s="11" t="s">
        <v>62</v>
      </c>
      <c r="G1483" s="11" t="s">
        <v>63</v>
      </c>
      <c r="H1483" s="16">
        <v>2010</v>
      </c>
      <c r="I1483" t="s">
        <v>489</v>
      </c>
      <c r="Y1483" s="11">
        <v>25</v>
      </c>
      <c r="Z1483" s="11">
        <v>62</v>
      </c>
      <c r="AA1483" s="15">
        <f t="shared" si="236"/>
        <v>2.5066666666666664</v>
      </c>
      <c r="AB1483" s="11">
        <v>4</v>
      </c>
      <c r="AC1483" s="11">
        <v>16</v>
      </c>
      <c r="AD1483" s="15">
        <f t="shared" si="237"/>
        <v>0.66666666666666663</v>
      </c>
      <c r="AE1483" s="16">
        <f t="shared" si="238"/>
        <v>26.595744680851062</v>
      </c>
      <c r="AF1483" s="11">
        <v>1</v>
      </c>
      <c r="AG1483" s="16">
        <f t="shared" si="239"/>
        <v>4</v>
      </c>
      <c r="AH1483" s="16">
        <v>0</v>
      </c>
      <c r="AI1483" s="16">
        <f t="shared" si="240"/>
        <v>0</v>
      </c>
      <c r="AJ1483" s="18" t="s">
        <v>87</v>
      </c>
      <c r="AM1483" s="11">
        <v>3</v>
      </c>
      <c r="AN1483" s="11">
        <v>3</v>
      </c>
      <c r="AO1483" s="11">
        <v>1</v>
      </c>
      <c r="AP1483" s="11">
        <v>2</v>
      </c>
      <c r="AQ1483" s="11">
        <v>3</v>
      </c>
      <c r="AR1483" s="11">
        <v>3</v>
      </c>
      <c r="AS1483" s="11">
        <v>2</v>
      </c>
      <c r="AT1483" s="98"/>
      <c r="AY1483" s="11"/>
      <c r="BH1483" t="str">
        <f>CONCATENATE(Tabla1[[#This Row],[MADRE]],"X",Tabla1[[#This Row],[PADRE]])</f>
        <v>D00i203XR1000</v>
      </c>
    </row>
    <row r="1484" spans="1:60" ht="15.75" hidden="1" x14ac:dyDescent="0.25">
      <c r="A1484" s="11" t="str">
        <f t="shared" si="241"/>
        <v>D06_1178_26iff</v>
      </c>
      <c r="B1484" s="1" t="s">
        <v>488</v>
      </c>
      <c r="C1484" s="1">
        <v>1178</v>
      </c>
      <c r="D1484" s="13" t="s">
        <v>571</v>
      </c>
      <c r="E1484" s="11" t="s">
        <v>569</v>
      </c>
      <c r="F1484" s="11" t="s">
        <v>62</v>
      </c>
      <c r="G1484" s="11" t="s">
        <v>63</v>
      </c>
      <c r="H1484" s="16">
        <v>2012</v>
      </c>
      <c r="I1484" t="s">
        <v>489</v>
      </c>
      <c r="Y1484" s="11">
        <v>25</v>
      </c>
      <c r="Z1484" s="11">
        <v>84</v>
      </c>
      <c r="AA1484" s="15">
        <f t="shared" si="236"/>
        <v>3.36</v>
      </c>
      <c r="AB1484" s="11">
        <v>4</v>
      </c>
      <c r="AC1484" s="11">
        <v>20</v>
      </c>
      <c r="AD1484" s="15">
        <f t="shared" si="237"/>
        <v>0.8</v>
      </c>
      <c r="AE1484" s="16">
        <f t="shared" si="238"/>
        <v>23.80952380952381</v>
      </c>
      <c r="AF1484" s="11">
        <v>0</v>
      </c>
      <c r="AG1484" s="16">
        <f t="shared" si="239"/>
        <v>0</v>
      </c>
      <c r="AH1484" s="16">
        <v>0</v>
      </c>
      <c r="AI1484" s="16">
        <f t="shared" si="240"/>
        <v>0</v>
      </c>
      <c r="AJ1484" s="18" t="s">
        <v>478</v>
      </c>
      <c r="AM1484" s="16">
        <v>5</v>
      </c>
      <c r="AN1484" s="11">
        <v>2</v>
      </c>
      <c r="AO1484" s="11">
        <v>1</v>
      </c>
      <c r="AP1484" s="11">
        <v>1</v>
      </c>
      <c r="AQ1484" s="11">
        <v>3</v>
      </c>
      <c r="AR1484" s="11">
        <v>3</v>
      </c>
      <c r="AS1484" s="11"/>
      <c r="AT1484" s="19"/>
      <c r="AY1484" s="11"/>
      <c r="BH1484" t="str">
        <f>CONCATENATE(Tabla1[[#This Row],[MADRE]],"X",Tabla1[[#This Row],[PADRE]])</f>
        <v>D00i203XR1000</v>
      </c>
    </row>
    <row r="1485" spans="1:60" ht="15.75" hidden="1" x14ac:dyDescent="0.25">
      <c r="A1485" s="11" t="str">
        <f t="shared" si="241"/>
        <v>D06_1180_26iff</v>
      </c>
      <c r="B1485" s="1" t="s">
        <v>488</v>
      </c>
      <c r="C1485" s="1">
        <v>1180</v>
      </c>
      <c r="D1485" s="13" t="s">
        <v>571</v>
      </c>
      <c r="E1485" s="11" t="s">
        <v>569</v>
      </c>
      <c r="F1485" s="11" t="s">
        <v>62</v>
      </c>
      <c r="G1485" s="11" t="s">
        <v>63</v>
      </c>
      <c r="H1485" s="11">
        <v>2010</v>
      </c>
      <c r="I1485" t="s">
        <v>489</v>
      </c>
      <c r="Y1485" s="11">
        <v>25</v>
      </c>
      <c r="Z1485" s="11">
        <v>51</v>
      </c>
      <c r="AA1485" s="15">
        <f t="shared" si="236"/>
        <v>2.04</v>
      </c>
      <c r="AB1485" s="11">
        <v>4</v>
      </c>
      <c r="AC1485" s="11">
        <v>14</v>
      </c>
      <c r="AD1485" s="15">
        <f t="shared" si="237"/>
        <v>0.56000000000000005</v>
      </c>
      <c r="AE1485" s="16">
        <f t="shared" si="238"/>
        <v>27.450980392156865</v>
      </c>
      <c r="AF1485" s="11">
        <v>0</v>
      </c>
      <c r="AG1485" s="16">
        <f t="shared" si="239"/>
        <v>0</v>
      </c>
      <c r="AH1485" s="16">
        <v>0</v>
      </c>
      <c r="AI1485" s="16">
        <f t="shared" si="240"/>
        <v>0</v>
      </c>
      <c r="AJ1485" s="18" t="s">
        <v>87</v>
      </c>
      <c r="AM1485" s="11">
        <v>6</v>
      </c>
      <c r="AN1485" s="11">
        <v>2</v>
      </c>
      <c r="AO1485" s="11">
        <v>3</v>
      </c>
      <c r="AP1485" s="11">
        <v>4</v>
      </c>
      <c r="AQ1485" s="11">
        <v>3</v>
      </c>
      <c r="AR1485" s="11">
        <v>3</v>
      </c>
      <c r="AS1485" s="11">
        <v>4</v>
      </c>
      <c r="AT1485" s="102"/>
      <c r="AY1485" s="11"/>
      <c r="BH1485" t="str">
        <f>CONCATENATE(Tabla1[[#This Row],[MADRE]],"X",Tabla1[[#This Row],[PADRE]])</f>
        <v>D00i203XR1000</v>
      </c>
    </row>
    <row r="1486" spans="1:60" ht="15.75" hidden="1" x14ac:dyDescent="0.25">
      <c r="A1486" s="11" t="str">
        <f t="shared" si="241"/>
        <v>D06_1183_26iff</v>
      </c>
      <c r="B1486" s="1" t="s">
        <v>488</v>
      </c>
      <c r="C1486" s="1">
        <v>1183</v>
      </c>
      <c r="D1486" s="13" t="s">
        <v>571</v>
      </c>
      <c r="E1486" s="11" t="s">
        <v>569</v>
      </c>
      <c r="F1486" s="11" t="s">
        <v>62</v>
      </c>
      <c r="G1486" s="11" t="s">
        <v>63</v>
      </c>
      <c r="H1486" s="11">
        <v>2010</v>
      </c>
      <c r="I1486" t="s">
        <v>489</v>
      </c>
      <c r="Y1486" s="11">
        <v>21</v>
      </c>
      <c r="Z1486" s="11">
        <v>60</v>
      </c>
      <c r="AA1486" s="15">
        <f t="shared" si="236"/>
        <v>2.8571428571428572</v>
      </c>
      <c r="AB1486" s="11">
        <v>4</v>
      </c>
      <c r="AC1486" s="11">
        <v>18</v>
      </c>
      <c r="AD1486" s="15">
        <f t="shared" si="237"/>
        <v>0.8571428571428571</v>
      </c>
      <c r="AE1486" s="16">
        <f t="shared" si="238"/>
        <v>29.999999999999996</v>
      </c>
      <c r="AF1486" s="11">
        <v>0</v>
      </c>
      <c r="AG1486" s="16">
        <f t="shared" si="239"/>
        <v>0</v>
      </c>
      <c r="AH1486" s="16">
        <v>1</v>
      </c>
      <c r="AI1486" s="16">
        <f t="shared" si="240"/>
        <v>4.7619047619047619</v>
      </c>
      <c r="AJ1486" s="18" t="s">
        <v>435</v>
      </c>
      <c r="AM1486" s="11">
        <v>4</v>
      </c>
      <c r="AN1486" s="11">
        <v>3</v>
      </c>
      <c r="AO1486" s="11">
        <v>2</v>
      </c>
      <c r="AP1486" s="11">
        <v>3</v>
      </c>
      <c r="AQ1486" s="11">
        <v>3</v>
      </c>
      <c r="AR1486" s="11">
        <v>3</v>
      </c>
      <c r="AS1486" s="11">
        <v>2</v>
      </c>
      <c r="AT1486" s="102"/>
      <c r="AY1486" s="11"/>
      <c r="BH1486" t="str">
        <f>CONCATENATE(Tabla1[[#This Row],[MADRE]],"X",Tabla1[[#This Row],[PADRE]])</f>
        <v>D00i203XR1000</v>
      </c>
    </row>
    <row r="1487" spans="1:60" ht="15.75" hidden="1" x14ac:dyDescent="0.25">
      <c r="A1487" s="11" t="str">
        <f t="shared" si="241"/>
        <v>D06_1185_26iff</v>
      </c>
      <c r="B1487" s="1" t="s">
        <v>488</v>
      </c>
      <c r="C1487" s="1">
        <v>1185</v>
      </c>
      <c r="D1487" s="13" t="s">
        <v>571</v>
      </c>
      <c r="E1487" s="11" t="s">
        <v>569</v>
      </c>
      <c r="F1487" s="11" t="s">
        <v>62</v>
      </c>
      <c r="G1487" s="11" t="s">
        <v>63</v>
      </c>
      <c r="H1487" s="11">
        <v>2010</v>
      </c>
      <c r="I1487" t="s">
        <v>489</v>
      </c>
      <c r="Y1487" s="11">
        <v>25</v>
      </c>
      <c r="Z1487" s="11">
        <v>79</v>
      </c>
      <c r="AA1487" s="15">
        <f t="shared" si="236"/>
        <v>3.16</v>
      </c>
      <c r="AB1487" s="11">
        <v>7</v>
      </c>
      <c r="AC1487" s="11">
        <v>17</v>
      </c>
      <c r="AD1487" s="15">
        <f t="shared" si="237"/>
        <v>0.68</v>
      </c>
      <c r="AE1487" s="16">
        <f t="shared" si="238"/>
        <v>21.518987341772149</v>
      </c>
      <c r="AF1487" s="11">
        <v>0</v>
      </c>
      <c r="AG1487" s="16">
        <f t="shared" si="239"/>
        <v>0</v>
      </c>
      <c r="AH1487" s="16">
        <v>0</v>
      </c>
      <c r="AI1487" s="16">
        <f t="shared" si="240"/>
        <v>0</v>
      </c>
      <c r="AJ1487" s="18" t="s">
        <v>198</v>
      </c>
      <c r="AM1487" s="11">
        <v>5</v>
      </c>
      <c r="AN1487" s="11">
        <v>1</v>
      </c>
      <c r="AO1487" s="11">
        <v>3</v>
      </c>
      <c r="AP1487" s="11">
        <v>3</v>
      </c>
      <c r="AQ1487" s="11">
        <v>3</v>
      </c>
      <c r="AR1487" s="11">
        <v>3</v>
      </c>
      <c r="AS1487" s="11">
        <v>3</v>
      </c>
      <c r="AT1487" s="102"/>
      <c r="AY1487" s="11"/>
      <c r="BH1487" t="str">
        <f>CONCATENATE(Tabla1[[#This Row],[MADRE]],"X",Tabla1[[#This Row],[PADRE]])</f>
        <v>D00i203XR1000</v>
      </c>
    </row>
    <row r="1488" spans="1:60" ht="15.75" hidden="1" x14ac:dyDescent="0.25">
      <c r="A1488" s="11" t="str">
        <f t="shared" si="241"/>
        <v>D06_1186_26iff</v>
      </c>
      <c r="B1488" s="1" t="s">
        <v>488</v>
      </c>
      <c r="C1488" s="1">
        <v>1186</v>
      </c>
      <c r="D1488" s="13" t="s">
        <v>571</v>
      </c>
      <c r="E1488" s="11" t="s">
        <v>569</v>
      </c>
      <c r="F1488" s="11" t="s">
        <v>62</v>
      </c>
      <c r="G1488" s="11" t="s">
        <v>63</v>
      </c>
      <c r="H1488" s="11">
        <v>2010</v>
      </c>
      <c r="I1488" t="s">
        <v>489</v>
      </c>
      <c r="Y1488" s="11">
        <v>25</v>
      </c>
      <c r="Z1488" s="11">
        <v>59</v>
      </c>
      <c r="AA1488" s="15">
        <f t="shared" si="236"/>
        <v>2.36</v>
      </c>
      <c r="AB1488" s="11">
        <v>4</v>
      </c>
      <c r="AC1488" s="11">
        <v>21</v>
      </c>
      <c r="AD1488" s="15">
        <f t="shared" si="237"/>
        <v>0.84</v>
      </c>
      <c r="AE1488" s="16">
        <f t="shared" si="238"/>
        <v>35.593220338983052</v>
      </c>
      <c r="AF1488" s="11">
        <v>0</v>
      </c>
      <c r="AG1488" s="16">
        <f t="shared" si="239"/>
        <v>0</v>
      </c>
      <c r="AH1488" s="16">
        <v>1</v>
      </c>
      <c r="AI1488" s="16">
        <f t="shared" si="240"/>
        <v>4</v>
      </c>
      <c r="AJ1488" s="18" t="s">
        <v>87</v>
      </c>
      <c r="AM1488" s="11">
        <v>4</v>
      </c>
      <c r="AN1488" s="11">
        <v>3</v>
      </c>
      <c r="AO1488" s="11">
        <v>2</v>
      </c>
      <c r="AP1488" s="11">
        <v>3</v>
      </c>
      <c r="AQ1488" s="11">
        <v>3</v>
      </c>
      <c r="AR1488" s="11">
        <v>4</v>
      </c>
      <c r="AS1488" s="11">
        <v>2</v>
      </c>
      <c r="AT1488" s="102"/>
      <c r="AY1488" s="11"/>
      <c r="BH1488" t="str">
        <f>CONCATENATE(Tabla1[[#This Row],[MADRE]],"X",Tabla1[[#This Row],[PADRE]])</f>
        <v>D00i203XR1000</v>
      </c>
    </row>
    <row r="1489" spans="1:60" ht="15.75" hidden="1" x14ac:dyDescent="0.25">
      <c r="A1489" s="11" t="str">
        <f t="shared" si="241"/>
        <v>D06_1188_26iff</v>
      </c>
      <c r="B1489" s="1" t="s">
        <v>488</v>
      </c>
      <c r="C1489" s="1">
        <v>1188</v>
      </c>
      <c r="D1489" s="13" t="s">
        <v>571</v>
      </c>
      <c r="E1489" s="11" t="s">
        <v>569</v>
      </c>
      <c r="F1489" s="11" t="s">
        <v>62</v>
      </c>
      <c r="G1489" s="11" t="s">
        <v>63</v>
      </c>
      <c r="H1489" s="11">
        <v>2010</v>
      </c>
      <c r="I1489" t="s">
        <v>489</v>
      </c>
      <c r="Y1489" s="11">
        <v>25</v>
      </c>
      <c r="Z1489" s="11">
        <v>101</v>
      </c>
      <c r="AA1489" s="15">
        <f t="shared" si="236"/>
        <v>4.04</v>
      </c>
      <c r="AB1489" s="11">
        <v>4</v>
      </c>
      <c r="AC1489" s="11">
        <v>26</v>
      </c>
      <c r="AD1489" s="15">
        <f t="shared" si="237"/>
        <v>1.04</v>
      </c>
      <c r="AE1489" s="16">
        <f t="shared" si="238"/>
        <v>25.742574257425744</v>
      </c>
      <c r="AF1489" s="11">
        <v>0</v>
      </c>
      <c r="AG1489" s="16">
        <f t="shared" si="239"/>
        <v>0</v>
      </c>
      <c r="AH1489" s="16">
        <v>2</v>
      </c>
      <c r="AI1489" s="16">
        <f t="shared" si="240"/>
        <v>8</v>
      </c>
      <c r="AJ1489" s="18" t="s">
        <v>198</v>
      </c>
      <c r="AM1489" s="11">
        <v>3</v>
      </c>
      <c r="AN1489" s="11">
        <v>2</v>
      </c>
      <c r="AO1489" s="11">
        <v>2</v>
      </c>
      <c r="AP1489" s="11">
        <v>1</v>
      </c>
      <c r="AQ1489" s="11">
        <v>3</v>
      </c>
      <c r="AR1489" s="11">
        <v>3</v>
      </c>
      <c r="AS1489" s="97">
        <v>1</v>
      </c>
      <c r="AT1489" s="102"/>
      <c r="AY1489" s="11"/>
      <c r="BH1489" t="str">
        <f>CONCATENATE(Tabla1[[#This Row],[MADRE]],"X",Tabla1[[#This Row],[PADRE]])</f>
        <v>D00i203XR1000</v>
      </c>
    </row>
    <row r="1490" spans="1:60" ht="15.75" hidden="1" x14ac:dyDescent="0.25">
      <c r="A1490" s="11" t="str">
        <f t="shared" si="241"/>
        <v>D06_1188_26iff</v>
      </c>
      <c r="B1490" s="1" t="s">
        <v>488</v>
      </c>
      <c r="C1490" s="1">
        <v>1188</v>
      </c>
      <c r="D1490" s="13" t="s">
        <v>571</v>
      </c>
      <c r="E1490" s="11" t="s">
        <v>569</v>
      </c>
      <c r="F1490" s="11" t="s">
        <v>62</v>
      </c>
      <c r="G1490" s="11" t="s">
        <v>63</v>
      </c>
      <c r="H1490" s="11">
        <v>2011</v>
      </c>
      <c r="I1490" t="s">
        <v>489</v>
      </c>
      <c r="Y1490" s="11">
        <v>25</v>
      </c>
      <c r="Z1490" s="11">
        <v>90</v>
      </c>
      <c r="AA1490" s="15">
        <f t="shared" si="236"/>
        <v>3.6</v>
      </c>
      <c r="AB1490" s="11">
        <v>4</v>
      </c>
      <c r="AC1490" s="11">
        <v>24</v>
      </c>
      <c r="AD1490" s="15">
        <f t="shared" si="237"/>
        <v>0.96</v>
      </c>
      <c r="AE1490" s="16">
        <f t="shared" si="238"/>
        <v>26.666666666666664</v>
      </c>
      <c r="AF1490" s="11">
        <v>0</v>
      </c>
      <c r="AG1490" s="16">
        <f t="shared" si="239"/>
        <v>0</v>
      </c>
      <c r="AH1490" s="16">
        <v>3</v>
      </c>
      <c r="AI1490" s="16">
        <f t="shared" si="240"/>
        <v>12</v>
      </c>
      <c r="AJ1490" s="18" t="s">
        <v>206</v>
      </c>
      <c r="AM1490" s="11">
        <v>3</v>
      </c>
      <c r="AN1490" s="11">
        <v>2</v>
      </c>
      <c r="AO1490" s="11">
        <v>1</v>
      </c>
      <c r="AP1490" s="11">
        <v>2</v>
      </c>
      <c r="AQ1490" s="11">
        <v>3</v>
      </c>
      <c r="AR1490" s="11">
        <v>3</v>
      </c>
      <c r="AS1490" s="11">
        <v>2</v>
      </c>
      <c r="AT1490" s="19"/>
      <c r="AY1490" s="11"/>
      <c r="BH1490" t="str">
        <f>CONCATENATE(Tabla1[[#This Row],[MADRE]],"X",Tabla1[[#This Row],[PADRE]])</f>
        <v>D00i203XR1000</v>
      </c>
    </row>
    <row r="1491" spans="1:60" ht="15.75" hidden="1" x14ac:dyDescent="0.25">
      <c r="A1491" s="11" t="str">
        <f t="shared" si="241"/>
        <v>D06_1190_26iff</v>
      </c>
      <c r="B1491" s="1" t="s">
        <v>488</v>
      </c>
      <c r="C1491" s="1">
        <v>1190</v>
      </c>
      <c r="D1491" s="13" t="s">
        <v>571</v>
      </c>
      <c r="E1491" s="11" t="s">
        <v>569</v>
      </c>
      <c r="F1491" s="11" t="s">
        <v>62</v>
      </c>
      <c r="G1491" s="11" t="s">
        <v>63</v>
      </c>
      <c r="H1491" s="11">
        <v>2010</v>
      </c>
      <c r="I1491" t="s">
        <v>489</v>
      </c>
      <c r="Y1491" s="11">
        <v>25</v>
      </c>
      <c r="Z1491" s="11">
        <v>114</v>
      </c>
      <c r="AA1491" s="15">
        <f t="shared" ref="AA1491:AA1532" si="242">(Z1491+(AD1491*AF1491))/Y1491</f>
        <v>4.5599999999999996</v>
      </c>
      <c r="AB1491" s="11">
        <v>4</v>
      </c>
      <c r="AC1491" s="11">
        <v>36</v>
      </c>
      <c r="AD1491" s="15">
        <f t="shared" ref="AD1491:AD1532" si="243">AC1491/(Y1491-AF1491)</f>
        <v>1.44</v>
      </c>
      <c r="AE1491" s="16">
        <f t="shared" ref="AE1491:AE1554" si="244">AD1491*100/AA1491</f>
        <v>31.578947368421055</v>
      </c>
      <c r="AF1491" s="11">
        <v>0</v>
      </c>
      <c r="AG1491" s="16">
        <f t="shared" ref="AG1491:AG1532" si="245">AF1491*100/Y1491</f>
        <v>0</v>
      </c>
      <c r="AH1491" s="16">
        <v>12</v>
      </c>
      <c r="AI1491" s="136">
        <f t="shared" ref="AI1491:AI1532" si="246">AH1491*100/Y1491</f>
        <v>48</v>
      </c>
      <c r="AJ1491" s="18" t="s">
        <v>87</v>
      </c>
      <c r="AM1491" s="11">
        <v>4</v>
      </c>
      <c r="AN1491" s="11">
        <v>3</v>
      </c>
      <c r="AO1491" s="11">
        <v>2</v>
      </c>
      <c r="AP1491" s="11">
        <v>2</v>
      </c>
      <c r="AQ1491" s="11">
        <v>3</v>
      </c>
      <c r="AR1491" s="11">
        <v>2</v>
      </c>
      <c r="AS1491" s="11">
        <v>2</v>
      </c>
      <c r="AT1491" s="102"/>
      <c r="AY1491" s="11"/>
      <c r="BH1491" t="str">
        <f>CONCATENATE(Tabla1[[#This Row],[MADRE]],"X",Tabla1[[#This Row],[PADRE]])</f>
        <v>D00i203XR1000</v>
      </c>
    </row>
    <row r="1492" spans="1:60" ht="15.75" hidden="1" x14ac:dyDescent="0.25">
      <c r="A1492" s="11" t="str">
        <f t="shared" si="241"/>
        <v>D06_1191_26iff</v>
      </c>
      <c r="B1492" s="1" t="s">
        <v>488</v>
      </c>
      <c r="C1492" s="137">
        <v>1191</v>
      </c>
      <c r="D1492" s="13" t="s">
        <v>571</v>
      </c>
      <c r="E1492" s="11" t="s">
        <v>569</v>
      </c>
      <c r="F1492" s="138" t="s">
        <v>62</v>
      </c>
      <c r="G1492" s="138" t="s">
        <v>63</v>
      </c>
      <c r="H1492" s="138">
        <v>2009</v>
      </c>
      <c r="I1492" t="s">
        <v>489</v>
      </c>
      <c r="Y1492" s="138">
        <v>25</v>
      </c>
      <c r="Z1492" s="138">
        <v>34</v>
      </c>
      <c r="AA1492" s="81">
        <f t="shared" si="242"/>
        <v>1.36</v>
      </c>
      <c r="AB1492" s="138">
        <v>2</v>
      </c>
      <c r="AC1492" s="138">
        <v>18</v>
      </c>
      <c r="AD1492" s="81">
        <f t="shared" si="243"/>
        <v>0.72</v>
      </c>
      <c r="AE1492" s="13">
        <f t="shared" si="244"/>
        <v>52.941176470588232</v>
      </c>
      <c r="AF1492" s="138">
        <v>0</v>
      </c>
      <c r="AG1492" s="13">
        <f t="shared" si="245"/>
        <v>0</v>
      </c>
      <c r="AH1492" s="139">
        <v>0</v>
      </c>
      <c r="AI1492" s="13">
        <f t="shared" si="246"/>
        <v>0</v>
      </c>
      <c r="AJ1492" s="140" t="s">
        <v>87</v>
      </c>
      <c r="AM1492" s="138">
        <v>1</v>
      </c>
      <c r="AN1492" s="138">
        <v>3</v>
      </c>
      <c r="AO1492" s="138">
        <v>1</v>
      </c>
      <c r="AP1492" s="138">
        <v>2</v>
      </c>
      <c r="AQ1492" s="138">
        <v>3</v>
      </c>
      <c r="AR1492" s="138">
        <v>2</v>
      </c>
      <c r="AS1492" s="138"/>
      <c r="AT1492" s="141"/>
      <c r="AY1492" s="138"/>
      <c r="BH1492" t="str">
        <f>CONCATENATE(Tabla1[[#This Row],[MADRE]],"X",Tabla1[[#This Row],[PADRE]])</f>
        <v>D00i203XR1000</v>
      </c>
    </row>
    <row r="1493" spans="1:60" ht="15.75" hidden="1" x14ac:dyDescent="0.25">
      <c r="A1493" s="11" t="str">
        <f t="shared" si="241"/>
        <v>D06_1191_26iff</v>
      </c>
      <c r="B1493" s="1" t="s">
        <v>488</v>
      </c>
      <c r="C1493" s="131">
        <v>1191</v>
      </c>
      <c r="D1493" s="13" t="s">
        <v>571</v>
      </c>
      <c r="E1493" s="11" t="s">
        <v>569</v>
      </c>
      <c r="F1493" s="132" t="s">
        <v>62</v>
      </c>
      <c r="G1493" s="132" t="s">
        <v>63</v>
      </c>
      <c r="H1493" s="132">
        <v>2010</v>
      </c>
      <c r="I1493" t="s">
        <v>489</v>
      </c>
      <c r="Y1493" s="132">
        <v>25</v>
      </c>
      <c r="Z1493" s="132">
        <v>31</v>
      </c>
      <c r="AA1493" s="15">
        <f t="shared" si="242"/>
        <v>1.24</v>
      </c>
      <c r="AB1493" s="132">
        <v>2</v>
      </c>
      <c r="AC1493" s="132">
        <v>15</v>
      </c>
      <c r="AD1493" s="15">
        <f t="shared" si="243"/>
        <v>0.6</v>
      </c>
      <c r="AE1493" s="16">
        <f t="shared" si="244"/>
        <v>48.387096774193552</v>
      </c>
      <c r="AF1493" s="132">
        <v>0</v>
      </c>
      <c r="AG1493" s="16">
        <f t="shared" si="245"/>
        <v>0</v>
      </c>
      <c r="AH1493" s="133">
        <v>0</v>
      </c>
      <c r="AI1493" s="16">
        <f t="shared" si="246"/>
        <v>0</v>
      </c>
      <c r="AJ1493" s="134" t="s">
        <v>87</v>
      </c>
      <c r="AM1493" s="132">
        <v>0</v>
      </c>
      <c r="AN1493" s="132">
        <v>3</v>
      </c>
      <c r="AO1493" s="132">
        <v>1</v>
      </c>
      <c r="AP1493" s="132">
        <v>2</v>
      </c>
      <c r="AQ1493" s="132">
        <v>3</v>
      </c>
      <c r="AR1493" s="132">
        <v>3</v>
      </c>
      <c r="AS1493" s="132">
        <v>1</v>
      </c>
      <c r="AT1493" s="135" t="s">
        <v>493</v>
      </c>
      <c r="AY1493" s="132"/>
      <c r="BH1493" t="str">
        <f>CONCATENATE(Tabla1[[#This Row],[MADRE]],"X",Tabla1[[#This Row],[PADRE]])</f>
        <v>D00i203XR1000</v>
      </c>
    </row>
    <row r="1494" spans="1:60" ht="15.75" hidden="1" x14ac:dyDescent="0.25">
      <c r="A1494" s="11" t="str">
        <f t="shared" si="241"/>
        <v>D06_1194_26iff</v>
      </c>
      <c r="B1494" s="1" t="s">
        <v>488</v>
      </c>
      <c r="C1494" s="1">
        <v>1194</v>
      </c>
      <c r="D1494" s="13" t="s">
        <v>571</v>
      </c>
      <c r="E1494" s="11" t="s">
        <v>569</v>
      </c>
      <c r="F1494" s="11" t="s">
        <v>62</v>
      </c>
      <c r="G1494" s="11" t="s">
        <v>63</v>
      </c>
      <c r="H1494" s="11">
        <v>2010</v>
      </c>
      <c r="I1494" t="s">
        <v>489</v>
      </c>
      <c r="Y1494" s="11">
        <v>25</v>
      </c>
      <c r="Z1494" s="11">
        <v>47</v>
      </c>
      <c r="AA1494" s="15">
        <f t="shared" si="242"/>
        <v>1.88</v>
      </c>
      <c r="AB1494" s="11">
        <v>3</v>
      </c>
      <c r="AC1494" s="11">
        <v>24</v>
      </c>
      <c r="AD1494" s="15">
        <f t="shared" si="243"/>
        <v>0.96</v>
      </c>
      <c r="AE1494" s="16">
        <f t="shared" si="244"/>
        <v>51.063829787234049</v>
      </c>
      <c r="AF1494" s="11">
        <v>0</v>
      </c>
      <c r="AG1494" s="16">
        <f t="shared" si="245"/>
        <v>0</v>
      </c>
      <c r="AH1494" s="16">
        <v>0</v>
      </c>
      <c r="AI1494" s="16">
        <f t="shared" si="246"/>
        <v>0</v>
      </c>
      <c r="AJ1494" s="18" t="s">
        <v>206</v>
      </c>
      <c r="AM1494" s="11">
        <v>3</v>
      </c>
      <c r="AN1494" s="11">
        <v>3</v>
      </c>
      <c r="AO1494" s="11">
        <v>2</v>
      </c>
      <c r="AP1494" s="11">
        <v>2</v>
      </c>
      <c r="AQ1494" s="11">
        <v>3</v>
      </c>
      <c r="AR1494" s="97">
        <v>4</v>
      </c>
      <c r="AS1494" s="120">
        <v>3</v>
      </c>
      <c r="AT1494" s="102"/>
      <c r="AY1494" s="11"/>
      <c r="BH1494" t="str">
        <f>CONCATENATE(Tabla1[[#This Row],[MADRE]],"X",Tabla1[[#This Row],[PADRE]])</f>
        <v>D00i203XR1000</v>
      </c>
    </row>
    <row r="1495" spans="1:60" ht="15.75" hidden="1" x14ac:dyDescent="0.25">
      <c r="A1495" s="11" t="str">
        <f t="shared" si="241"/>
        <v>D06_1196_26iff</v>
      </c>
      <c r="B1495" s="1" t="s">
        <v>488</v>
      </c>
      <c r="C1495" s="1">
        <v>1196</v>
      </c>
      <c r="D1495" s="13" t="s">
        <v>571</v>
      </c>
      <c r="E1495" s="11" t="s">
        <v>569</v>
      </c>
      <c r="F1495" s="11" t="s">
        <v>62</v>
      </c>
      <c r="G1495" s="11" t="s">
        <v>63</v>
      </c>
      <c r="H1495" s="11">
        <v>2010</v>
      </c>
      <c r="I1495" t="s">
        <v>489</v>
      </c>
      <c r="Y1495" s="11">
        <v>25</v>
      </c>
      <c r="Z1495" s="11">
        <v>41</v>
      </c>
      <c r="AA1495" s="15">
        <f t="shared" si="242"/>
        <v>1.64</v>
      </c>
      <c r="AB1495" s="11">
        <v>2</v>
      </c>
      <c r="AC1495" s="11">
        <v>20</v>
      </c>
      <c r="AD1495" s="15">
        <f t="shared" si="243"/>
        <v>0.8</v>
      </c>
      <c r="AE1495" s="16">
        <f t="shared" si="244"/>
        <v>48.780487804878049</v>
      </c>
      <c r="AF1495" s="11">
        <v>0</v>
      </c>
      <c r="AG1495" s="16">
        <f t="shared" si="245"/>
        <v>0</v>
      </c>
      <c r="AH1495" s="16">
        <v>4</v>
      </c>
      <c r="AI1495" s="16">
        <f t="shared" si="246"/>
        <v>16</v>
      </c>
      <c r="AJ1495" s="18" t="s">
        <v>206</v>
      </c>
      <c r="AM1495" s="11">
        <v>3</v>
      </c>
      <c r="AN1495" s="11">
        <v>3</v>
      </c>
      <c r="AO1495" s="11">
        <v>2</v>
      </c>
      <c r="AP1495" s="11">
        <v>2</v>
      </c>
      <c r="AQ1495" s="11">
        <v>3</v>
      </c>
      <c r="AR1495" s="11">
        <v>3</v>
      </c>
      <c r="AS1495" s="11">
        <v>2</v>
      </c>
      <c r="AT1495" s="102"/>
      <c r="AY1495" s="11"/>
      <c r="BH1495" t="str">
        <f>CONCATENATE(Tabla1[[#This Row],[MADRE]],"X",Tabla1[[#This Row],[PADRE]])</f>
        <v>D00i203XR1000</v>
      </c>
    </row>
    <row r="1496" spans="1:60" ht="15.75" hidden="1" x14ac:dyDescent="0.25">
      <c r="A1496" s="11" t="str">
        <f t="shared" si="241"/>
        <v>D06_1197_26iff</v>
      </c>
      <c r="B1496" s="1" t="s">
        <v>488</v>
      </c>
      <c r="C1496" s="1">
        <v>1197</v>
      </c>
      <c r="D1496" s="13" t="s">
        <v>571</v>
      </c>
      <c r="E1496" s="11" t="s">
        <v>569</v>
      </c>
      <c r="F1496" s="11" t="s">
        <v>62</v>
      </c>
      <c r="G1496" s="11" t="s">
        <v>63</v>
      </c>
      <c r="H1496" s="11">
        <v>2010</v>
      </c>
      <c r="I1496" t="s">
        <v>489</v>
      </c>
      <c r="Y1496" s="11">
        <v>25</v>
      </c>
      <c r="Z1496" s="11">
        <v>67</v>
      </c>
      <c r="AA1496" s="15">
        <f t="shared" si="242"/>
        <v>2.68</v>
      </c>
      <c r="AB1496" s="11">
        <v>4</v>
      </c>
      <c r="AC1496" s="11">
        <v>16</v>
      </c>
      <c r="AD1496" s="15">
        <f t="shared" si="243"/>
        <v>0.64</v>
      </c>
      <c r="AE1496" s="16">
        <f t="shared" si="244"/>
        <v>23.880597014925371</v>
      </c>
      <c r="AF1496" s="11">
        <v>0</v>
      </c>
      <c r="AG1496" s="16">
        <f t="shared" si="245"/>
        <v>0</v>
      </c>
      <c r="AH1496" s="16">
        <v>4</v>
      </c>
      <c r="AI1496" s="16">
        <f t="shared" si="246"/>
        <v>16</v>
      </c>
      <c r="AJ1496" s="18" t="s">
        <v>124</v>
      </c>
      <c r="AM1496" s="11">
        <v>7</v>
      </c>
      <c r="AN1496" s="11">
        <v>2</v>
      </c>
      <c r="AO1496" s="11">
        <v>2</v>
      </c>
      <c r="AP1496" s="11">
        <v>4</v>
      </c>
      <c r="AQ1496" s="11">
        <v>3</v>
      </c>
      <c r="AR1496" s="11">
        <v>2</v>
      </c>
      <c r="AS1496" s="11">
        <v>4</v>
      </c>
      <c r="AT1496" s="102"/>
      <c r="AY1496" s="11"/>
      <c r="BH1496" t="str">
        <f>CONCATENATE(Tabla1[[#This Row],[MADRE]],"X",Tabla1[[#This Row],[PADRE]])</f>
        <v>D00i203XR1000</v>
      </c>
    </row>
    <row r="1497" spans="1:60" ht="15.75" hidden="1" x14ac:dyDescent="0.25">
      <c r="A1497" s="11" t="str">
        <f t="shared" si="241"/>
        <v>D06_1200_27</v>
      </c>
      <c r="B1497" s="1" t="s">
        <v>488</v>
      </c>
      <c r="C1497" s="12">
        <v>1200</v>
      </c>
      <c r="D1497" s="13">
        <v>27</v>
      </c>
      <c r="E1497" s="14" t="s">
        <v>497</v>
      </c>
      <c r="F1497" s="14" t="s">
        <v>62</v>
      </c>
      <c r="G1497" s="14" t="s">
        <v>63</v>
      </c>
      <c r="H1497" s="14">
        <v>2009</v>
      </c>
      <c r="I1497" t="s">
        <v>489</v>
      </c>
      <c r="Y1497" s="14">
        <v>25</v>
      </c>
      <c r="Z1497" s="14">
        <v>27</v>
      </c>
      <c r="AA1497" s="81">
        <f t="shared" si="242"/>
        <v>1.08</v>
      </c>
      <c r="AB1497" s="14">
        <v>4</v>
      </c>
      <c r="AC1497" s="14">
        <v>14</v>
      </c>
      <c r="AD1497" s="104">
        <f t="shared" si="243"/>
        <v>0.56000000000000005</v>
      </c>
      <c r="AE1497" s="13">
        <f t="shared" si="244"/>
        <v>51.851851851851855</v>
      </c>
      <c r="AF1497" s="14">
        <v>0</v>
      </c>
      <c r="AG1497" s="103">
        <f t="shared" si="245"/>
        <v>0</v>
      </c>
      <c r="AH1497" s="14">
        <v>2</v>
      </c>
      <c r="AI1497" s="13">
        <f t="shared" si="246"/>
        <v>8</v>
      </c>
      <c r="AJ1497" s="17" t="s">
        <v>123</v>
      </c>
      <c r="AM1497" s="14">
        <v>7</v>
      </c>
      <c r="AN1497" s="14">
        <v>3</v>
      </c>
      <c r="AO1497" s="14">
        <v>1</v>
      </c>
      <c r="AP1497" s="14">
        <v>3</v>
      </c>
      <c r="AQ1497" s="14">
        <v>3</v>
      </c>
      <c r="AR1497" s="14">
        <v>3</v>
      </c>
      <c r="AS1497" s="14"/>
      <c r="AT1497" s="14"/>
      <c r="AY1497" s="14"/>
      <c r="BH1497" t="str">
        <f>CONCATENATE(Tabla1[[#This Row],[MADRE]],"X",Tabla1[[#This Row],[PADRE]])</f>
        <v>D00i349XR1000</v>
      </c>
    </row>
    <row r="1498" spans="1:60" ht="15.75" hidden="1" x14ac:dyDescent="0.25">
      <c r="A1498" s="11" t="str">
        <f t="shared" si="241"/>
        <v>D06_1202_27</v>
      </c>
      <c r="B1498" s="1" t="s">
        <v>488</v>
      </c>
      <c r="C1498" s="1">
        <v>1202</v>
      </c>
      <c r="D1498" s="16">
        <v>27</v>
      </c>
      <c r="E1498" s="14" t="s">
        <v>497</v>
      </c>
      <c r="F1498" s="11" t="s">
        <v>62</v>
      </c>
      <c r="G1498" s="11" t="s">
        <v>63</v>
      </c>
      <c r="H1498" s="11">
        <v>2010</v>
      </c>
      <c r="I1498" t="s">
        <v>489</v>
      </c>
      <c r="Y1498" s="11">
        <v>25</v>
      </c>
      <c r="Z1498" s="11">
        <v>78</v>
      </c>
      <c r="AA1498" s="15">
        <f t="shared" si="242"/>
        <v>3.12</v>
      </c>
      <c r="AB1498" s="11">
        <v>4</v>
      </c>
      <c r="AC1498" s="11">
        <v>20</v>
      </c>
      <c r="AD1498" s="101">
        <f t="shared" si="243"/>
        <v>0.8</v>
      </c>
      <c r="AE1498" s="16">
        <f t="shared" si="244"/>
        <v>25.641025641025639</v>
      </c>
      <c r="AF1498" s="11">
        <v>0</v>
      </c>
      <c r="AG1498" s="16">
        <f t="shared" si="245"/>
        <v>0</v>
      </c>
      <c r="AH1498" s="16">
        <v>0</v>
      </c>
      <c r="AI1498" s="16">
        <f t="shared" si="246"/>
        <v>0</v>
      </c>
      <c r="AJ1498" s="18" t="s">
        <v>478</v>
      </c>
      <c r="AM1498" s="11">
        <v>3</v>
      </c>
      <c r="AN1498" s="11">
        <v>2</v>
      </c>
      <c r="AO1498" s="11">
        <v>1</v>
      </c>
      <c r="AP1498" s="11">
        <v>1</v>
      </c>
      <c r="AQ1498" s="11">
        <v>3</v>
      </c>
      <c r="AR1498" s="11">
        <v>3</v>
      </c>
      <c r="AS1498" s="11">
        <v>2</v>
      </c>
      <c r="AT1498" s="102"/>
      <c r="AY1498" s="11"/>
      <c r="BH1498" t="str">
        <f>CONCATENATE(Tabla1[[#This Row],[MADRE]],"X",Tabla1[[#This Row],[PADRE]])</f>
        <v>D00i349XR1000</v>
      </c>
    </row>
    <row r="1499" spans="1:60" ht="15.75" hidden="1" x14ac:dyDescent="0.25">
      <c r="A1499" s="11" t="str">
        <f t="shared" si="241"/>
        <v>D06_1207_27</v>
      </c>
      <c r="B1499" s="1" t="s">
        <v>488</v>
      </c>
      <c r="C1499" s="1">
        <v>1207</v>
      </c>
      <c r="D1499" s="16">
        <v>27</v>
      </c>
      <c r="E1499" s="14" t="s">
        <v>497</v>
      </c>
      <c r="F1499" s="11" t="s">
        <v>62</v>
      </c>
      <c r="G1499" s="11" t="s">
        <v>63</v>
      </c>
      <c r="H1499" s="11">
        <v>2010</v>
      </c>
      <c r="I1499" t="s">
        <v>489</v>
      </c>
      <c r="Y1499" s="11">
        <v>25</v>
      </c>
      <c r="Z1499" s="11">
        <v>38</v>
      </c>
      <c r="AA1499" s="15">
        <f t="shared" si="242"/>
        <v>1.5617391304347825</v>
      </c>
      <c r="AB1499" s="11">
        <v>4</v>
      </c>
      <c r="AC1499" s="11">
        <v>12</v>
      </c>
      <c r="AD1499" s="15">
        <f t="shared" si="243"/>
        <v>0.52173913043478259</v>
      </c>
      <c r="AE1499" s="16">
        <f t="shared" si="244"/>
        <v>33.4075723830735</v>
      </c>
      <c r="AF1499" s="11">
        <v>2</v>
      </c>
      <c r="AG1499" s="16">
        <f t="shared" si="245"/>
        <v>8</v>
      </c>
      <c r="AH1499" s="16">
        <v>0</v>
      </c>
      <c r="AI1499" s="16">
        <f t="shared" si="246"/>
        <v>0</v>
      </c>
      <c r="AJ1499" s="18" t="s">
        <v>379</v>
      </c>
      <c r="AM1499" s="11">
        <v>4</v>
      </c>
      <c r="AN1499" s="11">
        <v>2</v>
      </c>
      <c r="AO1499" s="11">
        <v>1</v>
      </c>
      <c r="AP1499" s="11">
        <v>3</v>
      </c>
      <c r="AQ1499" s="11">
        <v>3</v>
      </c>
      <c r="AR1499" s="11">
        <v>3</v>
      </c>
      <c r="AS1499" s="11">
        <v>2</v>
      </c>
      <c r="AT1499" s="102"/>
      <c r="AY1499" s="11"/>
      <c r="BH1499" t="str">
        <f>CONCATENATE(Tabla1[[#This Row],[MADRE]],"X",Tabla1[[#This Row],[PADRE]])</f>
        <v>D00i349XR1000</v>
      </c>
    </row>
    <row r="1500" spans="1:60" ht="15.75" hidden="1" x14ac:dyDescent="0.25">
      <c r="A1500" s="11" t="str">
        <f t="shared" si="241"/>
        <v>D06_1211_27</v>
      </c>
      <c r="B1500" s="1" t="s">
        <v>488</v>
      </c>
      <c r="C1500" s="12">
        <v>1211</v>
      </c>
      <c r="D1500" s="13">
        <v>27</v>
      </c>
      <c r="E1500" s="14" t="s">
        <v>497</v>
      </c>
      <c r="F1500" s="14" t="s">
        <v>62</v>
      </c>
      <c r="G1500" s="14" t="s">
        <v>63</v>
      </c>
      <c r="H1500" s="14">
        <v>2009</v>
      </c>
      <c r="I1500" t="s">
        <v>489</v>
      </c>
      <c r="Y1500" s="14">
        <v>25</v>
      </c>
      <c r="Z1500" s="14">
        <v>55</v>
      </c>
      <c r="AA1500" s="81">
        <f t="shared" si="242"/>
        <v>2.2000000000000002</v>
      </c>
      <c r="AB1500" s="14">
        <v>3</v>
      </c>
      <c r="AC1500" s="14">
        <v>21</v>
      </c>
      <c r="AD1500" s="81">
        <f t="shared" si="243"/>
        <v>0.84</v>
      </c>
      <c r="AE1500" s="13">
        <f t="shared" si="244"/>
        <v>38.18181818181818</v>
      </c>
      <c r="AF1500" s="14">
        <v>0</v>
      </c>
      <c r="AG1500" s="13">
        <f t="shared" si="245"/>
        <v>0</v>
      </c>
      <c r="AH1500" s="13">
        <v>0</v>
      </c>
      <c r="AI1500" s="13">
        <f t="shared" si="246"/>
        <v>0</v>
      </c>
      <c r="AJ1500" s="17" t="s">
        <v>572</v>
      </c>
      <c r="AM1500" s="14">
        <v>3</v>
      </c>
      <c r="AN1500" s="14">
        <v>2</v>
      </c>
      <c r="AO1500" s="14">
        <v>1</v>
      </c>
      <c r="AP1500" s="14">
        <v>3</v>
      </c>
      <c r="AQ1500" s="14">
        <v>3</v>
      </c>
      <c r="AR1500" s="14">
        <v>3</v>
      </c>
      <c r="AS1500" s="14"/>
      <c r="AT1500" s="14"/>
      <c r="AY1500" s="14"/>
      <c r="BH1500" t="str">
        <f>CONCATENATE(Tabla1[[#This Row],[MADRE]],"X",Tabla1[[#This Row],[PADRE]])</f>
        <v>D00i349XR1000</v>
      </c>
    </row>
    <row r="1501" spans="1:60" ht="15.75" hidden="1" x14ac:dyDescent="0.25">
      <c r="A1501" s="11" t="str">
        <f t="shared" si="241"/>
        <v>D06_1211_27</v>
      </c>
      <c r="B1501" s="1" t="s">
        <v>488</v>
      </c>
      <c r="C1501" s="1">
        <v>1211</v>
      </c>
      <c r="D1501" s="16">
        <v>27</v>
      </c>
      <c r="E1501" s="14" t="s">
        <v>497</v>
      </c>
      <c r="F1501" s="11" t="s">
        <v>62</v>
      </c>
      <c r="G1501" s="11" t="s">
        <v>63</v>
      </c>
      <c r="H1501" s="11">
        <v>2010</v>
      </c>
      <c r="I1501" t="s">
        <v>489</v>
      </c>
      <c r="Y1501" s="11">
        <v>25</v>
      </c>
      <c r="Z1501" s="11">
        <v>45</v>
      </c>
      <c r="AA1501" s="15">
        <f t="shared" si="242"/>
        <v>1.8</v>
      </c>
      <c r="AB1501" s="11">
        <v>2</v>
      </c>
      <c r="AC1501" s="11">
        <v>15</v>
      </c>
      <c r="AD1501" s="15">
        <f t="shared" si="243"/>
        <v>0.6</v>
      </c>
      <c r="AE1501" s="16">
        <f t="shared" si="244"/>
        <v>33.333333333333336</v>
      </c>
      <c r="AF1501" s="11">
        <v>0</v>
      </c>
      <c r="AG1501" s="16">
        <f t="shared" si="245"/>
        <v>0</v>
      </c>
      <c r="AH1501" s="16">
        <v>0</v>
      </c>
      <c r="AI1501" s="16">
        <f t="shared" si="246"/>
        <v>0</v>
      </c>
      <c r="AJ1501" s="18" t="s">
        <v>99</v>
      </c>
      <c r="AM1501" s="11">
        <v>3</v>
      </c>
      <c r="AN1501" s="11">
        <v>2</v>
      </c>
      <c r="AO1501" s="11">
        <v>1</v>
      </c>
      <c r="AP1501" s="11">
        <v>1</v>
      </c>
      <c r="AQ1501" s="11">
        <v>3</v>
      </c>
      <c r="AR1501" s="11">
        <v>2</v>
      </c>
      <c r="AS1501" s="11">
        <v>2</v>
      </c>
      <c r="AT1501" s="102" t="s">
        <v>573</v>
      </c>
      <c r="AY1501" s="11"/>
      <c r="BH1501" t="str">
        <f>CONCATENATE(Tabla1[[#This Row],[MADRE]],"X",Tabla1[[#This Row],[PADRE]])</f>
        <v>D00i349XR1000</v>
      </c>
    </row>
    <row r="1502" spans="1:60" ht="15.75" hidden="1" x14ac:dyDescent="0.25">
      <c r="A1502" s="11" t="str">
        <f t="shared" si="241"/>
        <v>D06_1212_27</v>
      </c>
      <c r="B1502" s="1" t="s">
        <v>488</v>
      </c>
      <c r="C1502" s="12">
        <v>1212</v>
      </c>
      <c r="D1502" s="13">
        <v>27</v>
      </c>
      <c r="E1502" s="14" t="s">
        <v>497</v>
      </c>
      <c r="F1502" s="14" t="s">
        <v>62</v>
      </c>
      <c r="G1502" s="14" t="s">
        <v>63</v>
      </c>
      <c r="H1502" s="14">
        <v>2009</v>
      </c>
      <c r="I1502" t="s">
        <v>489</v>
      </c>
      <c r="Y1502" s="14">
        <v>25</v>
      </c>
      <c r="Z1502" s="14">
        <v>66</v>
      </c>
      <c r="AA1502" s="81">
        <f t="shared" si="242"/>
        <v>2.64</v>
      </c>
      <c r="AB1502" s="14">
        <v>4</v>
      </c>
      <c r="AC1502" s="14">
        <v>21</v>
      </c>
      <c r="AD1502" s="81">
        <f t="shared" si="243"/>
        <v>0.84</v>
      </c>
      <c r="AE1502" s="13">
        <f t="shared" si="244"/>
        <v>31.818181818181817</v>
      </c>
      <c r="AF1502" s="14">
        <v>0</v>
      </c>
      <c r="AG1502" s="103">
        <f t="shared" si="245"/>
        <v>0</v>
      </c>
      <c r="AH1502" s="14">
        <v>0</v>
      </c>
      <c r="AI1502" s="103">
        <f t="shared" si="246"/>
        <v>0</v>
      </c>
      <c r="AJ1502" s="17" t="s">
        <v>87</v>
      </c>
      <c r="AM1502" s="14">
        <v>2</v>
      </c>
      <c r="AN1502" s="14">
        <v>3</v>
      </c>
      <c r="AO1502" s="14">
        <v>1</v>
      </c>
      <c r="AP1502" s="14">
        <v>3</v>
      </c>
      <c r="AQ1502" s="14">
        <v>3</v>
      </c>
      <c r="AR1502" s="116">
        <v>4</v>
      </c>
      <c r="AS1502" s="116"/>
      <c r="AT1502" s="14"/>
      <c r="AY1502" s="14"/>
      <c r="BH1502" t="str">
        <f>CONCATENATE(Tabla1[[#This Row],[MADRE]],"X",Tabla1[[#This Row],[PADRE]])</f>
        <v>D00i349XR1000</v>
      </c>
    </row>
    <row r="1503" spans="1:60" ht="15.75" hidden="1" x14ac:dyDescent="0.25">
      <c r="A1503" s="11" t="str">
        <f t="shared" si="241"/>
        <v>D06_1213_27</v>
      </c>
      <c r="B1503" s="1" t="s">
        <v>488</v>
      </c>
      <c r="C1503" s="12">
        <v>1213</v>
      </c>
      <c r="D1503" s="13">
        <v>27</v>
      </c>
      <c r="E1503" s="14" t="s">
        <v>497</v>
      </c>
      <c r="F1503" s="14" t="s">
        <v>62</v>
      </c>
      <c r="G1503" s="14" t="s">
        <v>63</v>
      </c>
      <c r="H1503" s="14">
        <v>2009</v>
      </c>
      <c r="I1503" t="s">
        <v>489</v>
      </c>
      <c r="Y1503" s="14">
        <v>25</v>
      </c>
      <c r="Z1503" s="14">
        <v>70</v>
      </c>
      <c r="AA1503" s="81">
        <f t="shared" si="242"/>
        <v>2.8</v>
      </c>
      <c r="AB1503" s="14">
        <v>4</v>
      </c>
      <c r="AC1503" s="14">
        <v>19</v>
      </c>
      <c r="AD1503" s="104">
        <f t="shared" si="243"/>
        <v>0.76</v>
      </c>
      <c r="AE1503" s="13">
        <f t="shared" si="244"/>
        <v>27.142857142857146</v>
      </c>
      <c r="AF1503" s="14">
        <v>0</v>
      </c>
      <c r="AG1503" s="103">
        <f t="shared" si="245"/>
        <v>0</v>
      </c>
      <c r="AH1503" s="14">
        <v>0</v>
      </c>
      <c r="AI1503" s="103">
        <f t="shared" si="246"/>
        <v>0</v>
      </c>
      <c r="AJ1503" s="17" t="s">
        <v>478</v>
      </c>
      <c r="AM1503" s="14">
        <v>7</v>
      </c>
      <c r="AN1503" s="14">
        <v>3</v>
      </c>
      <c r="AO1503" s="14">
        <v>1</v>
      </c>
      <c r="AP1503" s="14">
        <v>3</v>
      </c>
      <c r="AQ1503" s="14">
        <v>3</v>
      </c>
      <c r="AR1503" s="116">
        <v>4</v>
      </c>
      <c r="AS1503" s="116"/>
      <c r="AT1503" s="14"/>
      <c r="AY1503" s="14"/>
      <c r="BH1503" t="str">
        <f>CONCATENATE(Tabla1[[#This Row],[MADRE]],"X",Tabla1[[#This Row],[PADRE]])</f>
        <v>D00i349XR1000</v>
      </c>
    </row>
    <row r="1504" spans="1:60" ht="15.75" hidden="1" x14ac:dyDescent="0.25">
      <c r="A1504" s="11" t="str">
        <f t="shared" si="241"/>
        <v>D06_1214_27</v>
      </c>
      <c r="B1504" s="1" t="s">
        <v>488</v>
      </c>
      <c r="C1504" s="12">
        <v>1214</v>
      </c>
      <c r="D1504" s="13">
        <v>27</v>
      </c>
      <c r="E1504" s="14" t="s">
        <v>497</v>
      </c>
      <c r="F1504" s="14" t="s">
        <v>62</v>
      </c>
      <c r="G1504" s="14" t="s">
        <v>63</v>
      </c>
      <c r="H1504" s="14">
        <v>2009</v>
      </c>
      <c r="I1504" t="s">
        <v>489</v>
      </c>
      <c r="Y1504" s="14">
        <v>25</v>
      </c>
      <c r="Z1504" s="14">
        <v>84</v>
      </c>
      <c r="AA1504" s="81">
        <f t="shared" si="242"/>
        <v>3.36</v>
      </c>
      <c r="AB1504" s="14">
        <v>4</v>
      </c>
      <c r="AC1504" s="14">
        <v>21</v>
      </c>
      <c r="AD1504" s="100">
        <f t="shared" si="243"/>
        <v>0.84</v>
      </c>
      <c r="AE1504" s="13">
        <f t="shared" si="244"/>
        <v>25</v>
      </c>
      <c r="AF1504" s="14">
        <v>0</v>
      </c>
      <c r="AG1504" s="13">
        <f t="shared" si="245"/>
        <v>0</v>
      </c>
      <c r="AH1504" s="13">
        <v>0</v>
      </c>
      <c r="AI1504" s="13">
        <f t="shared" si="246"/>
        <v>0</v>
      </c>
      <c r="AJ1504" s="17" t="s">
        <v>240</v>
      </c>
      <c r="AM1504" s="14">
        <v>5</v>
      </c>
      <c r="AN1504" s="14">
        <v>2</v>
      </c>
      <c r="AO1504" s="14">
        <v>2</v>
      </c>
      <c r="AP1504" s="14">
        <v>2</v>
      </c>
      <c r="AQ1504" s="14">
        <v>3</v>
      </c>
      <c r="AR1504" s="14">
        <v>2</v>
      </c>
      <c r="AS1504" s="14"/>
      <c r="AT1504" s="14"/>
      <c r="AY1504" s="14"/>
      <c r="BH1504" t="str">
        <f>CONCATENATE(Tabla1[[#This Row],[MADRE]],"X",Tabla1[[#This Row],[PADRE]])</f>
        <v>D00i349XR1000</v>
      </c>
    </row>
    <row r="1505" spans="1:60" ht="15.75" hidden="1" x14ac:dyDescent="0.25">
      <c r="A1505" s="11" t="str">
        <f t="shared" si="241"/>
        <v>D06_1214_27</v>
      </c>
      <c r="B1505" s="1" t="s">
        <v>488</v>
      </c>
      <c r="C1505" s="1">
        <v>1214</v>
      </c>
      <c r="D1505" s="16">
        <v>27</v>
      </c>
      <c r="E1505" s="14" t="s">
        <v>497</v>
      </c>
      <c r="F1505" s="11" t="s">
        <v>62</v>
      </c>
      <c r="G1505" s="11" t="s">
        <v>63</v>
      </c>
      <c r="H1505" s="11">
        <v>2010</v>
      </c>
      <c r="I1505" t="s">
        <v>489</v>
      </c>
      <c r="Y1505" s="11">
        <v>25</v>
      </c>
      <c r="Z1505" s="11">
        <v>74</v>
      </c>
      <c r="AA1505" s="15">
        <f t="shared" si="242"/>
        <v>2.96</v>
      </c>
      <c r="AB1505" s="11">
        <v>4</v>
      </c>
      <c r="AC1505" s="11">
        <v>18</v>
      </c>
      <c r="AD1505" s="101">
        <f t="shared" si="243"/>
        <v>0.72</v>
      </c>
      <c r="AE1505" s="16">
        <f t="shared" si="244"/>
        <v>24.324324324324326</v>
      </c>
      <c r="AF1505" s="11">
        <v>0</v>
      </c>
      <c r="AG1505" s="16">
        <f t="shared" si="245"/>
        <v>0</v>
      </c>
      <c r="AH1505" s="16">
        <v>0</v>
      </c>
      <c r="AI1505" s="16">
        <f t="shared" si="246"/>
        <v>0</v>
      </c>
      <c r="AJ1505" s="18" t="s">
        <v>99</v>
      </c>
      <c r="AM1505" s="11">
        <v>5</v>
      </c>
      <c r="AN1505" s="11">
        <v>2</v>
      </c>
      <c r="AO1505" s="11">
        <v>2</v>
      </c>
      <c r="AP1505" s="11">
        <v>1</v>
      </c>
      <c r="AQ1505" s="11">
        <v>3</v>
      </c>
      <c r="AR1505" s="11">
        <v>2</v>
      </c>
      <c r="AS1505" s="11">
        <v>3</v>
      </c>
      <c r="AT1505" s="102"/>
      <c r="AY1505" s="11"/>
      <c r="BH1505" t="str">
        <f>CONCATENATE(Tabla1[[#This Row],[MADRE]],"X",Tabla1[[#This Row],[PADRE]])</f>
        <v>D00i349XR1000</v>
      </c>
    </row>
    <row r="1506" spans="1:60" ht="15.75" hidden="1" x14ac:dyDescent="0.25">
      <c r="A1506" s="11" t="str">
        <f t="shared" si="241"/>
        <v>D06_1224_27</v>
      </c>
      <c r="B1506" s="1" t="s">
        <v>488</v>
      </c>
      <c r="C1506" s="12">
        <v>1224</v>
      </c>
      <c r="D1506" s="13">
        <v>27</v>
      </c>
      <c r="E1506" s="14" t="s">
        <v>497</v>
      </c>
      <c r="F1506" s="14" t="s">
        <v>62</v>
      </c>
      <c r="G1506" s="14" t="s">
        <v>63</v>
      </c>
      <c r="H1506" s="14">
        <v>2009</v>
      </c>
      <c r="I1506" t="s">
        <v>489</v>
      </c>
      <c r="Y1506" s="14">
        <v>25</v>
      </c>
      <c r="Z1506" s="14">
        <v>80</v>
      </c>
      <c r="AA1506" s="81">
        <f t="shared" si="242"/>
        <v>3.2</v>
      </c>
      <c r="AB1506" s="14">
        <v>4</v>
      </c>
      <c r="AC1506" s="14">
        <v>20</v>
      </c>
      <c r="AD1506" s="81">
        <f t="shared" si="243"/>
        <v>0.8</v>
      </c>
      <c r="AE1506" s="13">
        <f t="shared" si="244"/>
        <v>25</v>
      </c>
      <c r="AF1506" s="14">
        <v>0</v>
      </c>
      <c r="AG1506" s="103">
        <f t="shared" si="245"/>
        <v>0</v>
      </c>
      <c r="AH1506" s="14">
        <v>0</v>
      </c>
      <c r="AI1506" s="103">
        <f t="shared" si="246"/>
        <v>0</v>
      </c>
      <c r="AJ1506" s="17" t="s">
        <v>87</v>
      </c>
      <c r="AM1506" s="14">
        <v>3</v>
      </c>
      <c r="AN1506" s="14">
        <v>2</v>
      </c>
      <c r="AO1506" s="14">
        <v>2</v>
      </c>
      <c r="AP1506" s="14">
        <v>3</v>
      </c>
      <c r="AQ1506" s="14">
        <v>1</v>
      </c>
      <c r="AR1506" s="107">
        <v>2</v>
      </c>
      <c r="AS1506" s="107"/>
      <c r="AT1506" s="14"/>
      <c r="AY1506" s="14"/>
      <c r="BH1506" t="str">
        <f>CONCATENATE(Tabla1[[#This Row],[MADRE]],"X",Tabla1[[#This Row],[PADRE]])</f>
        <v>D00i349XR1000</v>
      </c>
    </row>
    <row r="1507" spans="1:60" ht="15.75" hidden="1" x14ac:dyDescent="0.25">
      <c r="A1507" s="11" t="str">
        <f t="shared" si="241"/>
        <v>D06_1226_27</v>
      </c>
      <c r="B1507" s="1" t="s">
        <v>488</v>
      </c>
      <c r="C1507" s="12">
        <v>1226</v>
      </c>
      <c r="D1507" s="13">
        <v>27</v>
      </c>
      <c r="E1507" s="14" t="s">
        <v>497</v>
      </c>
      <c r="F1507" s="14" t="s">
        <v>62</v>
      </c>
      <c r="G1507" s="14" t="s">
        <v>63</v>
      </c>
      <c r="H1507" s="14">
        <v>2009</v>
      </c>
      <c r="I1507" t="s">
        <v>489</v>
      </c>
      <c r="Y1507" s="14">
        <v>25</v>
      </c>
      <c r="Z1507" s="14">
        <v>60</v>
      </c>
      <c r="AA1507" s="81">
        <f t="shared" si="242"/>
        <v>2.4</v>
      </c>
      <c r="AB1507" s="14">
        <v>4</v>
      </c>
      <c r="AC1507" s="14">
        <v>26</v>
      </c>
      <c r="AD1507" s="81">
        <f t="shared" si="243"/>
        <v>1.04</v>
      </c>
      <c r="AE1507" s="13">
        <f t="shared" si="244"/>
        <v>43.333333333333336</v>
      </c>
      <c r="AF1507" s="14">
        <v>0</v>
      </c>
      <c r="AG1507" s="13">
        <f t="shared" si="245"/>
        <v>0</v>
      </c>
      <c r="AH1507" s="13">
        <v>1</v>
      </c>
      <c r="AI1507" s="13">
        <f t="shared" si="246"/>
        <v>4</v>
      </c>
      <c r="AJ1507" s="17" t="s">
        <v>499</v>
      </c>
      <c r="AM1507" s="14">
        <v>3</v>
      </c>
      <c r="AN1507" s="14">
        <v>3</v>
      </c>
      <c r="AO1507" s="14">
        <v>1</v>
      </c>
      <c r="AP1507" s="14">
        <v>3</v>
      </c>
      <c r="AQ1507" s="14">
        <v>3</v>
      </c>
      <c r="AR1507" s="119">
        <v>2</v>
      </c>
      <c r="AS1507" s="14"/>
      <c r="AT1507" s="96"/>
      <c r="AY1507" s="14"/>
      <c r="BH1507" t="str">
        <f>CONCATENATE(Tabla1[[#This Row],[MADRE]],"X",Tabla1[[#This Row],[PADRE]])</f>
        <v>D00i349XR1000</v>
      </c>
    </row>
    <row r="1508" spans="1:60" ht="15.75" hidden="1" x14ac:dyDescent="0.25">
      <c r="A1508" s="11" t="str">
        <f t="shared" si="241"/>
        <v>D06_1226_27</v>
      </c>
      <c r="B1508" s="1" t="s">
        <v>488</v>
      </c>
      <c r="C1508" s="1">
        <v>1226</v>
      </c>
      <c r="D1508" s="16">
        <v>27</v>
      </c>
      <c r="E1508" s="14" t="s">
        <v>497</v>
      </c>
      <c r="F1508" s="11" t="s">
        <v>62</v>
      </c>
      <c r="G1508" s="11" t="s">
        <v>63</v>
      </c>
      <c r="H1508" s="11">
        <v>2010</v>
      </c>
      <c r="I1508" t="s">
        <v>489</v>
      </c>
      <c r="Y1508" s="11">
        <v>25</v>
      </c>
      <c r="Z1508" s="11">
        <v>72</v>
      </c>
      <c r="AA1508" s="15">
        <f t="shared" si="242"/>
        <v>2.88</v>
      </c>
      <c r="AB1508" s="11">
        <v>4</v>
      </c>
      <c r="AC1508" s="11">
        <v>25</v>
      </c>
      <c r="AD1508" s="15">
        <f t="shared" si="243"/>
        <v>1</v>
      </c>
      <c r="AE1508" s="16">
        <f t="shared" si="244"/>
        <v>34.722222222222221</v>
      </c>
      <c r="AF1508" s="11">
        <v>0</v>
      </c>
      <c r="AG1508" s="16">
        <f t="shared" si="245"/>
        <v>0</v>
      </c>
      <c r="AH1508" s="16">
        <v>1</v>
      </c>
      <c r="AI1508" s="16">
        <f t="shared" si="246"/>
        <v>4</v>
      </c>
      <c r="AJ1508" s="18" t="s">
        <v>87</v>
      </c>
      <c r="AM1508" s="11">
        <v>4</v>
      </c>
      <c r="AN1508" s="11">
        <v>2</v>
      </c>
      <c r="AO1508" s="11">
        <v>1</v>
      </c>
      <c r="AP1508" s="11">
        <v>1</v>
      </c>
      <c r="AQ1508" s="11">
        <v>3</v>
      </c>
      <c r="AR1508" s="11">
        <v>3</v>
      </c>
      <c r="AS1508" s="120">
        <v>3</v>
      </c>
      <c r="AT1508" s="98"/>
      <c r="AY1508" s="11"/>
      <c r="BH1508" t="str">
        <f>CONCATENATE(Tabla1[[#This Row],[MADRE]],"X",Tabla1[[#This Row],[PADRE]])</f>
        <v>D00i349XR1000</v>
      </c>
    </row>
    <row r="1509" spans="1:60" ht="15.75" hidden="1" x14ac:dyDescent="0.25">
      <c r="A1509" s="11" t="str">
        <f t="shared" si="241"/>
        <v>D06_1228_27</v>
      </c>
      <c r="B1509" s="1" t="s">
        <v>488</v>
      </c>
      <c r="C1509" s="12">
        <v>1228</v>
      </c>
      <c r="D1509" s="13">
        <v>27</v>
      </c>
      <c r="E1509" s="14" t="s">
        <v>497</v>
      </c>
      <c r="F1509" s="14" t="s">
        <v>62</v>
      </c>
      <c r="G1509" s="14" t="s">
        <v>63</v>
      </c>
      <c r="H1509" s="14">
        <v>2009</v>
      </c>
      <c r="I1509" t="s">
        <v>489</v>
      </c>
      <c r="Y1509" s="14">
        <v>25</v>
      </c>
      <c r="Z1509" s="14">
        <v>106</v>
      </c>
      <c r="AA1509" s="81">
        <f t="shared" si="242"/>
        <v>4.24</v>
      </c>
      <c r="AB1509" s="14">
        <v>4</v>
      </c>
      <c r="AC1509" s="14">
        <v>27</v>
      </c>
      <c r="AD1509" s="81">
        <f t="shared" si="243"/>
        <v>1.08</v>
      </c>
      <c r="AE1509" s="13">
        <f t="shared" si="244"/>
        <v>25.471698113207545</v>
      </c>
      <c r="AF1509" s="14">
        <v>0</v>
      </c>
      <c r="AG1509" s="103">
        <f t="shared" si="245"/>
        <v>0</v>
      </c>
      <c r="AH1509" s="14">
        <v>4</v>
      </c>
      <c r="AI1509" s="108">
        <f t="shared" si="246"/>
        <v>16</v>
      </c>
      <c r="AJ1509" s="17" t="s">
        <v>415</v>
      </c>
      <c r="AM1509" s="14">
        <v>4</v>
      </c>
      <c r="AN1509" s="14">
        <v>2</v>
      </c>
      <c r="AO1509" s="14">
        <v>2</v>
      </c>
      <c r="AP1509" s="14">
        <v>3</v>
      </c>
      <c r="AQ1509" s="14">
        <v>3</v>
      </c>
      <c r="AR1509" s="14">
        <v>3</v>
      </c>
      <c r="AS1509" s="14"/>
      <c r="AT1509" s="14"/>
      <c r="AY1509" s="14"/>
      <c r="BH1509" t="str">
        <f>CONCATENATE(Tabla1[[#This Row],[MADRE]],"X",Tabla1[[#This Row],[PADRE]])</f>
        <v>D00i349XR1000</v>
      </c>
    </row>
    <row r="1510" spans="1:60" ht="15.75" hidden="1" x14ac:dyDescent="0.25">
      <c r="A1510" s="11" t="str">
        <f t="shared" si="241"/>
        <v>D06_1233_28</v>
      </c>
      <c r="B1510" s="1" t="s">
        <v>488</v>
      </c>
      <c r="C1510" s="12">
        <v>1233</v>
      </c>
      <c r="D1510" s="13">
        <v>28</v>
      </c>
      <c r="E1510" s="14" t="s">
        <v>500</v>
      </c>
      <c r="F1510" s="14" t="s">
        <v>497</v>
      </c>
      <c r="G1510" s="14" t="s">
        <v>63</v>
      </c>
      <c r="H1510" s="14">
        <v>2009</v>
      </c>
      <c r="I1510" t="s">
        <v>489</v>
      </c>
      <c r="Y1510" s="14">
        <v>12</v>
      </c>
      <c r="Z1510" s="14">
        <v>17</v>
      </c>
      <c r="AA1510" s="81">
        <f t="shared" si="242"/>
        <v>1.4166666666666667</v>
      </c>
      <c r="AB1510" s="14">
        <v>3</v>
      </c>
      <c r="AC1510" s="14">
        <v>9</v>
      </c>
      <c r="AD1510" s="104">
        <f t="shared" si="243"/>
        <v>0.75</v>
      </c>
      <c r="AE1510" s="13">
        <f t="shared" si="244"/>
        <v>52.941176470588232</v>
      </c>
      <c r="AF1510" s="14">
        <v>0</v>
      </c>
      <c r="AG1510" s="103">
        <f t="shared" si="245"/>
        <v>0</v>
      </c>
      <c r="AH1510" s="14">
        <v>0</v>
      </c>
      <c r="AI1510" s="103">
        <f t="shared" si="246"/>
        <v>0</v>
      </c>
      <c r="AJ1510" s="17" t="s">
        <v>124</v>
      </c>
      <c r="AM1510" s="14">
        <v>3</v>
      </c>
      <c r="AN1510" s="14">
        <v>3</v>
      </c>
      <c r="AO1510" s="14">
        <v>1</v>
      </c>
      <c r="AP1510" s="14">
        <v>2</v>
      </c>
      <c r="AQ1510" s="14">
        <v>3</v>
      </c>
      <c r="AR1510" s="14">
        <v>3</v>
      </c>
      <c r="AS1510" s="14"/>
      <c r="AT1510" s="14" t="s">
        <v>574</v>
      </c>
      <c r="AY1510" s="14"/>
      <c r="BH1510" t="str">
        <f>CONCATENATE(Tabla1[[#This Row],[MADRE]],"X",Tabla1[[#This Row],[PADRE]])</f>
        <v>D01i456XD00i349</v>
      </c>
    </row>
    <row r="1511" spans="1:60" ht="15.75" hidden="1" x14ac:dyDescent="0.25">
      <c r="A1511" s="11" t="str">
        <f t="shared" si="241"/>
        <v>D06_1236_28</v>
      </c>
      <c r="B1511" s="1" t="s">
        <v>488</v>
      </c>
      <c r="C1511" s="12">
        <v>1236</v>
      </c>
      <c r="D1511" s="13">
        <v>28</v>
      </c>
      <c r="E1511" s="14" t="s">
        <v>500</v>
      </c>
      <c r="F1511" s="14" t="s">
        <v>497</v>
      </c>
      <c r="G1511" s="14" t="s">
        <v>63</v>
      </c>
      <c r="H1511" s="14">
        <v>2009</v>
      </c>
      <c r="I1511" t="s">
        <v>489</v>
      </c>
      <c r="Y1511" s="14">
        <v>25</v>
      </c>
      <c r="Z1511" s="14">
        <v>58</v>
      </c>
      <c r="AA1511" s="81">
        <f t="shared" si="242"/>
        <v>2.3199999999999998</v>
      </c>
      <c r="AB1511" s="14">
        <v>4</v>
      </c>
      <c r="AC1511" s="14">
        <v>23</v>
      </c>
      <c r="AD1511" s="81">
        <f t="shared" si="243"/>
        <v>0.92</v>
      </c>
      <c r="AE1511" s="13">
        <f t="shared" si="244"/>
        <v>39.655172413793103</v>
      </c>
      <c r="AF1511" s="14">
        <v>0</v>
      </c>
      <c r="AG1511" s="103">
        <f t="shared" si="245"/>
        <v>0</v>
      </c>
      <c r="AH1511" s="14">
        <v>0</v>
      </c>
      <c r="AI1511" s="103">
        <f t="shared" si="246"/>
        <v>0</v>
      </c>
      <c r="AJ1511" s="17" t="s">
        <v>87</v>
      </c>
      <c r="AM1511" s="14">
        <v>4</v>
      </c>
      <c r="AN1511" s="14">
        <v>3</v>
      </c>
      <c r="AO1511" s="14">
        <v>3</v>
      </c>
      <c r="AP1511" s="14">
        <v>3</v>
      </c>
      <c r="AQ1511" s="14">
        <v>3</v>
      </c>
      <c r="AR1511" s="14">
        <v>3</v>
      </c>
      <c r="AS1511" s="14"/>
      <c r="AT1511" s="14"/>
      <c r="AY1511" s="14"/>
      <c r="BH1511" t="str">
        <f>CONCATENATE(Tabla1[[#This Row],[MADRE]],"X",Tabla1[[#This Row],[PADRE]])</f>
        <v>D01i456XD00i349</v>
      </c>
    </row>
    <row r="1512" spans="1:60" ht="15.75" hidden="1" x14ac:dyDescent="0.25">
      <c r="A1512" s="11" t="str">
        <f t="shared" si="241"/>
        <v>D06_1237_28</v>
      </c>
      <c r="B1512" s="1" t="s">
        <v>488</v>
      </c>
      <c r="C1512" s="12">
        <v>1237</v>
      </c>
      <c r="D1512" s="13">
        <v>28</v>
      </c>
      <c r="E1512" s="14" t="s">
        <v>500</v>
      </c>
      <c r="F1512" s="14" t="s">
        <v>497</v>
      </c>
      <c r="G1512" s="14" t="s">
        <v>63</v>
      </c>
      <c r="H1512" s="14">
        <v>2009</v>
      </c>
      <c r="I1512" t="s">
        <v>489</v>
      </c>
      <c r="Y1512" s="14">
        <v>25</v>
      </c>
      <c r="Z1512" s="14">
        <v>55</v>
      </c>
      <c r="AA1512" s="81">
        <f t="shared" si="242"/>
        <v>2.2000000000000002</v>
      </c>
      <c r="AB1512" s="14">
        <v>3</v>
      </c>
      <c r="AC1512" s="14">
        <v>25</v>
      </c>
      <c r="AD1512" s="81">
        <f t="shared" si="243"/>
        <v>1</v>
      </c>
      <c r="AE1512" s="13">
        <f t="shared" si="244"/>
        <v>45.454545454545453</v>
      </c>
      <c r="AF1512" s="14">
        <v>0</v>
      </c>
      <c r="AG1512" s="103">
        <f t="shared" si="245"/>
        <v>0</v>
      </c>
      <c r="AH1512" s="13">
        <v>1</v>
      </c>
      <c r="AI1512" s="13">
        <f t="shared" si="246"/>
        <v>4</v>
      </c>
      <c r="AJ1512" s="17" t="s">
        <v>87</v>
      </c>
      <c r="AM1512" s="14">
        <v>2</v>
      </c>
      <c r="AN1512" s="14">
        <v>3</v>
      </c>
      <c r="AO1512" s="14">
        <v>1</v>
      </c>
      <c r="AP1512" s="14">
        <v>3</v>
      </c>
      <c r="AQ1512" s="14">
        <v>3</v>
      </c>
      <c r="AR1512" s="85">
        <v>4</v>
      </c>
      <c r="AS1512" s="85"/>
      <c r="AT1512" s="14"/>
      <c r="AY1512" s="14"/>
      <c r="BH1512" t="str">
        <f>CONCATENATE(Tabla1[[#This Row],[MADRE]],"X",Tabla1[[#This Row],[PADRE]])</f>
        <v>D01i456XD00i349</v>
      </c>
    </row>
    <row r="1513" spans="1:60" ht="15.75" hidden="1" x14ac:dyDescent="0.25">
      <c r="A1513" s="11" t="str">
        <f t="shared" si="241"/>
        <v>D06_1240_28</v>
      </c>
      <c r="B1513" s="1" t="s">
        <v>488</v>
      </c>
      <c r="C1513" s="12">
        <v>1240</v>
      </c>
      <c r="D1513" s="13">
        <v>28</v>
      </c>
      <c r="E1513" s="14" t="s">
        <v>500</v>
      </c>
      <c r="F1513" s="14" t="s">
        <v>497</v>
      </c>
      <c r="G1513" s="14" t="s">
        <v>63</v>
      </c>
      <c r="H1513" s="14">
        <v>2009</v>
      </c>
      <c r="I1513" t="s">
        <v>489</v>
      </c>
      <c r="Y1513" s="14">
        <v>25</v>
      </c>
      <c r="Z1513" s="14">
        <v>53</v>
      </c>
      <c r="AA1513" s="81">
        <f t="shared" si="242"/>
        <v>2.16</v>
      </c>
      <c r="AB1513" s="14">
        <v>4</v>
      </c>
      <c r="AC1513" s="14">
        <v>24</v>
      </c>
      <c r="AD1513" s="81">
        <f t="shared" si="243"/>
        <v>1</v>
      </c>
      <c r="AE1513" s="13">
        <f t="shared" si="244"/>
        <v>46.296296296296291</v>
      </c>
      <c r="AF1513" s="14">
        <v>1</v>
      </c>
      <c r="AG1513" s="13">
        <f t="shared" si="245"/>
        <v>4</v>
      </c>
      <c r="AH1513" s="13">
        <v>0</v>
      </c>
      <c r="AI1513" s="103">
        <f t="shared" si="246"/>
        <v>0</v>
      </c>
      <c r="AJ1513" s="17" t="s">
        <v>87</v>
      </c>
      <c r="AM1513" s="14">
        <v>4</v>
      </c>
      <c r="AN1513" s="14">
        <v>2</v>
      </c>
      <c r="AO1513" s="14">
        <v>3</v>
      </c>
      <c r="AP1513" s="14">
        <v>2</v>
      </c>
      <c r="AQ1513" s="14">
        <v>3</v>
      </c>
      <c r="AR1513" s="85">
        <v>4</v>
      </c>
      <c r="AS1513" s="85"/>
      <c r="AT1513" s="14"/>
      <c r="AY1513" s="14"/>
      <c r="BH1513" t="str">
        <f>CONCATENATE(Tabla1[[#This Row],[MADRE]],"X",Tabla1[[#This Row],[PADRE]])</f>
        <v>D01i456XD00i349</v>
      </c>
    </row>
    <row r="1514" spans="1:60" ht="15.75" hidden="1" x14ac:dyDescent="0.25">
      <c r="A1514" s="11" t="str">
        <f t="shared" si="241"/>
        <v>D06_1242_28</v>
      </c>
      <c r="B1514" s="1" t="s">
        <v>488</v>
      </c>
      <c r="C1514" s="12">
        <v>1242</v>
      </c>
      <c r="D1514" s="13">
        <v>28</v>
      </c>
      <c r="E1514" s="14" t="s">
        <v>500</v>
      </c>
      <c r="F1514" s="14" t="s">
        <v>497</v>
      </c>
      <c r="G1514" s="14" t="s">
        <v>63</v>
      </c>
      <c r="H1514" s="14">
        <v>2009</v>
      </c>
      <c r="I1514" t="s">
        <v>489</v>
      </c>
      <c r="Y1514" s="14">
        <v>25</v>
      </c>
      <c r="Z1514" s="14">
        <v>56</v>
      </c>
      <c r="AA1514" s="81">
        <f t="shared" si="242"/>
        <v>2.2400000000000002</v>
      </c>
      <c r="AB1514" s="14">
        <v>4</v>
      </c>
      <c r="AC1514" s="14">
        <v>25</v>
      </c>
      <c r="AD1514" s="81">
        <f t="shared" si="243"/>
        <v>1</v>
      </c>
      <c r="AE1514" s="13">
        <f t="shared" si="244"/>
        <v>44.642857142857139</v>
      </c>
      <c r="AF1514" s="14">
        <v>0</v>
      </c>
      <c r="AG1514" s="103">
        <f t="shared" si="245"/>
        <v>0</v>
      </c>
      <c r="AH1514" s="13">
        <v>0</v>
      </c>
      <c r="AI1514" s="103">
        <f t="shared" si="246"/>
        <v>0</v>
      </c>
      <c r="AJ1514" s="17" t="s">
        <v>87</v>
      </c>
      <c r="AM1514" s="14">
        <v>4</v>
      </c>
      <c r="AN1514" s="14">
        <v>3</v>
      </c>
      <c r="AO1514" s="14">
        <v>2</v>
      </c>
      <c r="AP1514" s="14">
        <v>4</v>
      </c>
      <c r="AQ1514" s="14">
        <v>3</v>
      </c>
      <c r="AR1514" s="14">
        <v>3</v>
      </c>
      <c r="AS1514" s="14"/>
      <c r="AT1514" s="14"/>
      <c r="AY1514" s="14"/>
      <c r="BH1514" t="str">
        <f>CONCATENATE(Tabla1[[#This Row],[MADRE]],"X",Tabla1[[#This Row],[PADRE]])</f>
        <v>D01i456XD00i349</v>
      </c>
    </row>
    <row r="1515" spans="1:60" ht="15.75" hidden="1" x14ac:dyDescent="0.25">
      <c r="A1515" s="11" t="str">
        <f t="shared" si="241"/>
        <v>D06_1246_28</v>
      </c>
      <c r="B1515" s="1" t="s">
        <v>488</v>
      </c>
      <c r="C1515" s="12">
        <v>1246</v>
      </c>
      <c r="D1515" s="13">
        <v>28</v>
      </c>
      <c r="E1515" s="14" t="s">
        <v>500</v>
      </c>
      <c r="F1515" s="14" t="s">
        <v>497</v>
      </c>
      <c r="G1515" s="14" t="s">
        <v>63</v>
      </c>
      <c r="H1515" s="14">
        <v>2009</v>
      </c>
      <c r="I1515" t="s">
        <v>489</v>
      </c>
      <c r="Y1515" s="14">
        <v>25</v>
      </c>
      <c r="Z1515" s="14">
        <v>50</v>
      </c>
      <c r="AA1515" s="81">
        <f t="shared" si="242"/>
        <v>2</v>
      </c>
      <c r="AB1515" s="14">
        <v>4</v>
      </c>
      <c r="AC1515" s="14">
        <v>20</v>
      </c>
      <c r="AD1515" s="81">
        <f t="shared" si="243"/>
        <v>0.8</v>
      </c>
      <c r="AE1515" s="13">
        <f t="shared" si="244"/>
        <v>40</v>
      </c>
      <c r="AF1515" s="14">
        <v>0</v>
      </c>
      <c r="AG1515" s="103">
        <f t="shared" si="245"/>
        <v>0</v>
      </c>
      <c r="AH1515" s="14">
        <v>5</v>
      </c>
      <c r="AI1515" s="108">
        <f t="shared" si="246"/>
        <v>20</v>
      </c>
      <c r="AJ1515" s="17" t="s">
        <v>575</v>
      </c>
      <c r="AM1515" s="14">
        <v>3</v>
      </c>
      <c r="AN1515" s="14">
        <v>3</v>
      </c>
      <c r="AO1515" s="14">
        <v>3</v>
      </c>
      <c r="AP1515" s="14">
        <v>4</v>
      </c>
      <c r="AQ1515" s="14">
        <v>3</v>
      </c>
      <c r="AR1515" s="107">
        <v>2</v>
      </c>
      <c r="AS1515" s="107"/>
      <c r="AT1515" s="14"/>
      <c r="AY1515" s="14"/>
      <c r="BH1515" t="str">
        <f>CONCATENATE(Tabla1[[#This Row],[MADRE]],"X",Tabla1[[#This Row],[PADRE]])</f>
        <v>D01i456XD00i349</v>
      </c>
    </row>
    <row r="1516" spans="1:60" ht="15.75" hidden="1" x14ac:dyDescent="0.25">
      <c r="A1516" s="11" t="str">
        <f t="shared" si="241"/>
        <v>D06_1247_28</v>
      </c>
      <c r="B1516" s="1" t="s">
        <v>488</v>
      </c>
      <c r="C1516" s="12">
        <v>1247</v>
      </c>
      <c r="D1516" s="13">
        <v>28</v>
      </c>
      <c r="E1516" s="14" t="s">
        <v>500</v>
      </c>
      <c r="F1516" s="14" t="s">
        <v>497</v>
      </c>
      <c r="G1516" s="14" t="s">
        <v>63</v>
      </c>
      <c r="H1516" s="14">
        <v>2009</v>
      </c>
      <c r="I1516" t="s">
        <v>489</v>
      </c>
      <c r="Y1516" s="14">
        <v>25</v>
      </c>
      <c r="Z1516" s="14">
        <v>75</v>
      </c>
      <c r="AA1516" s="81">
        <f t="shared" si="242"/>
        <v>3.0449999999999999</v>
      </c>
      <c r="AB1516" s="14">
        <v>4</v>
      </c>
      <c r="AC1516" s="14">
        <v>27</v>
      </c>
      <c r="AD1516" s="100">
        <f t="shared" si="243"/>
        <v>1.125</v>
      </c>
      <c r="AE1516" s="13">
        <f t="shared" si="244"/>
        <v>36.945812807881772</v>
      </c>
      <c r="AF1516" s="14">
        <v>1</v>
      </c>
      <c r="AG1516" s="13">
        <f t="shared" si="245"/>
        <v>4</v>
      </c>
      <c r="AH1516" s="13">
        <v>0</v>
      </c>
      <c r="AI1516" s="13">
        <f t="shared" si="246"/>
        <v>0</v>
      </c>
      <c r="AJ1516" s="17" t="s">
        <v>576</v>
      </c>
      <c r="AM1516" s="14">
        <v>3</v>
      </c>
      <c r="AN1516" s="14">
        <v>2</v>
      </c>
      <c r="AO1516" s="14">
        <v>3</v>
      </c>
      <c r="AP1516" s="14">
        <v>3</v>
      </c>
      <c r="AQ1516" s="14">
        <v>3</v>
      </c>
      <c r="AR1516" s="119">
        <v>2</v>
      </c>
      <c r="AS1516" s="14"/>
      <c r="AT1516" s="111"/>
      <c r="AY1516" s="14"/>
      <c r="BH1516" t="str">
        <f>CONCATENATE(Tabla1[[#This Row],[MADRE]],"X",Tabla1[[#This Row],[PADRE]])</f>
        <v>D01i456XD00i349</v>
      </c>
    </row>
    <row r="1517" spans="1:60" ht="15.75" hidden="1" x14ac:dyDescent="0.25">
      <c r="A1517" s="11" t="str">
        <f t="shared" si="241"/>
        <v>D06_1247_28</v>
      </c>
      <c r="B1517" s="1" t="s">
        <v>488</v>
      </c>
      <c r="C1517" s="1">
        <v>1247</v>
      </c>
      <c r="D1517" s="16">
        <v>28</v>
      </c>
      <c r="E1517" s="14" t="s">
        <v>500</v>
      </c>
      <c r="F1517" s="14" t="s">
        <v>497</v>
      </c>
      <c r="G1517" s="11" t="s">
        <v>63</v>
      </c>
      <c r="H1517" s="11">
        <v>2010</v>
      </c>
      <c r="I1517" t="s">
        <v>489</v>
      </c>
      <c r="Y1517" s="11">
        <v>25</v>
      </c>
      <c r="Z1517" s="11">
        <v>71</v>
      </c>
      <c r="AA1517" s="15">
        <f t="shared" si="242"/>
        <v>2.88</v>
      </c>
      <c r="AB1517" s="11">
        <v>4</v>
      </c>
      <c r="AC1517" s="11">
        <v>24</v>
      </c>
      <c r="AD1517" s="15">
        <f t="shared" si="243"/>
        <v>1</v>
      </c>
      <c r="AE1517" s="16">
        <f t="shared" si="244"/>
        <v>34.722222222222221</v>
      </c>
      <c r="AF1517" s="11">
        <v>1</v>
      </c>
      <c r="AG1517" s="16">
        <f t="shared" si="245"/>
        <v>4</v>
      </c>
      <c r="AH1517" s="16">
        <v>1</v>
      </c>
      <c r="AI1517" s="16">
        <f t="shared" si="246"/>
        <v>4</v>
      </c>
      <c r="AJ1517" s="18" t="s">
        <v>524</v>
      </c>
      <c r="AM1517" s="11">
        <v>2</v>
      </c>
      <c r="AN1517" s="11">
        <v>3</v>
      </c>
      <c r="AO1517" s="11">
        <v>3</v>
      </c>
      <c r="AP1517" s="11">
        <v>2</v>
      </c>
      <c r="AQ1517" s="11">
        <v>3</v>
      </c>
      <c r="AR1517" s="11">
        <v>3</v>
      </c>
      <c r="AS1517" s="120">
        <v>3</v>
      </c>
      <c r="AT1517" s="102"/>
      <c r="AY1517" s="11"/>
      <c r="BH1517" t="str">
        <f>CONCATENATE(Tabla1[[#This Row],[MADRE]],"X",Tabla1[[#This Row],[PADRE]])</f>
        <v>D01i456XD00i349</v>
      </c>
    </row>
    <row r="1518" spans="1:60" ht="15.75" hidden="1" x14ac:dyDescent="0.25">
      <c r="A1518" s="11" t="str">
        <f t="shared" si="241"/>
        <v>D06_1253_30</v>
      </c>
      <c r="B1518" s="1" t="s">
        <v>488</v>
      </c>
      <c r="C1518" s="12">
        <v>1253</v>
      </c>
      <c r="D1518" s="13">
        <v>30</v>
      </c>
      <c r="E1518" s="14" t="s">
        <v>577</v>
      </c>
      <c r="F1518" s="14" t="s">
        <v>528</v>
      </c>
      <c r="G1518" s="14" t="s">
        <v>63</v>
      </c>
      <c r="H1518" s="14">
        <v>2009</v>
      </c>
      <c r="I1518" t="s">
        <v>489</v>
      </c>
      <c r="Y1518" s="14">
        <v>25</v>
      </c>
      <c r="Z1518" s="14">
        <v>68</v>
      </c>
      <c r="AA1518" s="81">
        <f t="shared" si="242"/>
        <v>2.7650000000000001</v>
      </c>
      <c r="AB1518" s="14">
        <v>4</v>
      </c>
      <c r="AC1518" s="14">
        <v>27</v>
      </c>
      <c r="AD1518" s="100">
        <f t="shared" si="243"/>
        <v>1.125</v>
      </c>
      <c r="AE1518" s="13">
        <f t="shared" si="244"/>
        <v>40.687160940325498</v>
      </c>
      <c r="AF1518" s="14">
        <v>1</v>
      </c>
      <c r="AG1518" s="13">
        <f t="shared" si="245"/>
        <v>4</v>
      </c>
      <c r="AH1518" s="13">
        <v>0</v>
      </c>
      <c r="AI1518" s="13">
        <f t="shared" si="246"/>
        <v>0</v>
      </c>
      <c r="AJ1518" s="17" t="s">
        <v>309</v>
      </c>
      <c r="AM1518" s="14">
        <v>4</v>
      </c>
      <c r="AN1518" s="14">
        <v>2</v>
      </c>
      <c r="AO1518" s="14">
        <v>3</v>
      </c>
      <c r="AP1518" s="14">
        <v>3</v>
      </c>
      <c r="AQ1518" s="14">
        <v>3</v>
      </c>
      <c r="AR1518" s="119">
        <v>2</v>
      </c>
      <c r="AS1518" s="14"/>
      <c r="AT1518" s="111"/>
      <c r="AY1518" s="14"/>
      <c r="BH1518" t="str">
        <f>CONCATENATE(Tabla1[[#This Row],[MADRE]],"X",Tabla1[[#This Row],[PADRE]])</f>
        <v>D01i466XD00i078</v>
      </c>
    </row>
    <row r="1519" spans="1:60" ht="15.75" hidden="1" x14ac:dyDescent="0.25">
      <c r="A1519" s="11" t="str">
        <f t="shared" si="241"/>
        <v>D06_1253_30</v>
      </c>
      <c r="B1519" s="1" t="s">
        <v>488</v>
      </c>
      <c r="C1519" s="1">
        <v>1253</v>
      </c>
      <c r="D1519" s="16">
        <v>30</v>
      </c>
      <c r="E1519" s="14" t="s">
        <v>577</v>
      </c>
      <c r="F1519" s="14" t="s">
        <v>528</v>
      </c>
      <c r="G1519" s="11" t="s">
        <v>63</v>
      </c>
      <c r="H1519" s="11">
        <v>2010</v>
      </c>
      <c r="I1519" t="s">
        <v>489</v>
      </c>
      <c r="Y1519" s="11">
        <v>22</v>
      </c>
      <c r="Z1519" s="11">
        <v>69</v>
      </c>
      <c r="AA1519" s="15">
        <f t="shared" si="242"/>
        <v>3.1363636363636362</v>
      </c>
      <c r="AB1519" s="11">
        <v>4</v>
      </c>
      <c r="AC1519" s="11">
        <v>22</v>
      </c>
      <c r="AD1519" s="15">
        <f t="shared" si="243"/>
        <v>1</v>
      </c>
      <c r="AE1519" s="16">
        <f t="shared" si="244"/>
        <v>31.884057971014492</v>
      </c>
      <c r="AF1519" s="11">
        <v>0</v>
      </c>
      <c r="AG1519" s="16">
        <f t="shared" si="245"/>
        <v>0</v>
      </c>
      <c r="AH1519" s="16">
        <v>0</v>
      </c>
      <c r="AI1519" s="16">
        <f t="shared" si="246"/>
        <v>0</v>
      </c>
      <c r="AJ1519" s="18" t="s">
        <v>87</v>
      </c>
      <c r="AM1519" s="11">
        <v>6</v>
      </c>
      <c r="AN1519" s="11">
        <v>2</v>
      </c>
      <c r="AO1519" s="11">
        <v>2</v>
      </c>
      <c r="AP1519" s="11">
        <v>3</v>
      </c>
      <c r="AQ1519" s="11">
        <v>3</v>
      </c>
      <c r="AR1519" s="11">
        <v>3</v>
      </c>
      <c r="AS1519" s="11">
        <v>2</v>
      </c>
      <c r="AT1519" s="102"/>
      <c r="AY1519" s="11"/>
      <c r="BH1519" t="str">
        <f>CONCATENATE(Tabla1[[#This Row],[MADRE]],"X",Tabla1[[#This Row],[PADRE]])</f>
        <v>D01i466XD00i078</v>
      </c>
    </row>
    <row r="1520" spans="1:60" ht="15.75" hidden="1" x14ac:dyDescent="0.25">
      <c r="A1520" s="11" t="str">
        <f t="shared" si="241"/>
        <v>D06_1260_31</v>
      </c>
      <c r="B1520" s="1" t="s">
        <v>488</v>
      </c>
      <c r="C1520" s="12">
        <v>1260</v>
      </c>
      <c r="D1520" s="13">
        <v>31</v>
      </c>
      <c r="E1520" s="14" t="s">
        <v>577</v>
      </c>
      <c r="F1520" s="14" t="s">
        <v>497</v>
      </c>
      <c r="G1520" s="14" t="s">
        <v>63</v>
      </c>
      <c r="H1520" s="14">
        <v>2009</v>
      </c>
      <c r="I1520" t="s">
        <v>489</v>
      </c>
      <c r="Y1520" s="14">
        <v>25</v>
      </c>
      <c r="Z1520" s="14">
        <v>53</v>
      </c>
      <c r="AA1520" s="81">
        <f t="shared" si="242"/>
        <v>2.12</v>
      </c>
      <c r="AB1520" s="14">
        <v>4</v>
      </c>
      <c r="AC1520" s="14">
        <v>18</v>
      </c>
      <c r="AD1520" s="104">
        <f t="shared" si="243"/>
        <v>0.72</v>
      </c>
      <c r="AE1520" s="13">
        <f t="shared" si="244"/>
        <v>33.962264150943398</v>
      </c>
      <c r="AF1520" s="14">
        <v>0</v>
      </c>
      <c r="AG1520" s="103">
        <f t="shared" si="245"/>
        <v>0</v>
      </c>
      <c r="AH1520" s="14">
        <v>1</v>
      </c>
      <c r="AI1520" s="13">
        <f t="shared" si="246"/>
        <v>4</v>
      </c>
      <c r="AJ1520" s="17" t="s">
        <v>133</v>
      </c>
      <c r="AM1520" s="14">
        <v>5</v>
      </c>
      <c r="AN1520" s="14">
        <v>3</v>
      </c>
      <c r="AO1520" s="14">
        <v>1</v>
      </c>
      <c r="AP1520" s="14">
        <v>2</v>
      </c>
      <c r="AQ1520" s="14">
        <v>3</v>
      </c>
      <c r="AR1520" s="107">
        <v>2</v>
      </c>
      <c r="AS1520" s="107"/>
      <c r="AT1520" s="14"/>
      <c r="AY1520" s="14"/>
      <c r="BH1520" t="str">
        <f>CONCATENATE(Tabla1[[#This Row],[MADRE]],"X",Tabla1[[#This Row],[PADRE]])</f>
        <v>D01i466XD00i349</v>
      </c>
    </row>
    <row r="1521" spans="1:60" ht="15.75" hidden="1" x14ac:dyDescent="0.25">
      <c r="A1521" s="11" t="str">
        <f t="shared" si="241"/>
        <v>D06_1261_31</v>
      </c>
      <c r="B1521" s="1" t="s">
        <v>488</v>
      </c>
      <c r="C1521" s="12">
        <v>1261</v>
      </c>
      <c r="D1521" s="13">
        <v>31</v>
      </c>
      <c r="E1521" s="14" t="s">
        <v>577</v>
      </c>
      <c r="F1521" s="14" t="s">
        <v>497</v>
      </c>
      <c r="G1521" s="14" t="s">
        <v>63</v>
      </c>
      <c r="H1521" s="14">
        <v>2009</v>
      </c>
      <c r="I1521" t="s">
        <v>489</v>
      </c>
      <c r="Y1521" s="14">
        <v>25</v>
      </c>
      <c r="Z1521" s="14">
        <v>48</v>
      </c>
      <c r="AA1521" s="81">
        <f t="shared" si="242"/>
        <v>1.95</v>
      </c>
      <c r="AB1521" s="14">
        <v>4</v>
      </c>
      <c r="AC1521" s="14">
        <v>18</v>
      </c>
      <c r="AD1521" s="104">
        <f t="shared" si="243"/>
        <v>0.75</v>
      </c>
      <c r="AE1521" s="13">
        <f t="shared" si="244"/>
        <v>38.46153846153846</v>
      </c>
      <c r="AF1521" s="14">
        <v>1</v>
      </c>
      <c r="AG1521" s="13">
        <f t="shared" si="245"/>
        <v>4</v>
      </c>
      <c r="AH1521" s="14">
        <v>0</v>
      </c>
      <c r="AI1521" s="103">
        <f t="shared" si="246"/>
        <v>0</v>
      </c>
      <c r="AJ1521" s="17" t="s">
        <v>459</v>
      </c>
      <c r="AM1521" s="14">
        <v>4</v>
      </c>
      <c r="AN1521" s="14">
        <v>2</v>
      </c>
      <c r="AO1521" s="14">
        <v>1</v>
      </c>
      <c r="AP1521" s="14">
        <v>2</v>
      </c>
      <c r="AQ1521" s="14">
        <v>3</v>
      </c>
      <c r="AR1521" s="107">
        <v>2</v>
      </c>
      <c r="AS1521" s="107"/>
      <c r="AT1521" s="14"/>
      <c r="AY1521" s="14"/>
      <c r="BH1521" t="str">
        <f>CONCATENATE(Tabla1[[#This Row],[MADRE]],"X",Tabla1[[#This Row],[PADRE]])</f>
        <v>D01i466XD00i349</v>
      </c>
    </row>
    <row r="1522" spans="1:60" ht="15.75" hidden="1" x14ac:dyDescent="0.25">
      <c r="A1522" s="11" t="str">
        <f t="shared" si="241"/>
        <v>D06_1262_31</v>
      </c>
      <c r="B1522" s="1" t="s">
        <v>488</v>
      </c>
      <c r="C1522" s="12">
        <v>1262</v>
      </c>
      <c r="D1522" s="13">
        <v>31</v>
      </c>
      <c r="E1522" s="14" t="s">
        <v>577</v>
      </c>
      <c r="F1522" s="14" t="s">
        <v>497</v>
      </c>
      <c r="G1522" s="14" t="s">
        <v>63</v>
      </c>
      <c r="H1522" s="14">
        <v>2009</v>
      </c>
      <c r="I1522" t="s">
        <v>489</v>
      </c>
      <c r="Y1522" s="14">
        <v>25</v>
      </c>
      <c r="Z1522" s="14">
        <v>72</v>
      </c>
      <c r="AA1522" s="81">
        <f t="shared" si="242"/>
        <v>2.88</v>
      </c>
      <c r="AB1522" s="14">
        <v>4</v>
      </c>
      <c r="AC1522" s="14">
        <v>22</v>
      </c>
      <c r="AD1522" s="81">
        <f t="shared" si="243"/>
        <v>0.88</v>
      </c>
      <c r="AE1522" s="13">
        <f t="shared" si="244"/>
        <v>30.555555555555557</v>
      </c>
      <c r="AF1522" s="14">
        <v>0</v>
      </c>
      <c r="AG1522" s="103">
        <f t="shared" si="245"/>
        <v>0</v>
      </c>
      <c r="AH1522" s="14">
        <v>0</v>
      </c>
      <c r="AI1522" s="103">
        <f t="shared" si="246"/>
        <v>0</v>
      </c>
      <c r="AJ1522" s="17" t="s">
        <v>87</v>
      </c>
      <c r="AM1522" s="14">
        <v>3</v>
      </c>
      <c r="AN1522" s="14">
        <v>2</v>
      </c>
      <c r="AO1522" s="14">
        <v>2</v>
      </c>
      <c r="AP1522" s="14">
        <v>4</v>
      </c>
      <c r="AQ1522" s="14">
        <v>3</v>
      </c>
      <c r="AR1522" s="116">
        <v>4</v>
      </c>
      <c r="AS1522" s="116"/>
      <c r="AT1522" s="14"/>
      <c r="AY1522" s="14"/>
      <c r="BH1522" t="str">
        <f>CONCATENATE(Tabla1[[#This Row],[MADRE]],"X",Tabla1[[#This Row],[PADRE]])</f>
        <v>D01i466XD00i349</v>
      </c>
    </row>
    <row r="1523" spans="1:60" ht="15.75" hidden="1" x14ac:dyDescent="0.25">
      <c r="A1523" s="11" t="str">
        <f t="shared" si="241"/>
        <v>D06_1264_31</v>
      </c>
      <c r="B1523" s="1" t="s">
        <v>488</v>
      </c>
      <c r="C1523" s="12">
        <v>1264</v>
      </c>
      <c r="D1523" s="13">
        <v>31</v>
      </c>
      <c r="E1523" s="14" t="s">
        <v>577</v>
      </c>
      <c r="F1523" s="14" t="s">
        <v>497</v>
      </c>
      <c r="G1523" s="14" t="s">
        <v>63</v>
      </c>
      <c r="H1523" s="14">
        <v>2009</v>
      </c>
      <c r="I1523" t="s">
        <v>489</v>
      </c>
      <c r="Y1523" s="14">
        <v>25</v>
      </c>
      <c r="Z1523" s="14">
        <v>64</v>
      </c>
      <c r="AA1523" s="81">
        <f t="shared" si="242"/>
        <v>2.5966666666666667</v>
      </c>
      <c r="AB1523" s="14">
        <v>4</v>
      </c>
      <c r="AC1523" s="14">
        <v>22</v>
      </c>
      <c r="AD1523" s="81">
        <f t="shared" si="243"/>
        <v>0.91666666666666663</v>
      </c>
      <c r="AE1523" s="13">
        <f t="shared" si="244"/>
        <v>35.301668806161743</v>
      </c>
      <c r="AF1523" s="14">
        <v>1</v>
      </c>
      <c r="AG1523" s="13">
        <f t="shared" si="245"/>
        <v>4</v>
      </c>
      <c r="AH1523" s="14">
        <v>0</v>
      </c>
      <c r="AI1523" s="103">
        <f t="shared" si="246"/>
        <v>0</v>
      </c>
      <c r="AJ1523" s="17" t="s">
        <v>87</v>
      </c>
      <c r="AM1523" s="14">
        <v>3</v>
      </c>
      <c r="AN1523" s="14">
        <v>3</v>
      </c>
      <c r="AO1523" s="14">
        <v>2</v>
      </c>
      <c r="AP1523" s="14">
        <v>4</v>
      </c>
      <c r="AQ1523" s="14">
        <v>3</v>
      </c>
      <c r="AR1523" s="14">
        <v>3</v>
      </c>
      <c r="AS1523" s="14"/>
      <c r="AT1523" s="14"/>
      <c r="AY1523" s="14"/>
      <c r="BH1523" t="str">
        <f>CONCATENATE(Tabla1[[#This Row],[MADRE]],"X",Tabla1[[#This Row],[PADRE]])</f>
        <v>D01i466XD00i349</v>
      </c>
    </row>
    <row r="1524" spans="1:60" ht="15.75" hidden="1" x14ac:dyDescent="0.25">
      <c r="A1524" s="11" t="str">
        <f t="shared" si="241"/>
        <v>D06_1267_31</v>
      </c>
      <c r="B1524" s="1" t="s">
        <v>488</v>
      </c>
      <c r="C1524" s="12">
        <v>1267</v>
      </c>
      <c r="D1524" s="13">
        <v>31</v>
      </c>
      <c r="E1524" s="14" t="s">
        <v>577</v>
      </c>
      <c r="F1524" s="14" t="s">
        <v>497</v>
      </c>
      <c r="G1524" s="14" t="s">
        <v>63</v>
      </c>
      <c r="H1524" s="14">
        <v>2009</v>
      </c>
      <c r="I1524" t="s">
        <v>489</v>
      </c>
      <c r="Y1524" s="14">
        <v>25</v>
      </c>
      <c r="Z1524" s="14">
        <v>56</v>
      </c>
      <c r="AA1524" s="81">
        <f t="shared" si="242"/>
        <v>2.4</v>
      </c>
      <c r="AB1524" s="14">
        <v>4</v>
      </c>
      <c r="AC1524" s="14">
        <v>16</v>
      </c>
      <c r="AD1524" s="81">
        <f t="shared" si="243"/>
        <v>0.8</v>
      </c>
      <c r="AE1524" s="13">
        <f t="shared" si="244"/>
        <v>33.333333333333336</v>
      </c>
      <c r="AF1524" s="14">
        <v>5</v>
      </c>
      <c r="AG1524" s="108">
        <f t="shared" si="245"/>
        <v>20</v>
      </c>
      <c r="AH1524" s="14">
        <v>0</v>
      </c>
      <c r="AI1524" s="103">
        <f t="shared" si="246"/>
        <v>0</v>
      </c>
      <c r="AJ1524" s="17" t="s">
        <v>578</v>
      </c>
      <c r="AM1524" s="14">
        <v>7</v>
      </c>
      <c r="AN1524" s="14">
        <v>3</v>
      </c>
      <c r="AO1524" s="14">
        <v>3</v>
      </c>
      <c r="AP1524" s="14">
        <v>3</v>
      </c>
      <c r="AQ1524" s="14">
        <v>3</v>
      </c>
      <c r="AR1524" s="107">
        <v>1</v>
      </c>
      <c r="AS1524" s="107"/>
      <c r="AT1524" s="14"/>
      <c r="AY1524" s="14"/>
      <c r="BH1524" t="str">
        <f>CONCATENATE(Tabla1[[#This Row],[MADRE]],"X",Tabla1[[#This Row],[PADRE]])</f>
        <v>D01i466XD00i349</v>
      </c>
    </row>
    <row r="1525" spans="1:60" ht="15.75" hidden="1" x14ac:dyDescent="0.25">
      <c r="A1525" s="11" t="str">
        <f t="shared" si="241"/>
        <v>D06_1272_1ibf</v>
      </c>
      <c r="B1525" s="1" t="s">
        <v>488</v>
      </c>
      <c r="C1525" s="1">
        <v>1272</v>
      </c>
      <c r="D1525" s="16" t="s">
        <v>579</v>
      </c>
      <c r="E1525" s="14" t="s">
        <v>303</v>
      </c>
      <c r="F1525" s="11" t="s">
        <v>110</v>
      </c>
      <c r="G1525" s="11" t="s">
        <v>304</v>
      </c>
      <c r="H1525" s="16">
        <v>2010</v>
      </c>
      <c r="I1525" t="s">
        <v>489</v>
      </c>
      <c r="Y1525" s="11">
        <v>25</v>
      </c>
      <c r="Z1525" s="11">
        <v>70</v>
      </c>
      <c r="AA1525" s="15">
        <f t="shared" si="242"/>
        <v>2.8</v>
      </c>
      <c r="AB1525" s="11">
        <v>4</v>
      </c>
      <c r="AC1525" s="11">
        <v>15</v>
      </c>
      <c r="AD1525" s="15">
        <f t="shared" si="243"/>
        <v>0.6</v>
      </c>
      <c r="AE1525" s="16">
        <f t="shared" si="244"/>
        <v>21.428571428571431</v>
      </c>
      <c r="AF1525" s="11">
        <v>0</v>
      </c>
      <c r="AG1525" s="16">
        <f t="shared" si="245"/>
        <v>0</v>
      </c>
      <c r="AH1525" s="16">
        <v>1</v>
      </c>
      <c r="AI1525" s="16">
        <f t="shared" si="246"/>
        <v>4</v>
      </c>
      <c r="AJ1525" s="18" t="s">
        <v>87</v>
      </c>
      <c r="AM1525" s="11">
        <v>5</v>
      </c>
      <c r="AN1525" s="11">
        <v>2</v>
      </c>
      <c r="AO1525" s="11">
        <v>1</v>
      </c>
      <c r="AP1525" s="11">
        <v>2</v>
      </c>
      <c r="AQ1525" s="11">
        <v>3</v>
      </c>
      <c r="AR1525" s="11">
        <v>3</v>
      </c>
      <c r="AS1525" s="11">
        <v>2</v>
      </c>
      <c r="AT1525" s="98"/>
      <c r="AY1525" s="11"/>
      <c r="BH1525" t="str">
        <f>CONCATENATE(Tabla1[[#This Row],[MADRE]],"X",Tabla1[[#This Row],[PADRE]])</f>
        <v>PwebbiXLauranne</v>
      </c>
    </row>
    <row r="1526" spans="1:60" ht="15.75" hidden="1" x14ac:dyDescent="0.25">
      <c r="A1526" s="11" t="str">
        <f t="shared" si="241"/>
        <v>D06_1273_1ibf</v>
      </c>
      <c r="B1526" s="1" t="s">
        <v>488</v>
      </c>
      <c r="C1526" s="1">
        <v>1273</v>
      </c>
      <c r="D1526" s="16" t="s">
        <v>579</v>
      </c>
      <c r="E1526" s="14" t="s">
        <v>303</v>
      </c>
      <c r="F1526" s="11" t="s">
        <v>110</v>
      </c>
      <c r="G1526" s="11" t="s">
        <v>304</v>
      </c>
      <c r="H1526" s="16">
        <v>2010</v>
      </c>
      <c r="I1526" t="s">
        <v>489</v>
      </c>
      <c r="Y1526" s="11">
        <v>25</v>
      </c>
      <c r="Z1526" s="11">
        <v>43</v>
      </c>
      <c r="AA1526" s="15">
        <f t="shared" si="242"/>
        <v>1.72</v>
      </c>
      <c r="AB1526" s="11">
        <v>4</v>
      </c>
      <c r="AC1526" s="11">
        <v>11</v>
      </c>
      <c r="AD1526" s="15">
        <f t="shared" si="243"/>
        <v>0.44</v>
      </c>
      <c r="AE1526" s="16">
        <f t="shared" si="244"/>
        <v>25.581395348837209</v>
      </c>
      <c r="AF1526" s="11">
        <v>0</v>
      </c>
      <c r="AG1526" s="16">
        <f t="shared" si="245"/>
        <v>0</v>
      </c>
      <c r="AH1526" s="16">
        <v>0</v>
      </c>
      <c r="AI1526" s="16">
        <f t="shared" si="246"/>
        <v>0</v>
      </c>
      <c r="AJ1526" s="18" t="s">
        <v>87</v>
      </c>
      <c r="AM1526" s="11">
        <v>7</v>
      </c>
      <c r="AN1526" s="11">
        <v>3</v>
      </c>
      <c r="AO1526" s="11">
        <v>1</v>
      </c>
      <c r="AP1526" s="11">
        <v>1</v>
      </c>
      <c r="AQ1526" s="11">
        <v>1</v>
      </c>
      <c r="AR1526" s="11">
        <v>1</v>
      </c>
      <c r="AS1526" s="11">
        <v>2</v>
      </c>
      <c r="AT1526" s="98"/>
      <c r="AY1526" s="11"/>
      <c r="BH1526" t="str">
        <f>CONCATENATE(Tabla1[[#This Row],[MADRE]],"X",Tabla1[[#This Row],[PADRE]])</f>
        <v>PwebbiXLauranne</v>
      </c>
    </row>
    <row r="1527" spans="1:60" ht="15.75" hidden="1" x14ac:dyDescent="0.25">
      <c r="A1527" s="11" t="str">
        <f t="shared" si="241"/>
        <v>D06_1274_1ibf</v>
      </c>
      <c r="B1527" s="1" t="s">
        <v>488</v>
      </c>
      <c r="C1527" s="1">
        <v>1274</v>
      </c>
      <c r="D1527" s="16" t="s">
        <v>579</v>
      </c>
      <c r="E1527" s="14" t="s">
        <v>303</v>
      </c>
      <c r="F1527" s="11" t="s">
        <v>110</v>
      </c>
      <c r="G1527" s="11" t="s">
        <v>304</v>
      </c>
      <c r="H1527" s="16">
        <v>2010</v>
      </c>
      <c r="I1527" t="s">
        <v>489</v>
      </c>
      <c r="Y1527" s="11">
        <v>25</v>
      </c>
      <c r="Z1527" s="11">
        <v>104</v>
      </c>
      <c r="AA1527" s="15">
        <f t="shared" si="242"/>
        <v>4.16</v>
      </c>
      <c r="AB1527" s="11">
        <v>4</v>
      </c>
      <c r="AC1527" s="11">
        <v>19</v>
      </c>
      <c r="AD1527" s="15">
        <f t="shared" si="243"/>
        <v>0.76</v>
      </c>
      <c r="AE1527" s="16">
        <f t="shared" si="244"/>
        <v>18.26923076923077</v>
      </c>
      <c r="AF1527" s="11">
        <v>0</v>
      </c>
      <c r="AG1527" s="16">
        <f t="shared" si="245"/>
        <v>0</v>
      </c>
      <c r="AH1527" s="16">
        <v>0</v>
      </c>
      <c r="AI1527" s="16">
        <f t="shared" si="246"/>
        <v>0</v>
      </c>
      <c r="AJ1527" s="18" t="s">
        <v>316</v>
      </c>
      <c r="AM1527" s="11">
        <v>7</v>
      </c>
      <c r="AN1527" s="11">
        <v>2</v>
      </c>
      <c r="AO1527" s="11">
        <v>1</v>
      </c>
      <c r="AP1527" s="11">
        <v>2</v>
      </c>
      <c r="AQ1527" s="11">
        <v>2</v>
      </c>
      <c r="AR1527" s="11">
        <v>1</v>
      </c>
      <c r="AS1527" s="11">
        <v>2</v>
      </c>
      <c r="AT1527" s="98"/>
      <c r="AY1527" s="11"/>
      <c r="BH1527" t="str">
        <f>CONCATENATE(Tabla1[[#This Row],[MADRE]],"X",Tabla1[[#This Row],[PADRE]])</f>
        <v>PwebbiXLauranne</v>
      </c>
    </row>
    <row r="1528" spans="1:60" ht="15.75" hidden="1" x14ac:dyDescent="0.25">
      <c r="A1528" s="11" t="str">
        <f t="shared" si="241"/>
        <v>D06_1275_1iaf</v>
      </c>
      <c r="B1528" s="1" t="s">
        <v>488</v>
      </c>
      <c r="C1528" s="1">
        <v>1275</v>
      </c>
      <c r="D1528" s="16" t="s">
        <v>580</v>
      </c>
      <c r="E1528" s="14" t="s">
        <v>303</v>
      </c>
      <c r="F1528" s="11" t="s">
        <v>110</v>
      </c>
      <c r="G1528" s="11" t="s">
        <v>304</v>
      </c>
      <c r="H1528" s="16">
        <v>2010</v>
      </c>
      <c r="I1528" t="s">
        <v>489</v>
      </c>
      <c r="Y1528" s="11">
        <v>25</v>
      </c>
      <c r="Z1528" s="11">
        <v>82</v>
      </c>
      <c r="AA1528" s="15">
        <f t="shared" si="242"/>
        <v>3.3495652173913042</v>
      </c>
      <c r="AB1528" s="11">
        <v>4</v>
      </c>
      <c r="AC1528" s="11">
        <v>20</v>
      </c>
      <c r="AD1528" s="15">
        <f t="shared" si="243"/>
        <v>0.86956521739130432</v>
      </c>
      <c r="AE1528" s="16">
        <f t="shared" si="244"/>
        <v>25.960539979231569</v>
      </c>
      <c r="AF1528" s="11">
        <v>2</v>
      </c>
      <c r="AG1528" s="16">
        <f t="shared" si="245"/>
        <v>8</v>
      </c>
      <c r="AH1528" s="16">
        <v>0</v>
      </c>
      <c r="AI1528" s="16">
        <f t="shared" si="246"/>
        <v>0</v>
      </c>
      <c r="AJ1528" s="18" t="s">
        <v>431</v>
      </c>
      <c r="AM1528" s="11">
        <v>7</v>
      </c>
      <c r="AN1528" s="11">
        <v>2</v>
      </c>
      <c r="AO1528" s="11">
        <v>3</v>
      </c>
      <c r="AP1528" s="11">
        <v>2</v>
      </c>
      <c r="AQ1528" s="11">
        <v>1</v>
      </c>
      <c r="AR1528" s="11">
        <v>1</v>
      </c>
      <c r="AS1528" s="11">
        <v>1</v>
      </c>
      <c r="AT1528" s="98"/>
      <c r="AY1528" s="11"/>
      <c r="BH1528" t="str">
        <f>CONCATENATE(Tabla1[[#This Row],[MADRE]],"X",Tabla1[[#This Row],[PADRE]])</f>
        <v>PwebbiXLauranne</v>
      </c>
    </row>
    <row r="1529" spans="1:60" ht="15.75" hidden="1" x14ac:dyDescent="0.25">
      <c r="A1529" s="11" t="str">
        <f t="shared" si="241"/>
        <v>D06_1276_1iaf</v>
      </c>
      <c r="B1529" s="1" t="s">
        <v>488</v>
      </c>
      <c r="C1529" s="1">
        <v>1276</v>
      </c>
      <c r="D1529" s="16" t="s">
        <v>580</v>
      </c>
      <c r="E1529" s="14" t="s">
        <v>303</v>
      </c>
      <c r="F1529" s="11" t="s">
        <v>110</v>
      </c>
      <c r="G1529" s="11" t="s">
        <v>304</v>
      </c>
      <c r="H1529" s="16">
        <v>2010</v>
      </c>
      <c r="I1529" t="s">
        <v>489</v>
      </c>
      <c r="Y1529" s="11">
        <v>25</v>
      </c>
      <c r="Z1529" s="11">
        <v>77</v>
      </c>
      <c r="AA1529" s="15">
        <f t="shared" si="242"/>
        <v>3.08</v>
      </c>
      <c r="AB1529" s="11">
        <v>4</v>
      </c>
      <c r="AC1529" s="11">
        <v>19</v>
      </c>
      <c r="AD1529" s="15">
        <f t="shared" si="243"/>
        <v>0.76</v>
      </c>
      <c r="AE1529" s="16">
        <f t="shared" si="244"/>
        <v>24.675324675324674</v>
      </c>
      <c r="AF1529" s="11">
        <v>0</v>
      </c>
      <c r="AG1529" s="16">
        <f t="shared" si="245"/>
        <v>0</v>
      </c>
      <c r="AH1529" s="16">
        <v>0</v>
      </c>
      <c r="AI1529" s="16">
        <f t="shared" si="246"/>
        <v>0</v>
      </c>
      <c r="AJ1529" s="18" t="s">
        <v>87</v>
      </c>
      <c r="AM1529" s="11">
        <v>7</v>
      </c>
      <c r="AN1529" s="11">
        <v>2</v>
      </c>
      <c r="AO1529" s="11">
        <v>1</v>
      </c>
      <c r="AP1529" s="11">
        <v>1</v>
      </c>
      <c r="AQ1529" s="11">
        <v>1</v>
      </c>
      <c r="AR1529" s="11">
        <v>1</v>
      </c>
      <c r="AS1529" s="11">
        <v>1</v>
      </c>
      <c r="AT1529" s="98"/>
      <c r="AY1529" s="11"/>
      <c r="BH1529" t="str">
        <f>CONCATENATE(Tabla1[[#This Row],[MADRE]],"X",Tabla1[[#This Row],[PADRE]])</f>
        <v>PwebbiXLauranne</v>
      </c>
    </row>
    <row r="1530" spans="1:60" ht="15.75" hidden="1" x14ac:dyDescent="0.25">
      <c r="A1530" s="11" t="str">
        <f t="shared" si="241"/>
        <v>D06_1277_1iaf</v>
      </c>
      <c r="B1530" s="1" t="s">
        <v>488</v>
      </c>
      <c r="C1530" s="1">
        <v>1277</v>
      </c>
      <c r="D1530" s="16" t="s">
        <v>580</v>
      </c>
      <c r="E1530" s="14" t="s">
        <v>303</v>
      </c>
      <c r="F1530" s="11" t="s">
        <v>110</v>
      </c>
      <c r="G1530" s="11" t="s">
        <v>304</v>
      </c>
      <c r="H1530" s="16">
        <v>2010</v>
      </c>
      <c r="I1530" t="s">
        <v>489</v>
      </c>
      <c r="Y1530" s="11">
        <v>25</v>
      </c>
      <c r="Z1530" s="11">
        <v>61</v>
      </c>
      <c r="AA1530" s="15">
        <f t="shared" si="242"/>
        <v>2.488695652173913</v>
      </c>
      <c r="AB1530" s="11">
        <v>4</v>
      </c>
      <c r="AC1530" s="11">
        <v>14</v>
      </c>
      <c r="AD1530" s="15">
        <f t="shared" si="243"/>
        <v>0.60869565217391308</v>
      </c>
      <c r="AE1530" s="16">
        <f t="shared" si="244"/>
        <v>24.458420684835783</v>
      </c>
      <c r="AF1530" s="11">
        <v>2</v>
      </c>
      <c r="AG1530" s="16">
        <f t="shared" si="245"/>
        <v>8</v>
      </c>
      <c r="AH1530" s="16">
        <v>0</v>
      </c>
      <c r="AI1530" s="16">
        <f t="shared" si="246"/>
        <v>0</v>
      </c>
      <c r="AJ1530" s="18" t="s">
        <v>87</v>
      </c>
      <c r="AM1530" s="11">
        <v>7</v>
      </c>
      <c r="AN1530" s="11">
        <v>2</v>
      </c>
      <c r="AO1530" s="11">
        <v>1</v>
      </c>
      <c r="AP1530" s="11">
        <v>1</v>
      </c>
      <c r="AQ1530" s="11">
        <v>1</v>
      </c>
      <c r="AR1530" s="11">
        <v>1</v>
      </c>
      <c r="AS1530" s="11">
        <v>1</v>
      </c>
      <c r="AT1530" s="98"/>
      <c r="AY1530" s="11"/>
      <c r="BH1530" t="str">
        <f>CONCATENATE(Tabla1[[#This Row],[MADRE]],"X",Tabla1[[#This Row],[PADRE]])</f>
        <v>PwebbiXLauranne</v>
      </c>
    </row>
    <row r="1531" spans="1:60" ht="15.75" hidden="1" x14ac:dyDescent="0.25">
      <c r="A1531" s="11" t="str">
        <f t="shared" si="241"/>
        <v>D06_1278_2iaf</v>
      </c>
      <c r="B1531" s="1" t="s">
        <v>488</v>
      </c>
      <c r="C1531" s="1">
        <v>1278</v>
      </c>
      <c r="D1531" s="16" t="s">
        <v>581</v>
      </c>
      <c r="E1531" s="14" t="s">
        <v>303</v>
      </c>
      <c r="F1531" s="11" t="s">
        <v>428</v>
      </c>
      <c r="G1531" s="11" t="s">
        <v>304</v>
      </c>
      <c r="H1531" s="16">
        <v>2010</v>
      </c>
      <c r="I1531" t="s">
        <v>489</v>
      </c>
      <c r="Y1531" s="11">
        <v>25</v>
      </c>
      <c r="Z1531" s="11">
        <v>62</v>
      </c>
      <c r="AA1531" s="15">
        <f t="shared" si="242"/>
        <v>2.5790476190476195</v>
      </c>
      <c r="AB1531" s="11">
        <v>4</v>
      </c>
      <c r="AC1531" s="11">
        <v>13</v>
      </c>
      <c r="AD1531" s="15">
        <f t="shared" si="243"/>
        <v>0.61904761904761907</v>
      </c>
      <c r="AE1531" s="16">
        <f t="shared" si="244"/>
        <v>24.002954209748889</v>
      </c>
      <c r="AF1531" s="11">
        <v>4</v>
      </c>
      <c r="AG1531" s="16">
        <f t="shared" si="245"/>
        <v>16</v>
      </c>
      <c r="AH1531" s="16">
        <v>0</v>
      </c>
      <c r="AI1531" s="16">
        <f t="shared" si="246"/>
        <v>0</v>
      </c>
      <c r="AJ1531" s="18" t="s">
        <v>431</v>
      </c>
      <c r="AM1531" s="11">
        <v>7</v>
      </c>
      <c r="AN1531" s="11">
        <v>2</v>
      </c>
      <c r="AO1531" s="11">
        <v>1</v>
      </c>
      <c r="AP1531" s="11">
        <v>1</v>
      </c>
      <c r="AQ1531" s="20">
        <v>1</v>
      </c>
      <c r="AR1531" s="11">
        <v>1</v>
      </c>
      <c r="AS1531" s="11">
        <v>1</v>
      </c>
      <c r="AT1531" s="98"/>
      <c r="AY1531" s="11"/>
      <c r="BH1531" t="str">
        <f>CONCATENATE(Tabla1[[#This Row],[MADRE]],"X",Tabla1[[#This Row],[PADRE]])</f>
        <v>PwebbiXD98i707</v>
      </c>
    </row>
    <row r="1532" spans="1:60" ht="15.75" hidden="1" x14ac:dyDescent="0.25">
      <c r="A1532" s="11" t="str">
        <f t="shared" si="241"/>
        <v>D06_1279_2iaf</v>
      </c>
      <c r="B1532" s="1" t="s">
        <v>488</v>
      </c>
      <c r="C1532" s="12">
        <v>1279</v>
      </c>
      <c r="D1532" s="16" t="s">
        <v>581</v>
      </c>
      <c r="E1532" s="14" t="s">
        <v>303</v>
      </c>
      <c r="F1532" s="11" t="s">
        <v>428</v>
      </c>
      <c r="G1532" s="14" t="s">
        <v>304</v>
      </c>
      <c r="H1532" s="13">
        <v>2009</v>
      </c>
      <c r="I1532" t="s">
        <v>489</v>
      </c>
      <c r="Y1532" s="14">
        <v>25</v>
      </c>
      <c r="Z1532" s="14">
        <v>77</v>
      </c>
      <c r="AA1532" s="81">
        <f t="shared" si="242"/>
        <v>3.08</v>
      </c>
      <c r="AB1532" s="14">
        <v>4</v>
      </c>
      <c r="AC1532" s="14">
        <v>21</v>
      </c>
      <c r="AD1532" s="81">
        <f t="shared" si="243"/>
        <v>0.84</v>
      </c>
      <c r="AE1532" s="13">
        <f t="shared" si="244"/>
        <v>27.272727272727273</v>
      </c>
      <c r="AF1532" s="14">
        <v>0</v>
      </c>
      <c r="AG1532" s="13">
        <f t="shared" si="245"/>
        <v>0</v>
      </c>
      <c r="AH1532" s="13">
        <v>1</v>
      </c>
      <c r="AI1532" s="13">
        <f t="shared" si="246"/>
        <v>4</v>
      </c>
      <c r="AJ1532" s="17" t="s">
        <v>259</v>
      </c>
      <c r="AM1532" s="14">
        <v>3</v>
      </c>
      <c r="AN1532" s="14">
        <v>2</v>
      </c>
      <c r="AO1532" s="14">
        <v>1</v>
      </c>
      <c r="AP1532" s="14">
        <v>3</v>
      </c>
      <c r="AQ1532" s="85">
        <v>1</v>
      </c>
      <c r="AR1532" s="14">
        <v>2</v>
      </c>
      <c r="AS1532" s="14"/>
      <c r="AT1532" s="96"/>
      <c r="AY1532" s="14"/>
      <c r="BH1532" t="str">
        <f>CONCATENATE(Tabla1[[#This Row],[MADRE]],"X",Tabla1[[#This Row],[PADRE]])</f>
        <v>PwebbiXD98i707</v>
      </c>
    </row>
    <row r="1533" spans="1:60" ht="15.75" hidden="1" x14ac:dyDescent="0.25">
      <c r="A1533" s="11" t="str">
        <f t="shared" si="241"/>
        <v>D06_1279_2iaf</v>
      </c>
      <c r="B1533" s="1" t="s">
        <v>488</v>
      </c>
      <c r="C1533" s="1">
        <v>1279</v>
      </c>
      <c r="D1533" s="16" t="s">
        <v>581</v>
      </c>
      <c r="E1533" s="14" t="s">
        <v>303</v>
      </c>
      <c r="F1533" s="11" t="s">
        <v>428</v>
      </c>
      <c r="G1533" s="11" t="s">
        <v>304</v>
      </c>
      <c r="H1533" s="16">
        <v>2010</v>
      </c>
      <c r="I1533" t="s">
        <v>489</v>
      </c>
      <c r="Y1533" s="11">
        <v>25</v>
      </c>
      <c r="Z1533" s="11">
        <v>79</v>
      </c>
      <c r="AA1533" s="15" t="e">
        <f>(#REF!+(AD1533*AF1533))/#REF!</f>
        <v>#REF!</v>
      </c>
      <c r="AB1533" s="11">
        <v>4</v>
      </c>
      <c r="AC1533" s="11">
        <v>18</v>
      </c>
      <c r="AD1533" s="142" t="e">
        <f>AC1533/(#REF!-AF1533)</f>
        <v>#REF!</v>
      </c>
      <c r="AE1533" s="16" t="e">
        <f t="shared" si="244"/>
        <v>#REF!</v>
      </c>
      <c r="AF1533" s="11">
        <v>0</v>
      </c>
      <c r="AG1533" s="16" t="e">
        <f>AF1533*100/#REF!</f>
        <v>#REF!</v>
      </c>
      <c r="AH1533" s="16">
        <v>0</v>
      </c>
      <c r="AI1533" s="16" t="e">
        <f>AH1533*100/#REF!</f>
        <v>#REF!</v>
      </c>
      <c r="AJ1533" s="18" t="s">
        <v>259</v>
      </c>
      <c r="AM1533" s="11">
        <v>4</v>
      </c>
      <c r="AN1533" s="11">
        <v>2</v>
      </c>
      <c r="AO1533" s="11">
        <v>1</v>
      </c>
      <c r="AP1533" s="11">
        <v>3</v>
      </c>
      <c r="AQ1533" s="20">
        <v>3</v>
      </c>
      <c r="AR1533" s="11">
        <v>3</v>
      </c>
      <c r="AS1533" s="11">
        <v>0</v>
      </c>
      <c r="AT1533" s="98"/>
      <c r="AY1533" s="11"/>
      <c r="BH1533" t="str">
        <f>CONCATENATE(Tabla1[[#This Row],[MADRE]],"X",Tabla1[[#This Row],[PADRE]])</f>
        <v>PwebbiXD98i707</v>
      </c>
    </row>
    <row r="1534" spans="1:60" ht="15.75" hidden="1" x14ac:dyDescent="0.25">
      <c r="A1534" s="11" t="str">
        <f t="shared" si="241"/>
        <v>D06_1280_2iaf</v>
      </c>
      <c r="B1534" s="1" t="s">
        <v>488</v>
      </c>
      <c r="C1534" s="1">
        <v>1280</v>
      </c>
      <c r="D1534" s="16" t="s">
        <v>581</v>
      </c>
      <c r="E1534" s="14" t="s">
        <v>303</v>
      </c>
      <c r="F1534" s="11" t="s">
        <v>428</v>
      </c>
      <c r="G1534" s="11" t="s">
        <v>304</v>
      </c>
      <c r="H1534" s="16">
        <v>2010</v>
      </c>
      <c r="I1534" t="s">
        <v>489</v>
      </c>
      <c r="Y1534" s="11">
        <v>25</v>
      </c>
      <c r="Z1534" s="11">
        <v>93</v>
      </c>
      <c r="AA1534" s="15">
        <f>(Hoja1!Z1533+(AD1534*AF1534))/Hoja1!Y1533</f>
        <v>3.16</v>
      </c>
      <c r="AB1534" s="11">
        <v>4</v>
      </c>
      <c r="AC1534" s="11">
        <v>18</v>
      </c>
      <c r="AD1534" s="15">
        <f>AC1534/(Hoja1!Y1533-AF1534)</f>
        <v>0.72</v>
      </c>
      <c r="AE1534" s="16">
        <f t="shared" si="244"/>
        <v>22.784810126582279</v>
      </c>
      <c r="AF1534" s="11">
        <v>0</v>
      </c>
      <c r="AG1534" s="16">
        <f>AF1534*100/Hoja1!Y1533</f>
        <v>0</v>
      </c>
      <c r="AH1534" s="16">
        <v>0</v>
      </c>
      <c r="AI1534" s="16">
        <f>AH1534*100/Hoja1!Y1533</f>
        <v>0</v>
      </c>
      <c r="AJ1534" s="18" t="s">
        <v>323</v>
      </c>
      <c r="AM1534" s="11">
        <v>7</v>
      </c>
      <c r="AN1534" s="11">
        <v>2</v>
      </c>
      <c r="AO1534" s="11">
        <v>2</v>
      </c>
      <c r="AP1534" s="11">
        <v>3</v>
      </c>
      <c r="AQ1534" s="11">
        <v>2</v>
      </c>
      <c r="AR1534" s="11">
        <v>1</v>
      </c>
      <c r="AS1534" s="11">
        <v>1</v>
      </c>
      <c r="AT1534" s="98"/>
      <c r="AY1534" s="11"/>
      <c r="BH1534" t="str">
        <f>CONCATENATE(Tabla1[[#This Row],[MADRE]],"X",Tabla1[[#This Row],[PADRE]])</f>
        <v>PwebbiXD98i707</v>
      </c>
    </row>
    <row r="1535" spans="1:60" ht="15.75" hidden="1" x14ac:dyDescent="0.25">
      <c r="A1535" s="11" t="str">
        <f t="shared" si="241"/>
        <v>D06_1281_2iaf</v>
      </c>
      <c r="B1535" s="1" t="s">
        <v>488</v>
      </c>
      <c r="C1535" s="12">
        <v>1281</v>
      </c>
      <c r="D1535" s="16" t="s">
        <v>581</v>
      </c>
      <c r="E1535" s="14" t="s">
        <v>303</v>
      </c>
      <c r="F1535" s="11" t="s">
        <v>428</v>
      </c>
      <c r="G1535" s="14" t="s">
        <v>304</v>
      </c>
      <c r="H1535" s="13">
        <v>2009</v>
      </c>
      <c r="I1535" t="s">
        <v>489</v>
      </c>
      <c r="Y1535" s="14">
        <v>25</v>
      </c>
      <c r="Z1535" s="14">
        <v>66</v>
      </c>
      <c r="AA1535" s="81">
        <f t="shared" ref="AA1535:AA1566" si="247">(Z1535+(AD1535*AF1535))/Y1535</f>
        <v>2.67</v>
      </c>
      <c r="AB1535" s="14">
        <v>4</v>
      </c>
      <c r="AC1535" s="14">
        <v>18</v>
      </c>
      <c r="AD1535" s="81">
        <f t="shared" ref="AD1535:AD1598" si="248">AC1535/(Y1535-AF1535)</f>
        <v>0.75</v>
      </c>
      <c r="AE1535" s="13">
        <f t="shared" si="244"/>
        <v>28.08988764044944</v>
      </c>
      <c r="AF1535" s="14">
        <v>1</v>
      </c>
      <c r="AG1535" s="13">
        <f t="shared" ref="AG1535:AG1566" si="249">AF1535*100/Y1535</f>
        <v>4</v>
      </c>
      <c r="AH1535" s="13">
        <v>0</v>
      </c>
      <c r="AI1535" s="13">
        <f t="shared" ref="AI1535:AI1566" si="250">AH1535*100/Y1535</f>
        <v>0</v>
      </c>
      <c r="AJ1535" s="17" t="s">
        <v>379</v>
      </c>
      <c r="AM1535" s="14">
        <v>4</v>
      </c>
      <c r="AN1535" s="14">
        <v>2</v>
      </c>
      <c r="AO1535" s="14">
        <v>1</v>
      </c>
      <c r="AP1535" s="14">
        <v>3</v>
      </c>
      <c r="AQ1535" s="14">
        <v>1</v>
      </c>
      <c r="AR1535" s="14">
        <v>2</v>
      </c>
      <c r="AS1535" s="14"/>
      <c r="AT1535" s="96"/>
      <c r="AY1535" s="14"/>
      <c r="BH1535" t="str">
        <f>CONCATENATE(Tabla1[[#This Row],[MADRE]],"X",Tabla1[[#This Row],[PADRE]])</f>
        <v>PwebbiXD98i707</v>
      </c>
    </row>
    <row r="1536" spans="1:60" ht="15.75" hidden="1" x14ac:dyDescent="0.25">
      <c r="A1536" s="11" t="str">
        <f t="shared" si="241"/>
        <v>D06_1281_2iaf</v>
      </c>
      <c r="B1536" s="1" t="s">
        <v>488</v>
      </c>
      <c r="C1536" s="1">
        <v>1281</v>
      </c>
      <c r="D1536" s="16" t="s">
        <v>581</v>
      </c>
      <c r="E1536" s="14" t="s">
        <v>303</v>
      </c>
      <c r="F1536" s="11" t="s">
        <v>428</v>
      </c>
      <c r="G1536" s="11" t="s">
        <v>304</v>
      </c>
      <c r="H1536" s="16">
        <v>2010</v>
      </c>
      <c r="I1536" t="s">
        <v>489</v>
      </c>
      <c r="Y1536" s="11">
        <v>25</v>
      </c>
      <c r="Z1536" s="11">
        <v>77</v>
      </c>
      <c r="AA1536" s="15">
        <f t="shared" si="247"/>
        <v>3.11</v>
      </c>
      <c r="AB1536" s="11">
        <v>4</v>
      </c>
      <c r="AC1536" s="11">
        <v>18</v>
      </c>
      <c r="AD1536" s="15">
        <f t="shared" si="248"/>
        <v>0.75</v>
      </c>
      <c r="AE1536" s="16">
        <f t="shared" si="244"/>
        <v>24.115755627009648</v>
      </c>
      <c r="AF1536" s="11">
        <v>1</v>
      </c>
      <c r="AG1536" s="16">
        <f t="shared" si="249"/>
        <v>4</v>
      </c>
      <c r="AH1536" s="16">
        <v>0</v>
      </c>
      <c r="AI1536" s="16">
        <f t="shared" si="250"/>
        <v>0</v>
      </c>
      <c r="AJ1536" s="18" t="s">
        <v>305</v>
      </c>
      <c r="AM1536" s="11">
        <v>7</v>
      </c>
      <c r="AN1536" s="11">
        <v>2</v>
      </c>
      <c r="AO1536" s="11">
        <v>2</v>
      </c>
      <c r="AP1536" s="11">
        <v>3</v>
      </c>
      <c r="AQ1536" s="11">
        <v>1</v>
      </c>
      <c r="AR1536" s="11">
        <v>1</v>
      </c>
      <c r="AS1536" s="11">
        <v>1</v>
      </c>
      <c r="AT1536" s="98"/>
      <c r="AY1536" s="11"/>
      <c r="BH1536" t="str">
        <f>CONCATENATE(Tabla1[[#This Row],[MADRE]],"X",Tabla1[[#This Row],[PADRE]])</f>
        <v>PwebbiXD98i707</v>
      </c>
    </row>
    <row r="1537" spans="1:60" ht="15.75" hidden="1" x14ac:dyDescent="0.25">
      <c r="A1537" s="11" t="str">
        <f t="shared" ref="A1537:A1600" si="251">CONCATENATE(B1537, "_",C1537,"_",D1537)</f>
        <v>D06_1282_2ibf</v>
      </c>
      <c r="B1537" s="1" t="s">
        <v>488</v>
      </c>
      <c r="C1537" s="12">
        <v>1282</v>
      </c>
      <c r="D1537" s="13" t="s">
        <v>582</v>
      </c>
      <c r="E1537" s="14" t="s">
        <v>303</v>
      </c>
      <c r="F1537" s="11" t="s">
        <v>428</v>
      </c>
      <c r="G1537" s="14" t="s">
        <v>304</v>
      </c>
      <c r="H1537" s="13">
        <v>2009</v>
      </c>
      <c r="I1537" t="s">
        <v>489</v>
      </c>
      <c r="Y1537" s="14">
        <v>25</v>
      </c>
      <c r="Z1537" s="14">
        <v>105</v>
      </c>
      <c r="AA1537" s="81">
        <f t="shared" si="247"/>
        <v>4.2366666666666672</v>
      </c>
      <c r="AB1537" s="14">
        <v>4</v>
      </c>
      <c r="AC1537" s="14">
        <v>22</v>
      </c>
      <c r="AD1537" s="81">
        <f t="shared" si="248"/>
        <v>0.91666666666666663</v>
      </c>
      <c r="AE1537" s="13">
        <f t="shared" si="244"/>
        <v>21.636506687647515</v>
      </c>
      <c r="AF1537" s="14">
        <v>1</v>
      </c>
      <c r="AG1537" s="13">
        <f t="shared" si="249"/>
        <v>4</v>
      </c>
      <c r="AH1537" s="13">
        <v>0</v>
      </c>
      <c r="AI1537" s="13">
        <f t="shared" si="250"/>
        <v>0</v>
      </c>
      <c r="AJ1537" s="17" t="s">
        <v>583</v>
      </c>
      <c r="AM1537" s="14">
        <v>8</v>
      </c>
      <c r="AN1537" s="14">
        <v>2</v>
      </c>
      <c r="AO1537" s="14">
        <v>3</v>
      </c>
      <c r="AP1537" s="14">
        <v>4</v>
      </c>
      <c r="AQ1537" s="85">
        <v>3</v>
      </c>
      <c r="AR1537" s="14">
        <v>2</v>
      </c>
      <c r="AS1537" s="14"/>
      <c r="AT1537" s="96"/>
      <c r="AY1537" s="14"/>
      <c r="BH1537" t="str">
        <f>CONCATENATE(Tabla1[[#This Row],[MADRE]],"X",Tabla1[[#This Row],[PADRE]])</f>
        <v>PwebbiXD98i707</v>
      </c>
    </row>
    <row r="1538" spans="1:60" ht="15.75" hidden="1" x14ac:dyDescent="0.25">
      <c r="A1538" s="11" t="str">
        <f t="shared" si="251"/>
        <v>D06_1282_2ibf</v>
      </c>
      <c r="B1538" s="1" t="s">
        <v>488</v>
      </c>
      <c r="C1538" s="1">
        <v>1282</v>
      </c>
      <c r="D1538" s="13" t="s">
        <v>582</v>
      </c>
      <c r="E1538" s="14" t="s">
        <v>303</v>
      </c>
      <c r="F1538" s="11" t="s">
        <v>428</v>
      </c>
      <c r="G1538" s="11" t="s">
        <v>304</v>
      </c>
      <c r="H1538" s="16">
        <v>2010</v>
      </c>
      <c r="I1538" t="s">
        <v>489</v>
      </c>
      <c r="Y1538" s="11">
        <v>25</v>
      </c>
      <c r="Z1538" s="11">
        <v>91</v>
      </c>
      <c r="AA1538" s="15">
        <f t="shared" si="247"/>
        <v>3.64</v>
      </c>
      <c r="AB1538" s="11">
        <v>4</v>
      </c>
      <c r="AC1538" s="11">
        <v>20</v>
      </c>
      <c r="AD1538" s="15">
        <f t="shared" si="248"/>
        <v>0.8</v>
      </c>
      <c r="AE1538" s="16">
        <f t="shared" si="244"/>
        <v>21.978021978021978</v>
      </c>
      <c r="AF1538" s="11">
        <v>0</v>
      </c>
      <c r="AG1538" s="16">
        <f t="shared" si="249"/>
        <v>0</v>
      </c>
      <c r="AH1538" s="16">
        <v>0</v>
      </c>
      <c r="AI1538" s="16">
        <f t="shared" si="250"/>
        <v>0</v>
      </c>
      <c r="AJ1538" s="18" t="s">
        <v>584</v>
      </c>
      <c r="AM1538" s="11">
        <v>4</v>
      </c>
      <c r="AN1538" s="11">
        <v>2</v>
      </c>
      <c r="AO1538" s="11">
        <v>3</v>
      </c>
      <c r="AP1538" s="11">
        <v>3</v>
      </c>
      <c r="AQ1538" s="20">
        <v>2</v>
      </c>
      <c r="AR1538" s="11">
        <v>1</v>
      </c>
      <c r="AS1538" s="11">
        <v>1</v>
      </c>
      <c r="AT1538" s="98"/>
      <c r="AY1538" s="11"/>
      <c r="BH1538" t="str">
        <f>CONCATENATE(Tabla1[[#This Row],[MADRE]],"X",Tabla1[[#This Row],[PADRE]])</f>
        <v>PwebbiXD98i707</v>
      </c>
    </row>
    <row r="1539" spans="1:60" ht="15.75" hidden="1" x14ac:dyDescent="0.25">
      <c r="A1539" s="11" t="str">
        <f t="shared" si="251"/>
        <v>D06_1283_2ibf</v>
      </c>
      <c r="B1539" s="1" t="s">
        <v>488</v>
      </c>
      <c r="C1539" s="12">
        <v>1283</v>
      </c>
      <c r="D1539" s="13" t="s">
        <v>582</v>
      </c>
      <c r="E1539" s="14" t="s">
        <v>303</v>
      </c>
      <c r="F1539" s="11" t="s">
        <v>428</v>
      </c>
      <c r="G1539" s="14" t="s">
        <v>304</v>
      </c>
      <c r="H1539" s="13">
        <v>2009</v>
      </c>
      <c r="I1539" t="s">
        <v>489</v>
      </c>
      <c r="Y1539" s="14">
        <v>25</v>
      </c>
      <c r="Z1539" s="14">
        <v>65</v>
      </c>
      <c r="AA1539" s="81">
        <f t="shared" si="247"/>
        <v>2.6</v>
      </c>
      <c r="AB1539" s="14">
        <v>4</v>
      </c>
      <c r="AC1539" s="14">
        <v>17</v>
      </c>
      <c r="AD1539" s="81">
        <f t="shared" si="248"/>
        <v>0.68</v>
      </c>
      <c r="AE1539" s="13">
        <f t="shared" si="244"/>
        <v>26.153846153846153</v>
      </c>
      <c r="AF1539" s="14">
        <v>0</v>
      </c>
      <c r="AG1539" s="13">
        <f t="shared" si="249"/>
        <v>0</v>
      </c>
      <c r="AH1539" s="13">
        <v>0</v>
      </c>
      <c r="AI1539" s="13">
        <f t="shared" si="250"/>
        <v>0</v>
      </c>
      <c r="AJ1539" s="17" t="s">
        <v>87</v>
      </c>
      <c r="AM1539" s="14">
        <v>7</v>
      </c>
      <c r="AN1539" s="14">
        <v>2</v>
      </c>
      <c r="AO1539" s="14">
        <v>1</v>
      </c>
      <c r="AP1539" s="14">
        <v>4</v>
      </c>
      <c r="AQ1539" s="85">
        <v>1</v>
      </c>
      <c r="AR1539" s="14">
        <v>2</v>
      </c>
      <c r="AS1539" s="14"/>
      <c r="AT1539" s="96"/>
      <c r="AY1539" s="14"/>
      <c r="BH1539" t="str">
        <f>CONCATENATE(Tabla1[[#This Row],[MADRE]],"X",Tabla1[[#This Row],[PADRE]])</f>
        <v>PwebbiXD98i707</v>
      </c>
    </row>
    <row r="1540" spans="1:60" ht="15.75" hidden="1" x14ac:dyDescent="0.25">
      <c r="A1540" s="11" t="str">
        <f t="shared" si="251"/>
        <v>D06_1283_2ibf</v>
      </c>
      <c r="B1540" s="1" t="s">
        <v>488</v>
      </c>
      <c r="C1540" s="1">
        <v>1283</v>
      </c>
      <c r="D1540" s="13" t="s">
        <v>582</v>
      </c>
      <c r="E1540" s="14" t="s">
        <v>303</v>
      </c>
      <c r="F1540" s="11" t="s">
        <v>428</v>
      </c>
      <c r="G1540" s="11" t="s">
        <v>304</v>
      </c>
      <c r="H1540" s="16">
        <v>2010</v>
      </c>
      <c r="I1540" t="s">
        <v>489</v>
      </c>
      <c r="Y1540" s="11">
        <v>25</v>
      </c>
      <c r="Z1540" s="11">
        <v>62</v>
      </c>
      <c r="AA1540" s="15">
        <f t="shared" si="247"/>
        <v>2.48</v>
      </c>
      <c r="AB1540" s="11">
        <v>4</v>
      </c>
      <c r="AC1540" s="11">
        <v>15</v>
      </c>
      <c r="AD1540" s="15">
        <f t="shared" si="248"/>
        <v>0.6</v>
      </c>
      <c r="AE1540" s="16">
        <f t="shared" si="244"/>
        <v>24.193548387096776</v>
      </c>
      <c r="AF1540" s="11">
        <v>0</v>
      </c>
      <c r="AG1540" s="16">
        <f t="shared" si="249"/>
        <v>0</v>
      </c>
      <c r="AH1540" s="16">
        <v>0</v>
      </c>
      <c r="AI1540" s="16">
        <f t="shared" si="250"/>
        <v>0</v>
      </c>
      <c r="AJ1540" s="18" t="s">
        <v>87</v>
      </c>
      <c r="AM1540" s="11">
        <v>7</v>
      </c>
      <c r="AN1540" s="11">
        <v>3</v>
      </c>
      <c r="AO1540" s="11">
        <v>2</v>
      </c>
      <c r="AP1540" s="11">
        <v>2</v>
      </c>
      <c r="AQ1540" s="20">
        <v>2</v>
      </c>
      <c r="AR1540" s="11">
        <v>2</v>
      </c>
      <c r="AS1540" s="11">
        <v>1</v>
      </c>
      <c r="AT1540" s="98"/>
      <c r="AY1540" s="11"/>
      <c r="BH1540" t="str">
        <f>CONCATENATE(Tabla1[[#This Row],[MADRE]],"X",Tabla1[[#This Row],[PADRE]])</f>
        <v>PwebbiXD98i707</v>
      </c>
    </row>
    <row r="1541" spans="1:60" ht="15.75" hidden="1" x14ac:dyDescent="0.25">
      <c r="A1541" s="11" t="str">
        <f t="shared" si="251"/>
        <v>D06_1284_2ibf</v>
      </c>
      <c r="B1541" s="1" t="s">
        <v>488</v>
      </c>
      <c r="C1541" s="1">
        <v>1284</v>
      </c>
      <c r="D1541" s="13" t="s">
        <v>582</v>
      </c>
      <c r="E1541" s="14" t="s">
        <v>303</v>
      </c>
      <c r="F1541" s="11" t="s">
        <v>428</v>
      </c>
      <c r="G1541" s="11" t="s">
        <v>304</v>
      </c>
      <c r="H1541" s="16">
        <v>2010</v>
      </c>
      <c r="I1541" t="s">
        <v>489</v>
      </c>
      <c r="Y1541" s="11">
        <v>25</v>
      </c>
      <c r="Z1541" s="11">
        <v>77</v>
      </c>
      <c r="AA1541" s="15">
        <f t="shared" si="247"/>
        <v>3.08</v>
      </c>
      <c r="AB1541" s="11">
        <v>4</v>
      </c>
      <c r="AC1541" s="11">
        <v>15</v>
      </c>
      <c r="AD1541" s="15">
        <f t="shared" si="248"/>
        <v>0.6</v>
      </c>
      <c r="AE1541" s="16">
        <f t="shared" si="244"/>
        <v>19.480519480519479</v>
      </c>
      <c r="AF1541" s="11">
        <v>0</v>
      </c>
      <c r="AG1541" s="16">
        <f t="shared" si="249"/>
        <v>0</v>
      </c>
      <c r="AH1541" s="16">
        <v>0</v>
      </c>
      <c r="AI1541" s="16">
        <f t="shared" si="250"/>
        <v>0</v>
      </c>
      <c r="AJ1541" s="18" t="s">
        <v>483</v>
      </c>
      <c r="AM1541" s="11">
        <v>2</v>
      </c>
      <c r="AN1541" s="11">
        <v>2</v>
      </c>
      <c r="AO1541" s="11">
        <v>1</v>
      </c>
      <c r="AP1541" s="11">
        <v>2</v>
      </c>
      <c r="AQ1541" s="11">
        <v>3</v>
      </c>
      <c r="AR1541" s="11">
        <v>2</v>
      </c>
      <c r="AS1541" s="11">
        <v>2</v>
      </c>
      <c r="AT1541" s="98"/>
      <c r="AY1541" s="11"/>
      <c r="BH1541" t="str">
        <f>CONCATENATE(Tabla1[[#This Row],[MADRE]],"X",Tabla1[[#This Row],[PADRE]])</f>
        <v>PwebbiXD98i707</v>
      </c>
    </row>
    <row r="1542" spans="1:60" ht="15.75" hidden="1" x14ac:dyDescent="0.25">
      <c r="A1542" s="11" t="str">
        <f t="shared" si="251"/>
        <v>D06_1285_2ibf</v>
      </c>
      <c r="B1542" s="1" t="s">
        <v>488</v>
      </c>
      <c r="C1542" s="1">
        <v>1285</v>
      </c>
      <c r="D1542" s="13" t="s">
        <v>582</v>
      </c>
      <c r="E1542" s="14" t="s">
        <v>303</v>
      </c>
      <c r="F1542" s="11" t="s">
        <v>428</v>
      </c>
      <c r="G1542" s="11" t="s">
        <v>304</v>
      </c>
      <c r="H1542" s="16">
        <v>2010</v>
      </c>
      <c r="I1542" t="s">
        <v>489</v>
      </c>
      <c r="Y1542" s="11">
        <v>25</v>
      </c>
      <c r="Z1542" s="11">
        <v>62</v>
      </c>
      <c r="AA1542" s="15">
        <f t="shared" si="247"/>
        <v>2.48</v>
      </c>
      <c r="AB1542" s="11">
        <v>4</v>
      </c>
      <c r="AC1542" s="11">
        <v>17</v>
      </c>
      <c r="AD1542" s="15">
        <f t="shared" si="248"/>
        <v>0.68</v>
      </c>
      <c r="AE1542" s="16">
        <f t="shared" si="244"/>
        <v>27.419354838709676</v>
      </c>
      <c r="AF1542" s="11">
        <v>0</v>
      </c>
      <c r="AG1542" s="16">
        <f t="shared" si="249"/>
        <v>0</v>
      </c>
      <c r="AH1542" s="16">
        <v>0</v>
      </c>
      <c r="AI1542" s="16">
        <f t="shared" si="250"/>
        <v>0</v>
      </c>
      <c r="AJ1542" s="18" t="s">
        <v>270</v>
      </c>
      <c r="AM1542" s="11">
        <v>7</v>
      </c>
      <c r="AN1542" s="11">
        <v>2</v>
      </c>
      <c r="AO1542" s="11">
        <v>3</v>
      </c>
      <c r="AP1542" s="11">
        <v>2</v>
      </c>
      <c r="AQ1542" s="11">
        <v>2</v>
      </c>
      <c r="AR1542" s="11">
        <v>2</v>
      </c>
      <c r="AS1542" s="11">
        <v>1</v>
      </c>
      <c r="AT1542" s="98"/>
      <c r="AY1542" s="11"/>
      <c r="BH1542" t="str">
        <f>CONCATENATE(Tabla1[[#This Row],[MADRE]],"X",Tabla1[[#This Row],[PADRE]])</f>
        <v>PwebbiXD98i707</v>
      </c>
    </row>
    <row r="1543" spans="1:60" ht="15.75" hidden="1" x14ac:dyDescent="0.25">
      <c r="A1543" s="11" t="str">
        <f t="shared" si="251"/>
        <v>D06_1286_2ibf</v>
      </c>
      <c r="B1543" s="1" t="s">
        <v>488</v>
      </c>
      <c r="C1543" s="12">
        <v>1286</v>
      </c>
      <c r="D1543" s="13" t="s">
        <v>582</v>
      </c>
      <c r="E1543" s="14" t="s">
        <v>303</v>
      </c>
      <c r="F1543" s="11" t="s">
        <v>428</v>
      </c>
      <c r="G1543" s="14" t="s">
        <v>304</v>
      </c>
      <c r="H1543" s="13">
        <v>2009</v>
      </c>
      <c r="I1543" t="s">
        <v>489</v>
      </c>
      <c r="Y1543" s="14">
        <v>25</v>
      </c>
      <c r="Z1543" s="14">
        <v>97</v>
      </c>
      <c r="AA1543" s="81">
        <f t="shared" si="247"/>
        <v>3.88</v>
      </c>
      <c r="AB1543" s="14">
        <v>4</v>
      </c>
      <c r="AC1543" s="14">
        <v>21</v>
      </c>
      <c r="AD1543" s="81">
        <f t="shared" si="248"/>
        <v>0.84</v>
      </c>
      <c r="AE1543" s="13">
        <f t="shared" si="244"/>
        <v>21.649484536082475</v>
      </c>
      <c r="AF1543" s="14">
        <v>0</v>
      </c>
      <c r="AG1543" s="13">
        <f t="shared" si="249"/>
        <v>0</v>
      </c>
      <c r="AH1543" s="13">
        <v>0</v>
      </c>
      <c r="AI1543" s="13">
        <f t="shared" si="250"/>
        <v>0</v>
      </c>
      <c r="AJ1543" s="17" t="s">
        <v>77</v>
      </c>
      <c r="AM1543" s="14">
        <v>4</v>
      </c>
      <c r="AN1543" s="14">
        <v>2</v>
      </c>
      <c r="AO1543" s="14">
        <v>3</v>
      </c>
      <c r="AP1543" s="14">
        <v>3</v>
      </c>
      <c r="AQ1543" s="85">
        <v>1</v>
      </c>
      <c r="AR1543" s="14">
        <v>2</v>
      </c>
      <c r="AS1543" s="14"/>
      <c r="AT1543" s="96"/>
      <c r="AY1543" s="14"/>
      <c r="BH1543" t="str">
        <f>CONCATENATE(Tabla1[[#This Row],[MADRE]],"X",Tabla1[[#This Row],[PADRE]])</f>
        <v>PwebbiXD98i707</v>
      </c>
    </row>
    <row r="1544" spans="1:60" ht="15.75" hidden="1" x14ac:dyDescent="0.25">
      <c r="A1544" s="11" t="str">
        <f t="shared" si="251"/>
        <v>D06_1286_2ibf</v>
      </c>
      <c r="B1544" s="1" t="s">
        <v>488</v>
      </c>
      <c r="C1544" s="1">
        <v>1286</v>
      </c>
      <c r="D1544" s="13" t="s">
        <v>582</v>
      </c>
      <c r="E1544" s="14" t="s">
        <v>303</v>
      </c>
      <c r="F1544" s="11" t="s">
        <v>428</v>
      </c>
      <c r="G1544" s="11" t="s">
        <v>304</v>
      </c>
      <c r="H1544" s="16">
        <v>2010</v>
      </c>
      <c r="I1544" t="s">
        <v>489</v>
      </c>
      <c r="Y1544" s="11">
        <v>25</v>
      </c>
      <c r="Z1544" s="11">
        <v>83</v>
      </c>
      <c r="AA1544" s="15">
        <f t="shared" si="247"/>
        <v>3.32</v>
      </c>
      <c r="AB1544" s="11">
        <v>4</v>
      </c>
      <c r="AC1544" s="11">
        <v>18</v>
      </c>
      <c r="AD1544" s="15">
        <f t="shared" si="248"/>
        <v>0.72</v>
      </c>
      <c r="AE1544" s="16">
        <f t="shared" si="244"/>
        <v>21.686746987951807</v>
      </c>
      <c r="AF1544" s="11">
        <v>0</v>
      </c>
      <c r="AG1544" s="16">
        <f t="shared" si="249"/>
        <v>0</v>
      </c>
      <c r="AH1544" s="16">
        <v>0</v>
      </c>
      <c r="AI1544" s="16">
        <f t="shared" si="250"/>
        <v>0</v>
      </c>
      <c r="AJ1544" s="18" t="s">
        <v>240</v>
      </c>
      <c r="AM1544" s="11">
        <v>4</v>
      </c>
      <c r="AN1544" s="11">
        <v>2</v>
      </c>
      <c r="AO1544" s="11">
        <v>3</v>
      </c>
      <c r="AP1544" s="11">
        <v>3</v>
      </c>
      <c r="AQ1544" s="20">
        <v>1</v>
      </c>
      <c r="AR1544" s="11">
        <v>1</v>
      </c>
      <c r="AS1544" s="11">
        <v>1</v>
      </c>
      <c r="AT1544" s="98"/>
      <c r="AY1544" s="11"/>
      <c r="BH1544" t="str">
        <f>CONCATENATE(Tabla1[[#This Row],[MADRE]],"X",Tabla1[[#This Row],[PADRE]])</f>
        <v>PwebbiXD98i707</v>
      </c>
    </row>
    <row r="1545" spans="1:60" ht="15.75" hidden="1" x14ac:dyDescent="0.25">
      <c r="A1545" s="11" t="str">
        <f t="shared" si="251"/>
        <v>D06_1287_2ibf</v>
      </c>
      <c r="B1545" s="1" t="s">
        <v>488</v>
      </c>
      <c r="C1545" s="1">
        <v>1287</v>
      </c>
      <c r="D1545" s="13" t="s">
        <v>582</v>
      </c>
      <c r="E1545" s="14" t="s">
        <v>303</v>
      </c>
      <c r="F1545" s="11" t="s">
        <v>428</v>
      </c>
      <c r="G1545" s="11" t="s">
        <v>304</v>
      </c>
      <c r="H1545" s="16">
        <v>2010</v>
      </c>
      <c r="I1545" t="s">
        <v>489</v>
      </c>
      <c r="Y1545" s="11">
        <v>25</v>
      </c>
      <c r="Z1545" s="11">
        <v>78</v>
      </c>
      <c r="AA1545" s="15">
        <f t="shared" si="247"/>
        <v>3.12</v>
      </c>
      <c r="AB1545" s="11">
        <v>4</v>
      </c>
      <c r="AC1545" s="11">
        <v>17</v>
      </c>
      <c r="AD1545" s="15">
        <f t="shared" si="248"/>
        <v>0.68</v>
      </c>
      <c r="AE1545" s="16">
        <f t="shared" si="244"/>
        <v>21.794871794871796</v>
      </c>
      <c r="AF1545" s="11">
        <v>0</v>
      </c>
      <c r="AG1545" s="16">
        <f t="shared" si="249"/>
        <v>0</v>
      </c>
      <c r="AH1545" s="16">
        <v>0</v>
      </c>
      <c r="AI1545" s="16">
        <f t="shared" si="250"/>
        <v>0</v>
      </c>
      <c r="AJ1545" s="18" t="s">
        <v>279</v>
      </c>
      <c r="AM1545" s="11">
        <v>7</v>
      </c>
      <c r="AN1545" s="11">
        <v>2</v>
      </c>
      <c r="AO1545" s="11">
        <v>3</v>
      </c>
      <c r="AP1545" s="11">
        <v>4</v>
      </c>
      <c r="AQ1545" s="11">
        <v>3</v>
      </c>
      <c r="AR1545" s="11">
        <v>3</v>
      </c>
      <c r="AS1545" s="11">
        <v>3</v>
      </c>
      <c r="AT1545" s="98"/>
      <c r="AY1545" s="11"/>
      <c r="BH1545" t="str">
        <f>CONCATENATE(Tabla1[[#This Row],[MADRE]],"X",Tabla1[[#This Row],[PADRE]])</f>
        <v>PwebbiXD98i707</v>
      </c>
    </row>
    <row r="1546" spans="1:60" ht="15.75" hidden="1" x14ac:dyDescent="0.25">
      <c r="A1546" s="11" t="str">
        <f t="shared" si="251"/>
        <v>D06_1288_2ibf</v>
      </c>
      <c r="B1546" s="1" t="s">
        <v>488</v>
      </c>
      <c r="C1546" s="12">
        <v>1288</v>
      </c>
      <c r="D1546" s="13" t="s">
        <v>582</v>
      </c>
      <c r="E1546" s="14" t="s">
        <v>303</v>
      </c>
      <c r="F1546" s="11" t="s">
        <v>428</v>
      </c>
      <c r="G1546" s="14" t="s">
        <v>304</v>
      </c>
      <c r="H1546" s="13">
        <v>2009</v>
      </c>
      <c r="I1546" t="s">
        <v>489</v>
      </c>
      <c r="Y1546" s="14">
        <v>25</v>
      </c>
      <c r="Z1546" s="14">
        <v>96</v>
      </c>
      <c r="AA1546" s="81">
        <f t="shared" si="247"/>
        <v>3.8766666666666669</v>
      </c>
      <c r="AB1546" s="14">
        <v>4</v>
      </c>
      <c r="AC1546" s="14">
        <v>22</v>
      </c>
      <c r="AD1546" s="81">
        <f t="shared" si="248"/>
        <v>0.91666666666666663</v>
      </c>
      <c r="AE1546" s="13">
        <f t="shared" si="244"/>
        <v>23.645743766122095</v>
      </c>
      <c r="AF1546" s="14">
        <v>1</v>
      </c>
      <c r="AG1546" s="13">
        <f t="shared" si="249"/>
        <v>4</v>
      </c>
      <c r="AH1546" s="13">
        <v>0</v>
      </c>
      <c r="AI1546" s="13">
        <f t="shared" si="250"/>
        <v>0</v>
      </c>
      <c r="AJ1546" s="17" t="s">
        <v>87</v>
      </c>
      <c r="AM1546" s="14">
        <v>8</v>
      </c>
      <c r="AN1546" s="14">
        <v>2</v>
      </c>
      <c r="AO1546" s="14">
        <v>3</v>
      </c>
      <c r="AP1546" s="14">
        <v>3</v>
      </c>
      <c r="AQ1546" s="85">
        <v>3</v>
      </c>
      <c r="AR1546" s="14">
        <v>3</v>
      </c>
      <c r="AS1546" s="14"/>
      <c r="AT1546" s="96"/>
      <c r="AY1546" s="14"/>
      <c r="BH1546" t="str">
        <f>CONCATENATE(Tabla1[[#This Row],[MADRE]],"X",Tabla1[[#This Row],[PADRE]])</f>
        <v>PwebbiXD98i707</v>
      </c>
    </row>
    <row r="1547" spans="1:60" ht="15.75" hidden="1" x14ac:dyDescent="0.25">
      <c r="A1547" s="11" t="str">
        <f t="shared" si="251"/>
        <v>D06_1288_2ibf</v>
      </c>
      <c r="B1547" s="1" t="s">
        <v>488</v>
      </c>
      <c r="C1547" s="1">
        <v>1288</v>
      </c>
      <c r="D1547" s="13" t="s">
        <v>582</v>
      </c>
      <c r="E1547" s="14" t="s">
        <v>303</v>
      </c>
      <c r="F1547" s="11" t="s">
        <v>428</v>
      </c>
      <c r="G1547" s="11" t="s">
        <v>304</v>
      </c>
      <c r="H1547" s="16">
        <v>2010</v>
      </c>
      <c r="I1547" t="s">
        <v>489</v>
      </c>
      <c r="Y1547" s="11">
        <v>25</v>
      </c>
      <c r="Z1547" s="11">
        <v>99</v>
      </c>
      <c r="AA1547" s="15">
        <f t="shared" si="247"/>
        <v>3.96</v>
      </c>
      <c r="AB1547" s="11">
        <v>4</v>
      </c>
      <c r="AC1547" s="11">
        <v>23</v>
      </c>
      <c r="AD1547" s="15">
        <f t="shared" si="248"/>
        <v>0.92</v>
      </c>
      <c r="AE1547" s="16">
        <f t="shared" si="244"/>
        <v>23.232323232323232</v>
      </c>
      <c r="AF1547" s="11">
        <v>0</v>
      </c>
      <c r="AG1547" s="16">
        <f t="shared" si="249"/>
        <v>0</v>
      </c>
      <c r="AH1547" s="16">
        <v>0</v>
      </c>
      <c r="AI1547" s="16">
        <f t="shared" si="250"/>
        <v>0</v>
      </c>
      <c r="AJ1547" s="18" t="s">
        <v>279</v>
      </c>
      <c r="AM1547" s="11">
        <v>10</v>
      </c>
      <c r="AN1547" s="11">
        <v>2</v>
      </c>
      <c r="AO1547" s="11">
        <v>2</v>
      </c>
      <c r="AP1547" s="11">
        <v>3</v>
      </c>
      <c r="AQ1547" s="20">
        <v>3</v>
      </c>
      <c r="AR1547" s="11">
        <v>4</v>
      </c>
      <c r="AS1547" s="11">
        <v>2</v>
      </c>
      <c r="AT1547" s="98"/>
      <c r="AY1547" s="11"/>
      <c r="BH1547" t="str">
        <f>CONCATENATE(Tabla1[[#This Row],[MADRE]],"X",Tabla1[[#This Row],[PADRE]])</f>
        <v>PwebbiXD98i707</v>
      </c>
    </row>
    <row r="1548" spans="1:60" ht="15.75" hidden="1" x14ac:dyDescent="0.25">
      <c r="A1548" s="11" t="str">
        <f t="shared" si="251"/>
        <v>D06_1289_3</v>
      </c>
      <c r="B1548" s="1" t="s">
        <v>488</v>
      </c>
      <c r="C1548" s="1">
        <v>1289</v>
      </c>
      <c r="D1548" s="16">
        <v>3</v>
      </c>
      <c r="E1548" s="11" t="s">
        <v>224</v>
      </c>
      <c r="F1548" s="14" t="s">
        <v>303</v>
      </c>
      <c r="G1548" s="11" t="s">
        <v>304</v>
      </c>
      <c r="H1548" s="16">
        <v>2010</v>
      </c>
      <c r="I1548" t="s">
        <v>489</v>
      </c>
      <c r="Y1548" s="11">
        <v>25</v>
      </c>
      <c r="Z1548" s="11">
        <v>110</v>
      </c>
      <c r="AA1548" s="15">
        <f t="shared" si="247"/>
        <v>4.4450000000000003</v>
      </c>
      <c r="AB1548" s="11">
        <v>4</v>
      </c>
      <c r="AC1548" s="11">
        <v>27</v>
      </c>
      <c r="AD1548" s="101">
        <f t="shared" si="248"/>
        <v>1.125</v>
      </c>
      <c r="AE1548" s="16">
        <f t="shared" si="244"/>
        <v>25.309336332958377</v>
      </c>
      <c r="AF1548" s="11">
        <v>1</v>
      </c>
      <c r="AG1548" s="16">
        <f t="shared" si="249"/>
        <v>4</v>
      </c>
      <c r="AH1548" s="16">
        <v>0</v>
      </c>
      <c r="AI1548" s="16">
        <f t="shared" si="250"/>
        <v>0</v>
      </c>
      <c r="AJ1548" s="18" t="s">
        <v>87</v>
      </c>
      <c r="AM1548" s="11">
        <v>11</v>
      </c>
      <c r="AN1548" s="11">
        <v>3</v>
      </c>
      <c r="AO1548" s="11">
        <v>1</v>
      </c>
      <c r="AP1548" s="11">
        <v>3</v>
      </c>
      <c r="AQ1548" s="143">
        <v>1</v>
      </c>
      <c r="AR1548" s="120">
        <v>2</v>
      </c>
      <c r="AS1548" s="11">
        <v>2</v>
      </c>
      <c r="AT1548" s="98"/>
      <c r="AY1548" s="11"/>
      <c r="BH1548" t="str">
        <f>CONCATENATE(Tabla1[[#This Row],[MADRE]],"X",Tabla1[[#This Row],[PADRE]])</f>
        <v>A2198XPwebbi</v>
      </c>
    </row>
    <row r="1549" spans="1:60" ht="15.75" hidden="1" x14ac:dyDescent="0.25">
      <c r="A1549" s="11" t="str">
        <f t="shared" si="251"/>
        <v>D06_1291_3</v>
      </c>
      <c r="B1549" s="1" t="s">
        <v>488</v>
      </c>
      <c r="C1549" s="1">
        <v>1291</v>
      </c>
      <c r="D1549" s="16">
        <v>3</v>
      </c>
      <c r="E1549" s="11" t="s">
        <v>224</v>
      </c>
      <c r="F1549" s="14" t="s">
        <v>303</v>
      </c>
      <c r="G1549" s="11" t="s">
        <v>304</v>
      </c>
      <c r="H1549" s="16">
        <v>2010</v>
      </c>
      <c r="I1549" t="s">
        <v>489</v>
      </c>
      <c r="Y1549" s="11">
        <v>25</v>
      </c>
      <c r="Z1549" s="11">
        <v>96</v>
      </c>
      <c r="AA1549" s="15">
        <f t="shared" si="247"/>
        <v>3.88</v>
      </c>
      <c r="AB1549" s="11">
        <v>4</v>
      </c>
      <c r="AC1549" s="11">
        <v>24</v>
      </c>
      <c r="AD1549" s="15">
        <f t="shared" si="248"/>
        <v>1</v>
      </c>
      <c r="AE1549" s="16">
        <f t="shared" si="244"/>
        <v>25.773195876288661</v>
      </c>
      <c r="AF1549" s="11">
        <v>1</v>
      </c>
      <c r="AG1549" s="16">
        <f t="shared" si="249"/>
        <v>4</v>
      </c>
      <c r="AH1549" s="16">
        <v>0</v>
      </c>
      <c r="AI1549" s="16">
        <f t="shared" si="250"/>
        <v>0</v>
      </c>
      <c r="AJ1549" s="18" t="s">
        <v>272</v>
      </c>
      <c r="AM1549" s="11">
        <v>7</v>
      </c>
      <c r="AN1549" s="11">
        <v>3</v>
      </c>
      <c r="AO1549" s="11">
        <v>3</v>
      </c>
      <c r="AP1549" s="11">
        <v>4</v>
      </c>
      <c r="AQ1549" s="11">
        <v>3</v>
      </c>
      <c r="AR1549" s="120">
        <v>1</v>
      </c>
      <c r="AS1549" s="11">
        <v>2</v>
      </c>
      <c r="AT1549" s="98"/>
      <c r="AY1549" s="11"/>
      <c r="BH1549" t="str">
        <f>CONCATENATE(Tabla1[[#This Row],[MADRE]],"X",Tabla1[[#This Row],[PADRE]])</f>
        <v>A2198XPwebbi</v>
      </c>
    </row>
    <row r="1550" spans="1:60" ht="15.75" hidden="1" x14ac:dyDescent="0.25">
      <c r="A1550" s="11" t="str">
        <f t="shared" si="251"/>
        <v>D06_1292_3</v>
      </c>
      <c r="B1550" s="1" t="s">
        <v>488</v>
      </c>
      <c r="C1550" s="1">
        <v>1292</v>
      </c>
      <c r="D1550" s="16">
        <v>3</v>
      </c>
      <c r="E1550" s="11" t="s">
        <v>224</v>
      </c>
      <c r="F1550" s="14" t="s">
        <v>303</v>
      </c>
      <c r="G1550" s="11" t="s">
        <v>304</v>
      </c>
      <c r="H1550" s="16">
        <v>2010</v>
      </c>
      <c r="I1550" t="s">
        <v>489</v>
      </c>
      <c r="Y1550" s="11">
        <v>25</v>
      </c>
      <c r="Z1550" s="11">
        <v>107</v>
      </c>
      <c r="AA1550" s="15">
        <f t="shared" si="247"/>
        <v>4.28</v>
      </c>
      <c r="AB1550" s="11">
        <v>5</v>
      </c>
      <c r="AC1550" s="11">
        <v>23</v>
      </c>
      <c r="AD1550" s="15">
        <f t="shared" si="248"/>
        <v>0.92</v>
      </c>
      <c r="AE1550" s="16">
        <f t="shared" si="244"/>
        <v>21.495327102803738</v>
      </c>
      <c r="AF1550" s="11">
        <v>0</v>
      </c>
      <c r="AG1550" s="16">
        <f t="shared" si="249"/>
        <v>0</v>
      </c>
      <c r="AH1550" s="16">
        <v>0</v>
      </c>
      <c r="AI1550" s="16">
        <f t="shared" si="250"/>
        <v>0</v>
      </c>
      <c r="AJ1550" s="18" t="s">
        <v>215</v>
      </c>
      <c r="AM1550" s="11">
        <v>11</v>
      </c>
      <c r="AN1550" s="11">
        <v>3</v>
      </c>
      <c r="AO1550" s="11">
        <v>3</v>
      </c>
      <c r="AP1550" s="11">
        <v>3</v>
      </c>
      <c r="AQ1550" s="11">
        <v>3</v>
      </c>
      <c r="AR1550" s="11">
        <v>3</v>
      </c>
      <c r="AS1550" s="11">
        <v>1</v>
      </c>
      <c r="AT1550" s="98"/>
      <c r="AY1550" s="11"/>
      <c r="BH1550" t="str">
        <f>CONCATENATE(Tabla1[[#This Row],[MADRE]],"X",Tabla1[[#This Row],[PADRE]])</f>
        <v>A2198XPwebbi</v>
      </c>
    </row>
    <row r="1551" spans="1:60" ht="15.75" hidden="1" x14ac:dyDescent="0.25">
      <c r="A1551" s="11" t="str">
        <f t="shared" si="251"/>
        <v>D06_1293_3</v>
      </c>
      <c r="B1551" s="1" t="s">
        <v>488</v>
      </c>
      <c r="C1551" s="1">
        <v>1293</v>
      </c>
      <c r="D1551" s="16">
        <v>3</v>
      </c>
      <c r="E1551" s="11" t="s">
        <v>224</v>
      </c>
      <c r="F1551" s="14" t="s">
        <v>303</v>
      </c>
      <c r="G1551" s="11" t="s">
        <v>304</v>
      </c>
      <c r="H1551" s="16">
        <v>2010</v>
      </c>
      <c r="I1551" t="s">
        <v>489</v>
      </c>
      <c r="Y1551" s="11">
        <v>25</v>
      </c>
      <c r="Z1551" s="11">
        <v>104</v>
      </c>
      <c r="AA1551" s="15">
        <f t="shared" si="247"/>
        <v>4.16</v>
      </c>
      <c r="AB1551" s="11">
        <v>4</v>
      </c>
      <c r="AC1551" s="11">
        <v>22</v>
      </c>
      <c r="AD1551" s="15">
        <f t="shared" si="248"/>
        <v>0.88</v>
      </c>
      <c r="AE1551" s="16">
        <f t="shared" si="244"/>
        <v>21.153846153846153</v>
      </c>
      <c r="AF1551" s="11">
        <v>0</v>
      </c>
      <c r="AG1551" s="16">
        <f t="shared" si="249"/>
        <v>0</v>
      </c>
      <c r="AH1551" s="16">
        <v>0</v>
      </c>
      <c r="AI1551" s="16">
        <f t="shared" si="250"/>
        <v>0</v>
      </c>
      <c r="AJ1551" s="18" t="s">
        <v>87</v>
      </c>
      <c r="AM1551" s="11">
        <v>5</v>
      </c>
      <c r="AN1551" s="11">
        <v>2</v>
      </c>
      <c r="AO1551" s="11">
        <v>1</v>
      </c>
      <c r="AP1551" s="11">
        <v>1</v>
      </c>
      <c r="AQ1551" s="11">
        <v>2</v>
      </c>
      <c r="AR1551" s="11">
        <v>2</v>
      </c>
      <c r="AS1551" s="11">
        <v>2</v>
      </c>
      <c r="AT1551" s="98"/>
      <c r="AY1551" s="11"/>
      <c r="BH1551" t="str">
        <f>CONCATENATE(Tabla1[[#This Row],[MADRE]],"X",Tabla1[[#This Row],[PADRE]])</f>
        <v>A2198XPwebbi</v>
      </c>
    </row>
    <row r="1552" spans="1:60" ht="15.75" hidden="1" x14ac:dyDescent="0.25">
      <c r="A1552" s="11" t="str">
        <f t="shared" si="251"/>
        <v>D06_1294_3</v>
      </c>
      <c r="B1552" s="1" t="s">
        <v>488</v>
      </c>
      <c r="C1552" s="1">
        <v>1294</v>
      </c>
      <c r="D1552" s="16">
        <v>3</v>
      </c>
      <c r="E1552" s="11" t="s">
        <v>224</v>
      </c>
      <c r="F1552" s="14" t="s">
        <v>303</v>
      </c>
      <c r="G1552" s="11" t="s">
        <v>304</v>
      </c>
      <c r="H1552" s="16">
        <v>2010</v>
      </c>
      <c r="I1552" t="s">
        <v>489</v>
      </c>
      <c r="Y1552" s="11">
        <v>25</v>
      </c>
      <c r="Z1552" s="11">
        <v>115</v>
      </c>
      <c r="AA1552" s="15">
        <f t="shared" si="247"/>
        <v>4.5999999999999996</v>
      </c>
      <c r="AB1552" s="11">
        <v>4</v>
      </c>
      <c r="AC1552" s="11">
        <v>25</v>
      </c>
      <c r="AD1552" s="15">
        <f t="shared" si="248"/>
        <v>1</v>
      </c>
      <c r="AE1552" s="16">
        <f t="shared" si="244"/>
        <v>21.739130434782609</v>
      </c>
      <c r="AF1552" s="11">
        <v>0</v>
      </c>
      <c r="AG1552" s="16">
        <f t="shared" si="249"/>
        <v>0</v>
      </c>
      <c r="AH1552" s="16">
        <v>0</v>
      </c>
      <c r="AI1552" s="16">
        <f t="shared" si="250"/>
        <v>0</v>
      </c>
      <c r="AJ1552" s="18" t="s">
        <v>321</v>
      </c>
      <c r="AM1552" s="11">
        <v>7</v>
      </c>
      <c r="AN1552" s="11">
        <v>3</v>
      </c>
      <c r="AO1552" s="11">
        <v>3</v>
      </c>
      <c r="AP1552" s="11">
        <v>1</v>
      </c>
      <c r="AQ1552" s="120">
        <v>1</v>
      </c>
      <c r="AR1552" s="120">
        <v>2</v>
      </c>
      <c r="AS1552" s="11">
        <v>2</v>
      </c>
      <c r="AT1552" s="98"/>
      <c r="AY1552" s="11"/>
      <c r="BH1552" t="str">
        <f>CONCATENATE(Tabla1[[#This Row],[MADRE]],"X",Tabla1[[#This Row],[PADRE]])</f>
        <v>A2198XPwebbi</v>
      </c>
    </row>
    <row r="1553" spans="1:60" ht="15.75" hidden="1" x14ac:dyDescent="0.25">
      <c r="A1553" s="11" t="str">
        <f t="shared" si="251"/>
        <v>D06_1295_3</v>
      </c>
      <c r="B1553" s="1" t="s">
        <v>488</v>
      </c>
      <c r="C1553" s="1">
        <v>1295</v>
      </c>
      <c r="D1553" s="16">
        <v>3</v>
      </c>
      <c r="E1553" s="11" t="s">
        <v>224</v>
      </c>
      <c r="F1553" s="14" t="s">
        <v>303</v>
      </c>
      <c r="G1553" s="11" t="s">
        <v>304</v>
      </c>
      <c r="H1553" s="16">
        <v>2010</v>
      </c>
      <c r="I1553" t="s">
        <v>489</v>
      </c>
      <c r="Y1553" s="11">
        <v>25</v>
      </c>
      <c r="Z1553" s="11">
        <v>81</v>
      </c>
      <c r="AA1553" s="15">
        <f t="shared" si="247"/>
        <v>3.24</v>
      </c>
      <c r="AB1553" s="11">
        <v>5</v>
      </c>
      <c r="AC1553" s="11">
        <v>18</v>
      </c>
      <c r="AD1553" s="15">
        <f t="shared" si="248"/>
        <v>0.72</v>
      </c>
      <c r="AE1553" s="16">
        <f t="shared" si="244"/>
        <v>22.222222222222221</v>
      </c>
      <c r="AF1553" s="11">
        <v>0</v>
      </c>
      <c r="AG1553" s="16">
        <f t="shared" si="249"/>
        <v>0</v>
      </c>
      <c r="AH1553" s="16">
        <v>0</v>
      </c>
      <c r="AI1553" s="16">
        <f t="shared" si="250"/>
        <v>0</v>
      </c>
      <c r="AJ1553" s="18" t="s">
        <v>87</v>
      </c>
      <c r="AM1553" s="11">
        <v>7</v>
      </c>
      <c r="AN1553" s="11">
        <v>2</v>
      </c>
      <c r="AO1553" s="11">
        <v>3</v>
      </c>
      <c r="AP1553" s="11">
        <v>4</v>
      </c>
      <c r="AQ1553" s="11">
        <v>3</v>
      </c>
      <c r="AR1553" s="11">
        <v>4</v>
      </c>
      <c r="AS1553" s="11">
        <v>3</v>
      </c>
      <c r="AT1553" s="98"/>
      <c r="AY1553" s="11"/>
      <c r="BH1553" t="str">
        <f>CONCATENATE(Tabla1[[#This Row],[MADRE]],"X",Tabla1[[#This Row],[PADRE]])</f>
        <v>A2198XPwebbi</v>
      </c>
    </row>
    <row r="1554" spans="1:60" ht="15.75" hidden="1" x14ac:dyDescent="0.25">
      <c r="A1554" s="11" t="str">
        <f t="shared" si="251"/>
        <v>D06_1297_3</v>
      </c>
      <c r="B1554" s="1" t="s">
        <v>488</v>
      </c>
      <c r="C1554" s="1">
        <v>1297</v>
      </c>
      <c r="D1554" s="16">
        <v>3</v>
      </c>
      <c r="E1554" s="11" t="s">
        <v>224</v>
      </c>
      <c r="F1554" s="14" t="s">
        <v>303</v>
      </c>
      <c r="G1554" s="11" t="s">
        <v>304</v>
      </c>
      <c r="H1554" s="16">
        <v>2010</v>
      </c>
      <c r="I1554" t="s">
        <v>489</v>
      </c>
      <c r="Y1554" s="11">
        <v>25</v>
      </c>
      <c r="Z1554" s="11">
        <v>97</v>
      </c>
      <c r="AA1554" s="15">
        <f t="shared" si="247"/>
        <v>3.88</v>
      </c>
      <c r="AB1554" s="11">
        <v>4</v>
      </c>
      <c r="AC1554" s="11">
        <v>19</v>
      </c>
      <c r="AD1554" s="15">
        <f t="shared" si="248"/>
        <v>0.76</v>
      </c>
      <c r="AE1554" s="16">
        <f t="shared" si="244"/>
        <v>19.587628865979383</v>
      </c>
      <c r="AF1554" s="11">
        <v>0</v>
      </c>
      <c r="AG1554" s="16">
        <f t="shared" si="249"/>
        <v>0</v>
      </c>
      <c r="AH1554" s="16">
        <v>0</v>
      </c>
      <c r="AI1554" s="16">
        <f t="shared" si="250"/>
        <v>0</v>
      </c>
      <c r="AJ1554" s="18" t="s">
        <v>87</v>
      </c>
      <c r="AM1554" s="11">
        <v>8</v>
      </c>
      <c r="AN1554" s="11">
        <v>2</v>
      </c>
      <c r="AO1554" s="11">
        <v>2</v>
      </c>
      <c r="AP1554" s="11">
        <v>4</v>
      </c>
      <c r="AQ1554" s="20">
        <v>1</v>
      </c>
      <c r="AR1554" s="11">
        <v>2</v>
      </c>
      <c r="AS1554" s="11">
        <v>2</v>
      </c>
      <c r="AT1554" s="98"/>
      <c r="AY1554" s="11"/>
      <c r="BH1554" t="str">
        <f>CONCATENATE(Tabla1[[#This Row],[MADRE]],"X",Tabla1[[#This Row],[PADRE]])</f>
        <v>A2198XPwebbi</v>
      </c>
    </row>
    <row r="1555" spans="1:60" ht="15.75" hidden="1" x14ac:dyDescent="0.25">
      <c r="A1555" s="11" t="str">
        <f t="shared" si="251"/>
        <v>D06_1299_3</v>
      </c>
      <c r="B1555" s="1" t="s">
        <v>488</v>
      </c>
      <c r="C1555" s="1">
        <v>1299</v>
      </c>
      <c r="D1555" s="16">
        <v>3</v>
      </c>
      <c r="E1555" s="11" t="s">
        <v>224</v>
      </c>
      <c r="F1555" s="14" t="s">
        <v>303</v>
      </c>
      <c r="G1555" s="11" t="s">
        <v>304</v>
      </c>
      <c r="H1555" s="16">
        <v>2010</v>
      </c>
      <c r="I1555" t="s">
        <v>489</v>
      </c>
      <c r="Y1555" s="11">
        <v>25</v>
      </c>
      <c r="Z1555" s="11">
        <v>101</v>
      </c>
      <c r="AA1555" s="15">
        <f t="shared" si="247"/>
        <v>4.04</v>
      </c>
      <c r="AB1555" s="11">
        <v>4</v>
      </c>
      <c r="AC1555" s="11">
        <v>23</v>
      </c>
      <c r="AD1555" s="15">
        <f t="shared" si="248"/>
        <v>0.92</v>
      </c>
      <c r="AE1555" s="16">
        <f t="shared" ref="AE1555:AE1618" si="252">AD1555*100/AA1555</f>
        <v>22.772277227722771</v>
      </c>
      <c r="AF1555" s="11">
        <v>0</v>
      </c>
      <c r="AG1555" s="16">
        <f t="shared" si="249"/>
        <v>0</v>
      </c>
      <c r="AH1555" s="16">
        <v>0</v>
      </c>
      <c r="AI1555" s="16">
        <f t="shared" si="250"/>
        <v>0</v>
      </c>
      <c r="AJ1555" s="18" t="s">
        <v>444</v>
      </c>
      <c r="AM1555" s="11">
        <v>5</v>
      </c>
      <c r="AN1555" s="11">
        <v>2</v>
      </c>
      <c r="AO1555" s="11">
        <v>2</v>
      </c>
      <c r="AP1555" s="11">
        <v>1</v>
      </c>
      <c r="AQ1555" s="11">
        <v>2</v>
      </c>
      <c r="AR1555" s="11">
        <v>2</v>
      </c>
      <c r="AS1555" s="11">
        <v>2</v>
      </c>
      <c r="AT1555" s="98"/>
      <c r="AY1555" s="11"/>
      <c r="BH1555" t="str">
        <f>CONCATENATE(Tabla1[[#This Row],[MADRE]],"X",Tabla1[[#This Row],[PADRE]])</f>
        <v>A2198XPwebbi</v>
      </c>
    </row>
    <row r="1556" spans="1:60" ht="15.75" hidden="1" x14ac:dyDescent="0.25">
      <c r="A1556" s="11" t="str">
        <f t="shared" si="251"/>
        <v>D06_1300_3</v>
      </c>
      <c r="B1556" s="1" t="s">
        <v>488</v>
      </c>
      <c r="C1556" s="1">
        <v>1300</v>
      </c>
      <c r="D1556" s="16">
        <v>3</v>
      </c>
      <c r="E1556" s="11" t="s">
        <v>224</v>
      </c>
      <c r="F1556" s="14" t="s">
        <v>303</v>
      </c>
      <c r="G1556" s="11" t="s">
        <v>304</v>
      </c>
      <c r="H1556" s="16">
        <v>2010</v>
      </c>
      <c r="I1556" t="s">
        <v>489</v>
      </c>
      <c r="Y1556" s="11">
        <v>25</v>
      </c>
      <c r="Z1556" s="11">
        <v>94</v>
      </c>
      <c r="AA1556" s="15">
        <f t="shared" si="247"/>
        <v>3.76</v>
      </c>
      <c r="AB1556" s="11">
        <v>4</v>
      </c>
      <c r="AC1556" s="11">
        <v>24</v>
      </c>
      <c r="AD1556" s="15">
        <f t="shared" si="248"/>
        <v>0.96</v>
      </c>
      <c r="AE1556" s="16">
        <f t="shared" si="252"/>
        <v>25.531914893617024</v>
      </c>
      <c r="AF1556" s="11">
        <v>0</v>
      </c>
      <c r="AG1556" s="16">
        <f t="shared" si="249"/>
        <v>0</v>
      </c>
      <c r="AH1556" s="16">
        <v>0</v>
      </c>
      <c r="AI1556" s="16">
        <f t="shared" si="250"/>
        <v>0</v>
      </c>
      <c r="AJ1556" s="18" t="s">
        <v>87</v>
      </c>
      <c r="AM1556" s="11">
        <v>11</v>
      </c>
      <c r="AN1556" s="11">
        <v>2</v>
      </c>
      <c r="AO1556" s="11">
        <v>1</v>
      </c>
      <c r="AP1556" s="11">
        <v>3</v>
      </c>
      <c r="AQ1556" s="11">
        <v>2</v>
      </c>
      <c r="AR1556" s="120">
        <v>2</v>
      </c>
      <c r="AS1556" s="11">
        <v>2</v>
      </c>
      <c r="AT1556" s="98"/>
      <c r="AY1556" s="11"/>
      <c r="BH1556" t="str">
        <f>CONCATENATE(Tabla1[[#This Row],[MADRE]],"X",Tabla1[[#This Row],[PADRE]])</f>
        <v>A2198XPwebbi</v>
      </c>
    </row>
    <row r="1557" spans="1:60" ht="15.75" hidden="1" x14ac:dyDescent="0.25">
      <c r="A1557" s="11" t="str">
        <f t="shared" si="251"/>
        <v>D06_1301_3</v>
      </c>
      <c r="B1557" s="1" t="s">
        <v>488</v>
      </c>
      <c r="C1557" s="1">
        <v>1301</v>
      </c>
      <c r="D1557" s="16">
        <v>3</v>
      </c>
      <c r="E1557" s="11" t="s">
        <v>224</v>
      </c>
      <c r="F1557" s="14" t="s">
        <v>303</v>
      </c>
      <c r="G1557" s="11" t="s">
        <v>304</v>
      </c>
      <c r="H1557" s="16">
        <v>2010</v>
      </c>
      <c r="I1557" t="s">
        <v>489</v>
      </c>
      <c r="Y1557" s="11">
        <v>25</v>
      </c>
      <c r="Z1557" s="11">
        <v>126</v>
      </c>
      <c r="AA1557" s="15">
        <f t="shared" si="247"/>
        <v>5.04</v>
      </c>
      <c r="AB1557" s="11">
        <v>5</v>
      </c>
      <c r="AC1557" s="11">
        <v>26</v>
      </c>
      <c r="AD1557" s="101">
        <f t="shared" si="248"/>
        <v>1.04</v>
      </c>
      <c r="AE1557" s="16">
        <f t="shared" si="252"/>
        <v>20.634920634920636</v>
      </c>
      <c r="AF1557" s="11">
        <v>0</v>
      </c>
      <c r="AG1557" s="16">
        <f t="shared" si="249"/>
        <v>0</v>
      </c>
      <c r="AH1557" s="16">
        <v>0</v>
      </c>
      <c r="AI1557" s="16">
        <f t="shared" si="250"/>
        <v>0</v>
      </c>
      <c r="AJ1557" s="18" t="s">
        <v>455</v>
      </c>
      <c r="AM1557" s="11">
        <v>7</v>
      </c>
      <c r="AN1557" s="11">
        <v>3</v>
      </c>
      <c r="AO1557" s="11">
        <v>3</v>
      </c>
      <c r="AP1557" s="11">
        <v>5</v>
      </c>
      <c r="AQ1557" s="11">
        <v>3</v>
      </c>
      <c r="AR1557" s="11">
        <v>3</v>
      </c>
      <c r="AS1557" s="11">
        <v>2</v>
      </c>
      <c r="AT1557" s="98"/>
      <c r="AY1557" s="11"/>
      <c r="BH1557" t="str">
        <f>CONCATENATE(Tabla1[[#This Row],[MADRE]],"X",Tabla1[[#This Row],[PADRE]])</f>
        <v>A2198XPwebbi</v>
      </c>
    </row>
    <row r="1558" spans="1:60" ht="15.75" hidden="1" x14ac:dyDescent="0.25">
      <c r="A1558" s="11" t="str">
        <f t="shared" si="251"/>
        <v>D06_1303_3</v>
      </c>
      <c r="B1558" s="1" t="s">
        <v>488</v>
      </c>
      <c r="C1558" s="1">
        <v>1303</v>
      </c>
      <c r="D1558" s="16">
        <v>3</v>
      </c>
      <c r="E1558" s="11" t="s">
        <v>224</v>
      </c>
      <c r="F1558" s="14" t="s">
        <v>303</v>
      </c>
      <c r="G1558" s="11" t="s">
        <v>304</v>
      </c>
      <c r="H1558" s="16">
        <v>2010</v>
      </c>
      <c r="I1558" t="s">
        <v>489</v>
      </c>
      <c r="Y1558" s="11">
        <v>25</v>
      </c>
      <c r="Z1558" s="11">
        <v>80</v>
      </c>
      <c r="AA1558" s="15">
        <f t="shared" si="247"/>
        <v>3.2</v>
      </c>
      <c r="AB1558" s="11">
        <v>5</v>
      </c>
      <c r="AC1558" s="11">
        <v>19</v>
      </c>
      <c r="AD1558" s="15">
        <f t="shared" si="248"/>
        <v>0.76</v>
      </c>
      <c r="AE1558" s="16">
        <f t="shared" si="252"/>
        <v>23.75</v>
      </c>
      <c r="AF1558" s="11">
        <v>0</v>
      </c>
      <c r="AG1558" s="16">
        <f t="shared" si="249"/>
        <v>0</v>
      </c>
      <c r="AH1558" s="16">
        <v>1</v>
      </c>
      <c r="AI1558" s="16">
        <f t="shared" si="250"/>
        <v>4</v>
      </c>
      <c r="AJ1558" s="18" t="s">
        <v>87</v>
      </c>
      <c r="AM1558" s="11">
        <v>7</v>
      </c>
      <c r="AN1558" s="11">
        <v>3</v>
      </c>
      <c r="AO1558" s="11">
        <v>3</v>
      </c>
      <c r="AP1558" s="11">
        <v>3</v>
      </c>
      <c r="AQ1558" s="11">
        <v>3</v>
      </c>
      <c r="AR1558" s="11">
        <v>4</v>
      </c>
      <c r="AS1558" s="11">
        <v>2</v>
      </c>
      <c r="AT1558" s="98"/>
      <c r="AY1558" s="11"/>
      <c r="BH1558" t="str">
        <f>CONCATENATE(Tabla1[[#This Row],[MADRE]],"X",Tabla1[[#This Row],[PADRE]])</f>
        <v>A2198XPwebbi</v>
      </c>
    </row>
    <row r="1559" spans="1:60" ht="15.75" x14ac:dyDescent="0.25">
      <c r="A1559" s="11" t="str">
        <f t="shared" si="251"/>
        <v>D07_30_2</v>
      </c>
      <c r="B1559" s="48" t="s">
        <v>585</v>
      </c>
      <c r="C1559" s="9">
        <v>30</v>
      </c>
      <c r="D1559" s="52">
        <v>2</v>
      </c>
      <c r="E1559" s="66" t="s">
        <v>61</v>
      </c>
      <c r="F1559" s="14" t="s">
        <v>224</v>
      </c>
      <c r="G1559" s="51" t="s">
        <v>63</v>
      </c>
      <c r="H1559" s="66">
        <v>2011</v>
      </c>
      <c r="I1559" s="144" t="s">
        <v>586</v>
      </c>
      <c r="J1559" s="66">
        <v>67</v>
      </c>
      <c r="M1559" s="66">
        <f>L1559-53</f>
        <v>-53</v>
      </c>
      <c r="P1559" s="66">
        <v>2</v>
      </c>
      <c r="T1559" s="66"/>
      <c r="U1559" s="66"/>
      <c r="W1559" s="66">
        <v>2</v>
      </c>
      <c r="X1559" s="66">
        <v>221</v>
      </c>
      <c r="Y1559" s="66">
        <v>25</v>
      </c>
      <c r="Z1559" s="66">
        <v>57</v>
      </c>
      <c r="AA1559" s="68">
        <f t="shared" si="247"/>
        <v>2.31</v>
      </c>
      <c r="AB1559" s="66">
        <v>4</v>
      </c>
      <c r="AC1559" s="66">
        <v>18</v>
      </c>
      <c r="AD1559" s="68">
        <f t="shared" si="248"/>
        <v>0.75</v>
      </c>
      <c r="AE1559" s="67">
        <f t="shared" si="252"/>
        <v>32.467532467532465</v>
      </c>
      <c r="AF1559" s="66">
        <v>1</v>
      </c>
      <c r="AG1559" s="66">
        <f t="shared" si="249"/>
        <v>4</v>
      </c>
      <c r="AH1559" s="66">
        <v>0</v>
      </c>
      <c r="AI1559" s="66">
        <f t="shared" si="250"/>
        <v>0</v>
      </c>
      <c r="AJ1559" s="65" t="s">
        <v>87</v>
      </c>
      <c r="AM1559" s="66">
        <v>7</v>
      </c>
      <c r="AN1559" s="66">
        <v>3</v>
      </c>
      <c r="AO1559" s="66">
        <v>1</v>
      </c>
      <c r="AP1559" s="66">
        <v>3</v>
      </c>
      <c r="AQ1559" s="66">
        <v>3</v>
      </c>
      <c r="AR1559" s="66">
        <v>3</v>
      </c>
      <c r="AS1559" s="66">
        <v>4</v>
      </c>
      <c r="AT1559" s="66"/>
      <c r="AU1559" s="66">
        <f>AS1559-70</f>
        <v>-66</v>
      </c>
      <c r="AV1559" s="66">
        <f>AS1559-85</f>
        <v>-81</v>
      </c>
      <c r="AW1559" s="67"/>
      <c r="AY1559" s="66"/>
      <c r="BE1559" s="67" t="s">
        <v>587</v>
      </c>
      <c r="BF1559" s="66"/>
      <c r="BH1559" t="str">
        <f>CONCATENATE(Tabla1[[#This Row],[MADRE]],"X",Tabla1[[#This Row],[PADRE]])</f>
        <v>S5133XA2198</v>
      </c>
    </row>
    <row r="1560" spans="1:60" ht="15.75" x14ac:dyDescent="0.25">
      <c r="A1560" s="11" t="str">
        <f t="shared" si="251"/>
        <v>D07_77_3</v>
      </c>
      <c r="B1560" s="48" t="s">
        <v>585</v>
      </c>
      <c r="C1560" s="49">
        <v>77</v>
      </c>
      <c r="D1560" s="52">
        <v>3</v>
      </c>
      <c r="E1560" s="51" t="s">
        <v>62</v>
      </c>
      <c r="F1560" s="14" t="s">
        <v>224</v>
      </c>
      <c r="G1560" s="51" t="s">
        <v>63</v>
      </c>
      <c r="H1560" s="51">
        <v>2012</v>
      </c>
      <c r="I1560" s="144" t="s">
        <v>373</v>
      </c>
      <c r="J1560" s="51">
        <v>73</v>
      </c>
      <c r="M1560" s="51">
        <f>L1560-67</f>
        <v>-67</v>
      </c>
      <c r="P1560" s="51">
        <v>3</v>
      </c>
      <c r="T1560" s="51"/>
      <c r="U1560" s="51"/>
      <c r="W1560" s="51">
        <v>2</v>
      </c>
      <c r="X1560" s="51">
        <v>226</v>
      </c>
      <c r="Y1560" s="51">
        <v>25</v>
      </c>
      <c r="Z1560" s="51">
        <v>62</v>
      </c>
      <c r="AA1560" s="55">
        <f t="shared" si="247"/>
        <v>2.48</v>
      </c>
      <c r="AB1560" s="51">
        <v>4</v>
      </c>
      <c r="AC1560" s="51">
        <v>24</v>
      </c>
      <c r="AD1560" s="55">
        <f t="shared" si="248"/>
        <v>0.96</v>
      </c>
      <c r="AE1560" s="52">
        <f t="shared" si="252"/>
        <v>38.70967741935484</v>
      </c>
      <c r="AF1560" s="51">
        <v>0</v>
      </c>
      <c r="AG1560" s="51">
        <f t="shared" si="249"/>
        <v>0</v>
      </c>
      <c r="AH1560" s="51">
        <v>1</v>
      </c>
      <c r="AI1560" s="51">
        <f t="shared" si="250"/>
        <v>4</v>
      </c>
      <c r="AJ1560" s="50" t="s">
        <v>588</v>
      </c>
      <c r="AM1560" s="51">
        <v>11</v>
      </c>
      <c r="AN1560" s="51">
        <v>3</v>
      </c>
      <c r="AO1560" s="51">
        <v>1</v>
      </c>
      <c r="AP1560" s="51">
        <v>4</v>
      </c>
      <c r="AQ1560" s="51">
        <v>3</v>
      </c>
      <c r="AR1560" s="51">
        <v>3</v>
      </c>
      <c r="AS1560" s="51"/>
      <c r="AT1560" s="72"/>
      <c r="AU1560" s="51">
        <f>AS1560-78</f>
        <v>-78</v>
      </c>
      <c r="AV1560" s="51">
        <f>AS1560-95</f>
        <v>-95</v>
      </c>
      <c r="AW1560" s="52"/>
      <c r="AY1560" s="51"/>
      <c r="BE1560" s="52" t="s">
        <v>587</v>
      </c>
      <c r="BF1560" s="51"/>
      <c r="BH1560" t="str">
        <f>CONCATENATE(Tabla1[[#This Row],[MADRE]],"X",Tabla1[[#This Row],[PADRE]])</f>
        <v>R1000XA2198</v>
      </c>
    </row>
    <row r="1561" spans="1:60" ht="15.75" x14ac:dyDescent="0.25">
      <c r="A1561" s="11" t="str">
        <f t="shared" si="251"/>
        <v>D07_82_3</v>
      </c>
      <c r="B1561" s="48" t="s">
        <v>585</v>
      </c>
      <c r="C1561" s="49">
        <v>82</v>
      </c>
      <c r="D1561" s="52">
        <v>3</v>
      </c>
      <c r="E1561" s="51" t="s">
        <v>62</v>
      </c>
      <c r="F1561" s="14" t="s">
        <v>224</v>
      </c>
      <c r="G1561" s="51" t="s">
        <v>63</v>
      </c>
      <c r="H1561" s="51">
        <v>2012</v>
      </c>
      <c r="I1561" s="144" t="s">
        <v>373</v>
      </c>
      <c r="J1561" s="51">
        <v>75</v>
      </c>
      <c r="M1561" s="51">
        <f>L1561-67</f>
        <v>-67</v>
      </c>
      <c r="P1561" s="51">
        <v>3</v>
      </c>
      <c r="T1561" s="51"/>
      <c r="U1561" s="51"/>
      <c r="W1561" s="51">
        <v>2</v>
      </c>
      <c r="X1561" s="51">
        <v>207</v>
      </c>
      <c r="Y1561" s="51">
        <v>25</v>
      </c>
      <c r="Z1561" s="51">
        <v>49</v>
      </c>
      <c r="AA1561" s="55">
        <f t="shared" si="247"/>
        <v>1.96</v>
      </c>
      <c r="AB1561" s="51">
        <v>4</v>
      </c>
      <c r="AC1561" s="51">
        <v>18</v>
      </c>
      <c r="AD1561" s="55">
        <f t="shared" si="248"/>
        <v>0.72</v>
      </c>
      <c r="AE1561" s="52">
        <f t="shared" si="252"/>
        <v>36.734693877551024</v>
      </c>
      <c r="AF1561" s="51">
        <v>0</v>
      </c>
      <c r="AG1561" s="51">
        <f t="shared" si="249"/>
        <v>0</v>
      </c>
      <c r="AH1561" s="51">
        <v>0</v>
      </c>
      <c r="AI1561" s="51">
        <f t="shared" si="250"/>
        <v>0</v>
      </c>
      <c r="AJ1561" s="50" t="s">
        <v>87</v>
      </c>
      <c r="AM1561" s="51">
        <v>5</v>
      </c>
      <c r="AN1561" s="51">
        <v>3</v>
      </c>
      <c r="AO1561" s="51">
        <v>1</v>
      </c>
      <c r="AP1561" s="51">
        <v>2</v>
      </c>
      <c r="AQ1561" s="51">
        <v>3</v>
      </c>
      <c r="AR1561" s="51">
        <v>4</v>
      </c>
      <c r="AS1561" s="51"/>
      <c r="AT1561" s="72"/>
      <c r="AU1561" s="51">
        <f>AS1561-78</f>
        <v>-78</v>
      </c>
      <c r="AV1561" s="51">
        <f>AS1561-95</f>
        <v>-95</v>
      </c>
      <c r="AW1561" s="52"/>
      <c r="AY1561" s="51"/>
      <c r="BE1561" s="52" t="s">
        <v>587</v>
      </c>
      <c r="BF1561" s="51"/>
      <c r="BH1561" t="str">
        <f>CONCATENATE(Tabla1[[#This Row],[MADRE]],"X",Tabla1[[#This Row],[PADRE]])</f>
        <v>R1000XA2198</v>
      </c>
    </row>
    <row r="1562" spans="1:60" ht="15.75" x14ac:dyDescent="0.25">
      <c r="A1562" s="11" t="str">
        <f t="shared" si="251"/>
        <v>D07_99_3</v>
      </c>
      <c r="B1562" s="48" t="s">
        <v>585</v>
      </c>
      <c r="C1562" s="49">
        <v>99</v>
      </c>
      <c r="D1562" s="52">
        <v>3</v>
      </c>
      <c r="E1562" s="51" t="s">
        <v>62</v>
      </c>
      <c r="F1562" s="14" t="s">
        <v>224</v>
      </c>
      <c r="G1562" s="51" t="s">
        <v>63</v>
      </c>
      <c r="H1562" s="51">
        <v>2012</v>
      </c>
      <c r="I1562" s="144" t="s">
        <v>373</v>
      </c>
      <c r="J1562" s="51">
        <v>77</v>
      </c>
      <c r="M1562" s="51">
        <f>L1562-67</f>
        <v>-67</v>
      </c>
      <c r="P1562" s="51">
        <v>2</v>
      </c>
      <c r="T1562" s="51"/>
      <c r="U1562" s="51"/>
      <c r="W1562" s="51">
        <v>2</v>
      </c>
      <c r="X1562" s="51">
        <v>206</v>
      </c>
      <c r="Y1562" s="51">
        <v>25</v>
      </c>
      <c r="Z1562" s="51">
        <v>70</v>
      </c>
      <c r="AA1562" s="55">
        <f t="shared" si="247"/>
        <v>2.8</v>
      </c>
      <c r="AB1562" s="51">
        <v>4</v>
      </c>
      <c r="AC1562" s="51">
        <v>14</v>
      </c>
      <c r="AD1562" s="55">
        <f t="shared" si="248"/>
        <v>0.56000000000000005</v>
      </c>
      <c r="AE1562" s="52">
        <f t="shared" si="252"/>
        <v>20.000000000000004</v>
      </c>
      <c r="AF1562" s="51">
        <v>0</v>
      </c>
      <c r="AG1562" s="51">
        <f t="shared" si="249"/>
        <v>0</v>
      </c>
      <c r="AH1562" s="51">
        <v>1</v>
      </c>
      <c r="AI1562" s="51">
        <f t="shared" si="250"/>
        <v>4</v>
      </c>
      <c r="AJ1562" s="50" t="s">
        <v>87</v>
      </c>
      <c r="AM1562" s="51">
        <v>4</v>
      </c>
      <c r="AN1562" s="51">
        <v>2</v>
      </c>
      <c r="AO1562" s="51">
        <v>1</v>
      </c>
      <c r="AP1562" s="51">
        <v>1</v>
      </c>
      <c r="AQ1562" s="51">
        <v>3</v>
      </c>
      <c r="AR1562" s="51">
        <v>3</v>
      </c>
      <c r="AS1562" s="51"/>
      <c r="AT1562" s="72"/>
      <c r="AU1562" s="51">
        <f>AS1562-78</f>
        <v>-78</v>
      </c>
      <c r="AV1562" s="51">
        <f>AS1562-95</f>
        <v>-95</v>
      </c>
      <c r="AW1562" s="52"/>
      <c r="AY1562" s="51"/>
      <c r="BE1562" s="52" t="s">
        <v>587</v>
      </c>
      <c r="BF1562" s="51"/>
      <c r="BH1562" t="str">
        <f>CONCATENATE(Tabla1[[#This Row],[MADRE]],"X",Tabla1[[#This Row],[PADRE]])</f>
        <v>R1000XA2198</v>
      </c>
    </row>
    <row r="1563" spans="1:60" ht="15.75" x14ac:dyDescent="0.25">
      <c r="A1563" s="11" t="str">
        <f t="shared" si="251"/>
        <v>D07_101_3</v>
      </c>
      <c r="B1563" s="48" t="s">
        <v>585</v>
      </c>
      <c r="C1563" s="49">
        <v>101</v>
      </c>
      <c r="D1563" s="52">
        <v>3</v>
      </c>
      <c r="E1563" s="51" t="s">
        <v>62</v>
      </c>
      <c r="F1563" s="14" t="s">
        <v>224</v>
      </c>
      <c r="G1563" s="51" t="s">
        <v>63</v>
      </c>
      <c r="H1563" s="51">
        <v>2012</v>
      </c>
      <c r="I1563" s="144" t="s">
        <v>373</v>
      </c>
      <c r="J1563" s="51">
        <v>77</v>
      </c>
      <c r="M1563" s="51">
        <f>L1563-67</f>
        <v>-67</v>
      </c>
      <c r="P1563" s="51">
        <v>2</v>
      </c>
      <c r="T1563" s="51"/>
      <c r="U1563" s="51"/>
      <c r="W1563" s="51">
        <v>2</v>
      </c>
      <c r="X1563" s="51">
        <v>205</v>
      </c>
      <c r="Y1563" s="51">
        <v>25</v>
      </c>
      <c r="Z1563" s="51">
        <v>55</v>
      </c>
      <c r="AA1563" s="55">
        <f t="shared" si="247"/>
        <v>2.2000000000000002</v>
      </c>
      <c r="AB1563" s="51">
        <v>4</v>
      </c>
      <c r="AC1563" s="51">
        <v>14</v>
      </c>
      <c r="AD1563" s="55">
        <f t="shared" si="248"/>
        <v>0.56000000000000005</v>
      </c>
      <c r="AE1563" s="52">
        <f t="shared" si="252"/>
        <v>25.454545454545457</v>
      </c>
      <c r="AF1563" s="51">
        <v>0</v>
      </c>
      <c r="AG1563" s="51">
        <f t="shared" si="249"/>
        <v>0</v>
      </c>
      <c r="AH1563" s="51">
        <v>0</v>
      </c>
      <c r="AI1563" s="51">
        <f t="shared" si="250"/>
        <v>0</v>
      </c>
      <c r="AJ1563" s="50" t="s">
        <v>87</v>
      </c>
      <c r="AM1563" s="51">
        <v>11</v>
      </c>
      <c r="AN1563" s="51">
        <v>2</v>
      </c>
      <c r="AO1563" s="51">
        <v>2</v>
      </c>
      <c r="AP1563" s="51">
        <v>2</v>
      </c>
      <c r="AQ1563" s="51">
        <v>3</v>
      </c>
      <c r="AR1563" s="51">
        <v>4</v>
      </c>
      <c r="AS1563" s="51"/>
      <c r="AT1563" s="72"/>
      <c r="AU1563" s="51">
        <f>AS1563-78</f>
        <v>-78</v>
      </c>
      <c r="AV1563" s="51">
        <f>AS1563-95</f>
        <v>-95</v>
      </c>
      <c r="AW1563" s="52"/>
      <c r="AY1563" s="51"/>
      <c r="BE1563" s="52" t="s">
        <v>587</v>
      </c>
      <c r="BF1563" s="51"/>
      <c r="BH1563" t="str">
        <f>CONCATENATE(Tabla1[[#This Row],[MADRE]],"X",Tabla1[[#This Row],[PADRE]])</f>
        <v>R1000XA2198</v>
      </c>
    </row>
    <row r="1564" spans="1:60" ht="15.75" hidden="1" x14ac:dyDescent="0.25">
      <c r="A1564" s="11" t="str">
        <f t="shared" si="251"/>
        <v>D07_116_4</v>
      </c>
      <c r="B1564" s="48" t="s">
        <v>585</v>
      </c>
      <c r="C1564" s="49">
        <v>116</v>
      </c>
      <c r="D1564" s="52">
        <v>4</v>
      </c>
      <c r="E1564" s="51" t="s">
        <v>62</v>
      </c>
      <c r="F1564" s="51" t="s">
        <v>61</v>
      </c>
      <c r="G1564" s="51" t="s">
        <v>63</v>
      </c>
      <c r="H1564" s="51">
        <v>2012</v>
      </c>
      <c r="I1564" s="144" t="s">
        <v>373</v>
      </c>
      <c r="J1564" s="51">
        <v>75</v>
      </c>
      <c r="M1564" s="51">
        <f>L1564-67</f>
        <v>-67</v>
      </c>
      <c r="P1564" s="51">
        <v>3</v>
      </c>
      <c r="T1564" s="51"/>
      <c r="U1564" s="51"/>
      <c r="W1564" s="51">
        <v>3</v>
      </c>
      <c r="X1564" s="51">
        <v>203</v>
      </c>
      <c r="Y1564" s="51">
        <v>25</v>
      </c>
      <c r="Z1564" s="51">
        <v>39</v>
      </c>
      <c r="AA1564" s="55">
        <f t="shared" si="247"/>
        <v>1.56</v>
      </c>
      <c r="AB1564" s="51">
        <v>4</v>
      </c>
      <c r="AC1564" s="51">
        <v>15</v>
      </c>
      <c r="AD1564" s="55">
        <f t="shared" si="248"/>
        <v>0.6</v>
      </c>
      <c r="AE1564" s="52">
        <f t="shared" si="252"/>
        <v>38.46153846153846</v>
      </c>
      <c r="AF1564" s="51">
        <v>0</v>
      </c>
      <c r="AG1564" s="51">
        <f t="shared" si="249"/>
        <v>0</v>
      </c>
      <c r="AH1564" s="51">
        <v>1</v>
      </c>
      <c r="AI1564" s="51">
        <f t="shared" si="250"/>
        <v>4</v>
      </c>
      <c r="AJ1564" s="50" t="s">
        <v>206</v>
      </c>
      <c r="AM1564" s="51">
        <v>5</v>
      </c>
      <c r="AN1564" s="51">
        <v>2</v>
      </c>
      <c r="AO1564" s="51">
        <v>2</v>
      </c>
      <c r="AP1564" s="51">
        <v>3</v>
      </c>
      <c r="AQ1564" s="51">
        <v>3</v>
      </c>
      <c r="AR1564" s="51">
        <v>3</v>
      </c>
      <c r="AS1564" s="51"/>
      <c r="AT1564" s="72"/>
      <c r="AU1564" s="51">
        <f>AS1564-78</f>
        <v>-78</v>
      </c>
      <c r="AV1564" s="51">
        <f>AS1564-95</f>
        <v>-95</v>
      </c>
      <c r="AW1564" s="52"/>
      <c r="AY1564" s="51"/>
      <c r="BE1564" s="52" t="s">
        <v>262</v>
      </c>
      <c r="BF1564" s="51"/>
      <c r="BH1564" t="str">
        <f>CONCATENATE(Tabla1[[#This Row],[MADRE]],"X",Tabla1[[#This Row],[PADRE]])</f>
        <v>R1000XS5133</v>
      </c>
    </row>
    <row r="1565" spans="1:60" ht="15.75" hidden="1" x14ac:dyDescent="0.25">
      <c r="A1565" s="11" t="str">
        <f t="shared" si="251"/>
        <v>D07_120_4</v>
      </c>
      <c r="B1565" s="48" t="s">
        <v>585</v>
      </c>
      <c r="C1565" s="145">
        <v>120</v>
      </c>
      <c r="D1565" s="146">
        <v>4</v>
      </c>
      <c r="E1565" s="147" t="s">
        <v>62</v>
      </c>
      <c r="F1565" s="147" t="s">
        <v>61</v>
      </c>
      <c r="G1565" s="148" t="s">
        <v>63</v>
      </c>
      <c r="H1565" s="147">
        <v>2011</v>
      </c>
      <c r="I1565" s="144" t="s">
        <v>373</v>
      </c>
      <c r="J1565" s="66">
        <v>83</v>
      </c>
      <c r="M1565" s="66">
        <f>L1565-53</f>
        <v>-53</v>
      </c>
      <c r="P1565" s="66">
        <v>3</v>
      </c>
      <c r="T1565" s="66"/>
      <c r="U1565" s="66"/>
      <c r="W1565" s="147">
        <v>3</v>
      </c>
      <c r="X1565" s="147">
        <v>206</v>
      </c>
      <c r="Y1565" s="147">
        <v>25</v>
      </c>
      <c r="Z1565" s="147">
        <v>74</v>
      </c>
      <c r="AA1565" s="68">
        <f t="shared" si="247"/>
        <v>3.0472727272727274</v>
      </c>
      <c r="AB1565" s="147">
        <v>4</v>
      </c>
      <c r="AC1565" s="147">
        <v>16</v>
      </c>
      <c r="AD1565" s="68">
        <f t="shared" si="248"/>
        <v>0.72727272727272729</v>
      </c>
      <c r="AE1565" s="67">
        <f t="shared" si="252"/>
        <v>23.866348448687351</v>
      </c>
      <c r="AF1565" s="147">
        <v>3</v>
      </c>
      <c r="AG1565" s="66">
        <f t="shared" si="249"/>
        <v>12</v>
      </c>
      <c r="AH1565" s="147">
        <v>0</v>
      </c>
      <c r="AI1565" s="66">
        <f t="shared" si="250"/>
        <v>0</v>
      </c>
      <c r="AJ1565" s="149" t="s">
        <v>87</v>
      </c>
      <c r="AM1565" s="147">
        <v>6</v>
      </c>
      <c r="AN1565" s="147">
        <v>1</v>
      </c>
      <c r="AO1565" s="147">
        <v>2</v>
      </c>
      <c r="AP1565" s="147">
        <v>1</v>
      </c>
      <c r="AQ1565" s="147">
        <v>3</v>
      </c>
      <c r="AR1565" s="147">
        <v>2</v>
      </c>
      <c r="AS1565" s="147">
        <v>2</v>
      </c>
      <c r="AT1565" s="147"/>
      <c r="AU1565" s="66">
        <f>AS1565-70</f>
        <v>-68</v>
      </c>
      <c r="AV1565" s="66">
        <f>AS1565-85</f>
        <v>-83</v>
      </c>
      <c r="AW1565" s="67"/>
      <c r="AY1565" s="147"/>
      <c r="BE1565" s="150" t="s">
        <v>262</v>
      </c>
      <c r="BF1565" s="66"/>
      <c r="BH1565" t="str">
        <f>CONCATENATE(Tabla1[[#This Row],[MADRE]],"X",Tabla1[[#This Row],[PADRE]])</f>
        <v>R1000XS5133</v>
      </c>
    </row>
    <row r="1566" spans="1:60" ht="15.75" hidden="1" x14ac:dyDescent="0.25">
      <c r="A1566" s="11" t="str">
        <f t="shared" si="251"/>
        <v>D07_120_4</v>
      </c>
      <c r="B1566" s="48" t="s">
        <v>585</v>
      </c>
      <c r="C1566" s="151">
        <v>120</v>
      </c>
      <c r="D1566" s="152">
        <v>4</v>
      </c>
      <c r="E1566" s="153" t="s">
        <v>62</v>
      </c>
      <c r="F1566" s="153" t="s">
        <v>61</v>
      </c>
      <c r="G1566" s="153" t="s">
        <v>63</v>
      </c>
      <c r="H1566" s="153">
        <v>2012</v>
      </c>
      <c r="I1566" s="144" t="s">
        <v>373</v>
      </c>
      <c r="J1566" s="51">
        <v>90</v>
      </c>
      <c r="M1566" s="51">
        <f>L1566-67</f>
        <v>-67</v>
      </c>
      <c r="P1566" s="51">
        <v>2</v>
      </c>
      <c r="T1566" s="51"/>
      <c r="U1566" s="51"/>
      <c r="W1566" s="153">
        <v>2</v>
      </c>
      <c r="X1566" s="153">
        <v>200</v>
      </c>
      <c r="Y1566" s="153">
        <v>15</v>
      </c>
      <c r="Z1566" s="153">
        <v>43</v>
      </c>
      <c r="AA1566" s="55">
        <f t="shared" si="247"/>
        <v>2.8666666666666667</v>
      </c>
      <c r="AB1566" s="153">
        <v>4</v>
      </c>
      <c r="AC1566" s="153">
        <v>8</v>
      </c>
      <c r="AD1566" s="55">
        <f t="shared" si="248"/>
        <v>0.53333333333333333</v>
      </c>
      <c r="AE1566" s="52">
        <f t="shared" si="252"/>
        <v>18.604651162790699</v>
      </c>
      <c r="AF1566" s="153">
        <v>0</v>
      </c>
      <c r="AG1566" s="51">
        <f t="shared" si="249"/>
        <v>0</v>
      </c>
      <c r="AH1566" s="153">
        <v>0</v>
      </c>
      <c r="AI1566" s="51">
        <f t="shared" si="250"/>
        <v>0</v>
      </c>
      <c r="AJ1566" s="154" t="s">
        <v>279</v>
      </c>
      <c r="AM1566" s="153">
        <v>5</v>
      </c>
      <c r="AN1566" s="153">
        <v>2</v>
      </c>
      <c r="AO1566" s="153">
        <v>1</v>
      </c>
      <c r="AP1566" s="153">
        <v>1</v>
      </c>
      <c r="AQ1566" s="153">
        <v>3</v>
      </c>
      <c r="AR1566" s="153">
        <v>2</v>
      </c>
      <c r="AS1566" s="153"/>
      <c r="AT1566" s="155"/>
      <c r="AU1566" s="51">
        <f>AS1566-78</f>
        <v>-78</v>
      </c>
      <c r="AV1566" s="51">
        <f>AS1566-95</f>
        <v>-95</v>
      </c>
      <c r="AW1566" s="52"/>
      <c r="AY1566" s="153"/>
      <c r="BE1566" s="152" t="s">
        <v>262</v>
      </c>
      <c r="BF1566" s="51"/>
      <c r="BH1566" t="str">
        <f>CONCATENATE(Tabla1[[#This Row],[MADRE]],"X",Tabla1[[#This Row],[PADRE]])</f>
        <v>R1000XS5133</v>
      </c>
    </row>
    <row r="1567" spans="1:60" ht="15.75" hidden="1" x14ac:dyDescent="0.25">
      <c r="A1567" s="11" t="str">
        <f t="shared" si="251"/>
        <v>D07_126_4</v>
      </c>
      <c r="B1567" s="48" t="s">
        <v>585</v>
      </c>
      <c r="C1567" s="151">
        <v>126</v>
      </c>
      <c r="D1567" s="152">
        <v>4</v>
      </c>
      <c r="E1567" s="153" t="s">
        <v>62</v>
      </c>
      <c r="F1567" s="153" t="s">
        <v>61</v>
      </c>
      <c r="G1567" s="153" t="s">
        <v>63</v>
      </c>
      <c r="H1567" s="153">
        <v>2012</v>
      </c>
      <c r="I1567" s="144" t="s">
        <v>373</v>
      </c>
      <c r="J1567" s="51">
        <v>90</v>
      </c>
      <c r="M1567" s="51">
        <f>L1567-67</f>
        <v>-67</v>
      </c>
      <c r="P1567" s="51">
        <v>3</v>
      </c>
      <c r="T1567" s="51"/>
      <c r="U1567" s="51"/>
      <c r="W1567" s="153">
        <v>2</v>
      </c>
      <c r="X1567" s="153">
        <v>213</v>
      </c>
      <c r="Y1567" s="153">
        <v>25</v>
      </c>
      <c r="Z1567" s="153">
        <v>96</v>
      </c>
      <c r="AA1567" s="55">
        <f t="shared" ref="AA1567:AA1598" si="253">(Z1567+(AD1567*AF1567))/Y1567</f>
        <v>3.84</v>
      </c>
      <c r="AB1567" s="153">
        <v>4</v>
      </c>
      <c r="AC1567" s="153">
        <v>21</v>
      </c>
      <c r="AD1567" s="55">
        <f t="shared" si="248"/>
        <v>0.84</v>
      </c>
      <c r="AE1567" s="52">
        <f t="shared" si="252"/>
        <v>21.875</v>
      </c>
      <c r="AF1567" s="153">
        <v>0</v>
      </c>
      <c r="AG1567" s="51">
        <f t="shared" ref="AG1567:AG1598" si="254">AF1567*100/Y1567</f>
        <v>0</v>
      </c>
      <c r="AH1567" s="153">
        <v>0</v>
      </c>
      <c r="AI1567" s="51">
        <f t="shared" ref="AI1567:AI1598" si="255">AH1567*100/Y1567</f>
        <v>0</v>
      </c>
      <c r="AJ1567" s="154" t="s">
        <v>444</v>
      </c>
      <c r="AM1567" s="153">
        <v>3</v>
      </c>
      <c r="AN1567" s="153">
        <v>2</v>
      </c>
      <c r="AO1567" s="153">
        <v>1</v>
      </c>
      <c r="AP1567" s="153">
        <v>2</v>
      </c>
      <c r="AQ1567" s="153">
        <v>3</v>
      </c>
      <c r="AR1567" s="153">
        <v>4</v>
      </c>
      <c r="AS1567" s="153"/>
      <c r="AT1567" s="156" t="s">
        <v>589</v>
      </c>
      <c r="AU1567" s="51">
        <f>AS1567-78</f>
        <v>-78</v>
      </c>
      <c r="AV1567" s="51">
        <f>AS1567-95</f>
        <v>-95</v>
      </c>
      <c r="AW1567" s="52"/>
      <c r="AY1567" s="153"/>
      <c r="BE1567" s="152" t="s">
        <v>364</v>
      </c>
      <c r="BF1567" s="51"/>
      <c r="BH1567" t="str">
        <f>CONCATENATE(Tabla1[[#This Row],[MADRE]],"X",Tabla1[[#This Row],[PADRE]])</f>
        <v>R1000XS5133</v>
      </c>
    </row>
    <row r="1568" spans="1:60" ht="15.75" hidden="1" x14ac:dyDescent="0.25">
      <c r="A1568" s="11" t="str">
        <f t="shared" si="251"/>
        <v>D07_126_4</v>
      </c>
      <c r="B1568" s="48" t="s">
        <v>585</v>
      </c>
      <c r="C1568" s="49">
        <v>126</v>
      </c>
      <c r="D1568" s="52">
        <v>4</v>
      </c>
      <c r="E1568" s="51" t="s">
        <v>62</v>
      </c>
      <c r="F1568" s="51" t="s">
        <v>61</v>
      </c>
      <c r="G1568" s="51" t="s">
        <v>63</v>
      </c>
      <c r="H1568" s="51">
        <v>2013</v>
      </c>
      <c r="I1568" s="144" t="s">
        <v>373</v>
      </c>
      <c r="J1568" s="51">
        <v>87</v>
      </c>
      <c r="M1568" s="51">
        <f>L1568-49</f>
        <v>-49</v>
      </c>
      <c r="P1568" s="51">
        <v>3</v>
      </c>
      <c r="T1568" s="51"/>
      <c r="U1568" s="51"/>
      <c r="W1568" s="51">
        <v>1</v>
      </c>
      <c r="X1568" s="51">
        <v>219</v>
      </c>
      <c r="Y1568" s="51">
        <v>25</v>
      </c>
      <c r="Z1568" s="51">
        <v>79</v>
      </c>
      <c r="AA1568" s="55">
        <f t="shared" si="253"/>
        <v>3.186666666666667</v>
      </c>
      <c r="AB1568" s="51">
        <v>3</v>
      </c>
      <c r="AC1568" s="51">
        <v>16</v>
      </c>
      <c r="AD1568" s="55">
        <f t="shared" si="248"/>
        <v>0.66666666666666663</v>
      </c>
      <c r="AE1568" s="52">
        <f t="shared" si="252"/>
        <v>20.920502092050203</v>
      </c>
      <c r="AF1568" s="51">
        <v>1</v>
      </c>
      <c r="AG1568" s="51">
        <f t="shared" si="254"/>
        <v>4</v>
      </c>
      <c r="AH1568" s="51">
        <v>0</v>
      </c>
      <c r="AI1568" s="51">
        <f t="shared" si="255"/>
        <v>0</v>
      </c>
      <c r="AJ1568" s="50" t="s">
        <v>77</v>
      </c>
      <c r="AM1568" s="51">
        <v>3</v>
      </c>
      <c r="AN1568" s="51">
        <v>2</v>
      </c>
      <c r="AO1568" s="51">
        <v>1</v>
      </c>
      <c r="AP1568" s="51">
        <v>2</v>
      </c>
      <c r="AQ1568" s="51">
        <v>3</v>
      </c>
      <c r="AR1568" s="51">
        <v>1</v>
      </c>
      <c r="AS1568" s="51">
        <v>2</v>
      </c>
      <c r="AT1568" s="157" t="s">
        <v>590</v>
      </c>
      <c r="AU1568" s="51">
        <f>AS1568-76</f>
        <v>-74</v>
      </c>
      <c r="AV1568" s="51">
        <f>AS1568-90</f>
        <v>-88</v>
      </c>
      <c r="AW1568" s="52"/>
      <c r="AY1568" s="51"/>
      <c r="BE1568" s="52" t="s">
        <v>364</v>
      </c>
      <c r="BF1568" s="51"/>
      <c r="BH1568" t="str">
        <f>CONCATENATE(Tabla1[[#This Row],[MADRE]],"X",Tabla1[[#This Row],[PADRE]])</f>
        <v>R1000XS5133</v>
      </c>
    </row>
    <row r="1569" spans="1:60" ht="15.75" hidden="1" x14ac:dyDescent="0.25">
      <c r="A1569" s="11" t="str">
        <f t="shared" si="251"/>
        <v>D07_128_4</v>
      </c>
      <c r="B1569" s="48" t="s">
        <v>585</v>
      </c>
      <c r="C1569" s="9">
        <v>128</v>
      </c>
      <c r="D1569" s="52">
        <v>4</v>
      </c>
      <c r="E1569" s="66" t="s">
        <v>62</v>
      </c>
      <c r="F1569" s="66" t="s">
        <v>61</v>
      </c>
      <c r="G1569" s="51" t="s">
        <v>63</v>
      </c>
      <c r="H1569" s="66">
        <v>2011</v>
      </c>
      <c r="I1569" s="144" t="s">
        <v>373</v>
      </c>
      <c r="J1569" s="66">
        <v>79</v>
      </c>
      <c r="M1569" s="66">
        <f>L1569-53</f>
        <v>-53</v>
      </c>
      <c r="P1569" s="66">
        <v>4</v>
      </c>
      <c r="T1569" s="66"/>
      <c r="U1569" s="66"/>
      <c r="W1569" s="66">
        <v>3</v>
      </c>
      <c r="X1569" s="66">
        <v>208</v>
      </c>
      <c r="Y1569" s="66">
        <v>25</v>
      </c>
      <c r="Z1569" s="66">
        <v>49</v>
      </c>
      <c r="AA1569" s="68">
        <f t="shared" si="253"/>
        <v>1.96</v>
      </c>
      <c r="AB1569" s="66">
        <v>3</v>
      </c>
      <c r="AC1569" s="66">
        <v>18</v>
      </c>
      <c r="AD1569" s="68">
        <f t="shared" si="248"/>
        <v>0.72</v>
      </c>
      <c r="AE1569" s="67">
        <f t="shared" si="252"/>
        <v>36.734693877551024</v>
      </c>
      <c r="AF1569" s="66">
        <v>0</v>
      </c>
      <c r="AG1569" s="66">
        <f t="shared" si="254"/>
        <v>0</v>
      </c>
      <c r="AH1569" s="66">
        <v>0</v>
      </c>
      <c r="AI1569" s="66">
        <f t="shared" si="255"/>
        <v>0</v>
      </c>
      <c r="AJ1569" s="65" t="s">
        <v>536</v>
      </c>
      <c r="AM1569" s="66">
        <v>2</v>
      </c>
      <c r="AN1569" s="66">
        <v>1</v>
      </c>
      <c r="AO1569" s="66">
        <v>2</v>
      </c>
      <c r="AP1569" s="66">
        <v>3</v>
      </c>
      <c r="AQ1569" s="66">
        <v>3</v>
      </c>
      <c r="AR1569" s="66">
        <v>2</v>
      </c>
      <c r="AS1569" s="66">
        <v>3</v>
      </c>
      <c r="AT1569" s="66"/>
      <c r="AU1569" s="66">
        <f>AS1569-70</f>
        <v>-67</v>
      </c>
      <c r="AV1569" s="66">
        <f>AS1569-85</f>
        <v>-82</v>
      </c>
      <c r="AW1569" s="67">
        <v>4</v>
      </c>
      <c r="AY1569" s="66"/>
      <c r="BE1569" s="67" t="s">
        <v>364</v>
      </c>
      <c r="BF1569" s="66"/>
      <c r="BH1569" t="str">
        <f>CONCATENATE(Tabla1[[#This Row],[MADRE]],"X",Tabla1[[#This Row],[PADRE]])</f>
        <v>R1000XS5133</v>
      </c>
    </row>
    <row r="1570" spans="1:60" ht="15.75" hidden="1" x14ac:dyDescent="0.25">
      <c r="A1570" s="11" t="str">
        <f t="shared" si="251"/>
        <v>D07_137_5</v>
      </c>
      <c r="B1570" s="48" t="s">
        <v>585</v>
      </c>
      <c r="C1570" s="49">
        <v>137</v>
      </c>
      <c r="D1570" s="52">
        <v>5</v>
      </c>
      <c r="E1570" s="51" t="s">
        <v>62</v>
      </c>
      <c r="F1570" s="51" t="s">
        <v>577</v>
      </c>
      <c r="G1570" s="51" t="s">
        <v>63</v>
      </c>
      <c r="H1570" s="51">
        <v>2012</v>
      </c>
      <c r="I1570" s="144" t="s">
        <v>373</v>
      </c>
      <c r="J1570" s="51">
        <v>77</v>
      </c>
      <c r="M1570" s="51">
        <f>L1570-67</f>
        <v>-67</v>
      </c>
      <c r="P1570" s="51">
        <v>3</v>
      </c>
      <c r="T1570" s="51"/>
      <c r="U1570" s="51"/>
      <c r="W1570" s="51">
        <v>2</v>
      </c>
      <c r="X1570" s="51">
        <v>208</v>
      </c>
      <c r="Y1570" s="51">
        <v>25</v>
      </c>
      <c r="Z1570" s="51">
        <v>94</v>
      </c>
      <c r="AA1570" s="55">
        <f t="shared" si="253"/>
        <v>3.76</v>
      </c>
      <c r="AB1570" s="51">
        <v>4</v>
      </c>
      <c r="AC1570" s="51">
        <v>23</v>
      </c>
      <c r="AD1570" s="55">
        <f t="shared" si="248"/>
        <v>0.92</v>
      </c>
      <c r="AE1570" s="52">
        <f t="shared" si="252"/>
        <v>24.468085106382979</v>
      </c>
      <c r="AF1570" s="51">
        <v>0</v>
      </c>
      <c r="AG1570" s="51">
        <f t="shared" si="254"/>
        <v>0</v>
      </c>
      <c r="AH1570" s="51">
        <v>14</v>
      </c>
      <c r="AI1570" s="51">
        <f t="shared" si="255"/>
        <v>56</v>
      </c>
      <c r="AJ1570" s="50" t="s">
        <v>87</v>
      </c>
      <c r="AM1570" s="51">
        <v>5</v>
      </c>
      <c r="AN1570" s="51">
        <v>3</v>
      </c>
      <c r="AO1570" s="51">
        <v>2</v>
      </c>
      <c r="AP1570" s="51">
        <v>2</v>
      </c>
      <c r="AQ1570" s="51">
        <v>3</v>
      </c>
      <c r="AR1570" s="51">
        <v>3</v>
      </c>
      <c r="AS1570" s="51"/>
      <c r="AT1570" s="72"/>
      <c r="AU1570" s="51">
        <f>AS1570-78</f>
        <v>-78</v>
      </c>
      <c r="AV1570" s="51">
        <f>AS1570-95</f>
        <v>-95</v>
      </c>
      <c r="AW1570" s="52"/>
      <c r="AY1570" s="51"/>
      <c r="BE1570" s="52" t="s">
        <v>591</v>
      </c>
      <c r="BF1570" s="51"/>
      <c r="BH1570" t="str">
        <f>CONCATENATE(Tabla1[[#This Row],[MADRE]],"X",Tabla1[[#This Row],[PADRE]])</f>
        <v>R1000XD01i466</v>
      </c>
    </row>
    <row r="1571" spans="1:60" ht="15.75" hidden="1" x14ac:dyDescent="0.25">
      <c r="A1571" s="11" t="str">
        <f t="shared" si="251"/>
        <v>D07_138_5</v>
      </c>
      <c r="B1571" s="48" t="s">
        <v>585</v>
      </c>
      <c r="C1571" s="9">
        <v>138</v>
      </c>
      <c r="D1571" s="52">
        <v>5</v>
      </c>
      <c r="E1571" s="66" t="s">
        <v>62</v>
      </c>
      <c r="F1571" s="51" t="s">
        <v>577</v>
      </c>
      <c r="G1571" s="51" t="s">
        <v>63</v>
      </c>
      <c r="H1571" s="66">
        <v>2011</v>
      </c>
      <c r="I1571" s="144" t="s">
        <v>586</v>
      </c>
      <c r="J1571" s="66">
        <v>65</v>
      </c>
      <c r="M1571" s="66">
        <f>L1571-53</f>
        <v>-53</v>
      </c>
      <c r="P1571" s="66">
        <v>2</v>
      </c>
      <c r="T1571" s="66"/>
      <c r="U1571" s="66"/>
      <c r="W1571" s="66">
        <v>2</v>
      </c>
      <c r="X1571" s="66">
        <v>210</v>
      </c>
      <c r="Y1571" s="66">
        <v>25</v>
      </c>
      <c r="Z1571" s="66">
        <v>49</v>
      </c>
      <c r="AA1571" s="68">
        <f t="shared" si="253"/>
        <v>1.96</v>
      </c>
      <c r="AB1571" s="66">
        <v>3</v>
      </c>
      <c r="AC1571" s="66">
        <v>19</v>
      </c>
      <c r="AD1571" s="68">
        <f t="shared" si="248"/>
        <v>0.76</v>
      </c>
      <c r="AE1571" s="67">
        <f t="shared" si="252"/>
        <v>38.775510204081634</v>
      </c>
      <c r="AF1571" s="66">
        <v>0</v>
      </c>
      <c r="AG1571" s="66">
        <f t="shared" si="254"/>
        <v>0</v>
      </c>
      <c r="AH1571" s="66">
        <v>0</v>
      </c>
      <c r="AI1571" s="66">
        <f t="shared" si="255"/>
        <v>0</v>
      </c>
      <c r="AJ1571" s="65" t="s">
        <v>142</v>
      </c>
      <c r="AM1571" s="66">
        <v>7</v>
      </c>
      <c r="AN1571" s="66">
        <v>2</v>
      </c>
      <c r="AO1571" s="66">
        <v>1</v>
      </c>
      <c r="AP1571" s="66">
        <v>2</v>
      </c>
      <c r="AQ1571" s="66">
        <v>3</v>
      </c>
      <c r="AR1571" s="66">
        <v>3</v>
      </c>
      <c r="AS1571" s="66">
        <v>4</v>
      </c>
      <c r="AT1571" s="66"/>
      <c r="AU1571" s="66">
        <f>AS1571-70</f>
        <v>-66</v>
      </c>
      <c r="AV1571" s="66">
        <f>AS1571-85</f>
        <v>-81</v>
      </c>
      <c r="AW1571" s="67"/>
      <c r="AY1571" s="66"/>
      <c r="BE1571" s="67" t="s">
        <v>591</v>
      </c>
      <c r="BF1571" s="66"/>
      <c r="BH1571" t="str">
        <f>CONCATENATE(Tabla1[[#This Row],[MADRE]],"X",Tabla1[[#This Row],[PADRE]])</f>
        <v>R1000XD01i466</v>
      </c>
    </row>
    <row r="1572" spans="1:60" ht="15.75" hidden="1" x14ac:dyDescent="0.25">
      <c r="A1572" s="11" t="str">
        <f t="shared" si="251"/>
        <v>D07_141_5</v>
      </c>
      <c r="B1572" s="48" t="s">
        <v>585</v>
      </c>
      <c r="C1572" s="49">
        <v>141</v>
      </c>
      <c r="D1572" s="52">
        <v>5</v>
      </c>
      <c r="E1572" s="51" t="s">
        <v>62</v>
      </c>
      <c r="F1572" s="51" t="s">
        <v>577</v>
      </c>
      <c r="G1572" s="51" t="s">
        <v>63</v>
      </c>
      <c r="H1572" s="51">
        <v>2012</v>
      </c>
      <c r="I1572" s="144" t="s">
        <v>373</v>
      </c>
      <c r="J1572" s="51">
        <v>75</v>
      </c>
      <c r="M1572" s="51">
        <f>L1572-67</f>
        <v>-67</v>
      </c>
      <c r="P1572" s="51">
        <v>3</v>
      </c>
      <c r="T1572" s="51"/>
      <c r="U1572" s="51"/>
      <c r="W1572" s="51">
        <v>2</v>
      </c>
      <c r="X1572" s="51">
        <v>211</v>
      </c>
      <c r="Y1572" s="51">
        <v>25</v>
      </c>
      <c r="Z1572" s="51">
        <v>87</v>
      </c>
      <c r="AA1572" s="55">
        <f t="shared" si="253"/>
        <v>3.48</v>
      </c>
      <c r="AB1572" s="51">
        <v>4</v>
      </c>
      <c r="AC1572" s="51">
        <v>17</v>
      </c>
      <c r="AD1572" s="55">
        <f t="shared" si="248"/>
        <v>0.68</v>
      </c>
      <c r="AE1572" s="52">
        <f t="shared" si="252"/>
        <v>19.540229885057471</v>
      </c>
      <c r="AF1572" s="51">
        <v>0</v>
      </c>
      <c r="AG1572" s="51">
        <f t="shared" si="254"/>
        <v>0</v>
      </c>
      <c r="AH1572" s="51">
        <v>0</v>
      </c>
      <c r="AI1572" s="51">
        <f t="shared" si="255"/>
        <v>0</v>
      </c>
      <c r="AJ1572" s="50" t="s">
        <v>133</v>
      </c>
      <c r="AM1572" s="51">
        <v>7</v>
      </c>
      <c r="AN1572" s="51">
        <v>3</v>
      </c>
      <c r="AO1572" s="51">
        <v>1</v>
      </c>
      <c r="AP1572" s="51">
        <v>4</v>
      </c>
      <c r="AQ1572" s="51">
        <v>3</v>
      </c>
      <c r="AR1572" s="51">
        <v>4</v>
      </c>
      <c r="AS1572" s="51"/>
      <c r="AT1572" s="72"/>
      <c r="AU1572" s="51">
        <f>AS1572-78</f>
        <v>-78</v>
      </c>
      <c r="AV1572" s="51">
        <f>AS1572-95</f>
        <v>-95</v>
      </c>
      <c r="AW1572" s="52"/>
      <c r="AY1572" s="51"/>
      <c r="BE1572" s="52" t="s">
        <v>591</v>
      </c>
      <c r="BF1572" s="51"/>
      <c r="BH1572" t="str">
        <f>CONCATENATE(Tabla1[[#This Row],[MADRE]],"X",Tabla1[[#This Row],[PADRE]])</f>
        <v>R1000XD01i466</v>
      </c>
    </row>
    <row r="1573" spans="1:60" ht="15.75" hidden="1" x14ac:dyDescent="0.25">
      <c r="A1573" s="11" t="str">
        <f t="shared" si="251"/>
        <v>D07_158_5</v>
      </c>
      <c r="B1573" s="48" t="s">
        <v>585</v>
      </c>
      <c r="C1573" s="49">
        <v>158</v>
      </c>
      <c r="D1573" s="52">
        <v>5</v>
      </c>
      <c r="E1573" s="51" t="s">
        <v>62</v>
      </c>
      <c r="F1573" s="51" t="s">
        <v>577</v>
      </c>
      <c r="G1573" s="51" t="s">
        <v>63</v>
      </c>
      <c r="H1573" s="51">
        <v>2014</v>
      </c>
      <c r="I1573" s="144" t="s">
        <v>592</v>
      </c>
      <c r="J1573" s="51">
        <v>50</v>
      </c>
      <c r="M1573" s="51">
        <f>L1573-47</f>
        <v>-47</v>
      </c>
      <c r="P1573" s="51">
        <v>1</v>
      </c>
      <c r="T1573" s="51"/>
      <c r="U1573" s="51"/>
      <c r="W1573" s="51">
        <v>1</v>
      </c>
      <c r="X1573" s="51">
        <v>208</v>
      </c>
      <c r="Y1573" s="51">
        <v>25</v>
      </c>
      <c r="Z1573" s="51">
        <v>144</v>
      </c>
      <c r="AA1573" s="55">
        <f t="shared" si="253"/>
        <v>5.8033333333333337</v>
      </c>
      <c r="AB1573" s="51">
        <v>4</v>
      </c>
      <c r="AC1573" s="51">
        <v>26</v>
      </c>
      <c r="AD1573" s="55">
        <f t="shared" si="248"/>
        <v>1.0833333333333333</v>
      </c>
      <c r="AE1573" s="52">
        <f t="shared" si="252"/>
        <v>18.667432510051693</v>
      </c>
      <c r="AF1573" s="51">
        <v>1</v>
      </c>
      <c r="AG1573" s="51">
        <f t="shared" si="254"/>
        <v>4</v>
      </c>
      <c r="AH1573" s="51">
        <v>0</v>
      </c>
      <c r="AI1573" s="51">
        <f t="shared" si="255"/>
        <v>0</v>
      </c>
      <c r="AJ1573" s="50" t="s">
        <v>481</v>
      </c>
      <c r="AM1573" s="51">
        <v>6</v>
      </c>
      <c r="AN1573" s="51">
        <v>2</v>
      </c>
      <c r="AO1573" s="51">
        <v>1</v>
      </c>
      <c r="AP1573" s="51">
        <v>2</v>
      </c>
      <c r="AQ1573" s="51">
        <v>3</v>
      </c>
      <c r="AR1573" s="51">
        <v>4</v>
      </c>
      <c r="AS1573" s="51">
        <v>0</v>
      </c>
      <c r="AT1573" s="157" t="s">
        <v>593</v>
      </c>
      <c r="AU1573" s="51">
        <f>AS1573-64</f>
        <v>-64</v>
      </c>
      <c r="AV1573" s="51">
        <f>AS1573-77</f>
        <v>-77</v>
      </c>
      <c r="AW1573" s="52"/>
      <c r="AY1573" s="51"/>
      <c r="BE1573" s="52" t="s">
        <v>591</v>
      </c>
      <c r="BF1573" s="51"/>
      <c r="BH1573" t="str">
        <f>CONCATENATE(Tabla1[[#This Row],[MADRE]],"X",Tabla1[[#This Row],[PADRE]])</f>
        <v>R1000XD01i466</v>
      </c>
    </row>
    <row r="1574" spans="1:60" ht="15.75" hidden="1" x14ac:dyDescent="0.25">
      <c r="A1574" s="11" t="str">
        <f t="shared" si="251"/>
        <v>D07_158_5</v>
      </c>
      <c r="B1574" s="48" t="s">
        <v>585</v>
      </c>
      <c r="C1574" s="49">
        <v>158</v>
      </c>
      <c r="D1574" s="52">
        <v>5</v>
      </c>
      <c r="E1574" s="51" t="s">
        <v>62</v>
      </c>
      <c r="F1574" s="51" t="s">
        <v>577</v>
      </c>
      <c r="G1574" s="51" t="s">
        <v>63</v>
      </c>
      <c r="H1574" s="51">
        <v>2015</v>
      </c>
      <c r="I1574" s="144" t="s">
        <v>592</v>
      </c>
      <c r="J1574" s="51">
        <v>66</v>
      </c>
      <c r="M1574" s="51">
        <f>L1574-61</f>
        <v>-61</v>
      </c>
      <c r="P1574" s="51">
        <v>4</v>
      </c>
      <c r="T1574" s="51" t="s">
        <v>594</v>
      </c>
      <c r="U1574" s="51"/>
      <c r="W1574" s="51">
        <v>4</v>
      </c>
      <c r="X1574" s="51">
        <v>118</v>
      </c>
      <c r="Y1574" s="51">
        <v>25</v>
      </c>
      <c r="Z1574" s="51">
        <v>73</v>
      </c>
      <c r="AA1574" s="55">
        <f t="shared" si="253"/>
        <v>2.92</v>
      </c>
      <c r="AB1574" s="51">
        <v>4</v>
      </c>
      <c r="AC1574" s="51">
        <v>20</v>
      </c>
      <c r="AD1574" s="55">
        <f t="shared" si="248"/>
        <v>0.8</v>
      </c>
      <c r="AE1574" s="52">
        <f t="shared" si="252"/>
        <v>27.397260273972602</v>
      </c>
      <c r="AF1574" s="51">
        <v>0</v>
      </c>
      <c r="AG1574" s="51">
        <f t="shared" si="254"/>
        <v>0</v>
      </c>
      <c r="AH1574" s="51">
        <v>1</v>
      </c>
      <c r="AI1574" s="51">
        <f t="shared" si="255"/>
        <v>4</v>
      </c>
      <c r="AJ1574" s="50" t="s">
        <v>445</v>
      </c>
      <c r="AM1574" s="51">
        <v>8</v>
      </c>
      <c r="AN1574" s="51">
        <v>3</v>
      </c>
      <c r="AO1574" s="51">
        <v>3</v>
      </c>
      <c r="AP1574" s="51">
        <v>3</v>
      </c>
      <c r="AQ1574" s="51">
        <v>3</v>
      </c>
      <c r="AR1574" s="51">
        <v>2</v>
      </c>
      <c r="AS1574" s="51"/>
      <c r="AT1574" s="157"/>
      <c r="AU1574" s="51">
        <f>AS1574-81</f>
        <v>-81</v>
      </c>
      <c r="AV1574" s="51">
        <f>AS1574-89</f>
        <v>-89</v>
      </c>
      <c r="AW1574" s="52"/>
      <c r="AY1574" s="51"/>
      <c r="BE1574" s="52" t="s">
        <v>591</v>
      </c>
      <c r="BF1574" s="51"/>
      <c r="BH1574" t="str">
        <f>CONCATENATE(Tabla1[[#This Row],[MADRE]],"X",Tabla1[[#This Row],[PADRE]])</f>
        <v>R1000XD01i466</v>
      </c>
    </row>
    <row r="1575" spans="1:60" ht="15.75" hidden="1" x14ac:dyDescent="0.25">
      <c r="A1575" s="11" t="str">
        <f t="shared" si="251"/>
        <v>D07_160_5</v>
      </c>
      <c r="B1575" s="48" t="s">
        <v>585</v>
      </c>
      <c r="C1575" s="9">
        <v>160</v>
      </c>
      <c r="D1575" s="52">
        <v>5</v>
      </c>
      <c r="E1575" s="66" t="s">
        <v>62</v>
      </c>
      <c r="F1575" s="51" t="s">
        <v>577</v>
      </c>
      <c r="G1575" s="51" t="s">
        <v>63</v>
      </c>
      <c r="H1575" s="66">
        <v>2011</v>
      </c>
      <c r="I1575" s="144" t="s">
        <v>586</v>
      </c>
      <c r="J1575" s="66">
        <v>78</v>
      </c>
      <c r="M1575" s="66">
        <f>L1575-53</f>
        <v>-53</v>
      </c>
      <c r="P1575" s="66">
        <v>2</v>
      </c>
      <c r="T1575" s="66"/>
      <c r="U1575" s="66"/>
      <c r="W1575" s="66">
        <v>2</v>
      </c>
      <c r="X1575" s="66">
        <v>219</v>
      </c>
      <c r="Y1575" s="66">
        <v>25</v>
      </c>
      <c r="Z1575" s="66">
        <v>67</v>
      </c>
      <c r="AA1575" s="68">
        <f t="shared" si="253"/>
        <v>2.68</v>
      </c>
      <c r="AB1575" s="66">
        <v>4</v>
      </c>
      <c r="AC1575" s="66">
        <v>17</v>
      </c>
      <c r="AD1575" s="68">
        <f t="shared" si="248"/>
        <v>0.68</v>
      </c>
      <c r="AE1575" s="67">
        <f t="shared" si="252"/>
        <v>25.373134328358208</v>
      </c>
      <c r="AF1575" s="66">
        <v>0</v>
      </c>
      <c r="AG1575" s="66">
        <f t="shared" si="254"/>
        <v>0</v>
      </c>
      <c r="AH1575" s="66">
        <v>0</v>
      </c>
      <c r="AI1575" s="66">
        <f t="shared" si="255"/>
        <v>0</v>
      </c>
      <c r="AJ1575" s="65" t="s">
        <v>313</v>
      </c>
      <c r="AM1575" s="66">
        <v>3</v>
      </c>
      <c r="AN1575" s="66">
        <v>2</v>
      </c>
      <c r="AO1575" s="66">
        <v>1</v>
      </c>
      <c r="AP1575" s="66">
        <v>2</v>
      </c>
      <c r="AQ1575" s="66">
        <v>3</v>
      </c>
      <c r="AR1575" s="66">
        <v>2</v>
      </c>
      <c r="AS1575" s="66">
        <v>3</v>
      </c>
      <c r="AT1575" s="66"/>
      <c r="AU1575" s="66">
        <f>AS1575-70</f>
        <v>-67</v>
      </c>
      <c r="AV1575" s="66">
        <f>AS1575-85</f>
        <v>-82</v>
      </c>
      <c r="AW1575" s="67"/>
      <c r="AY1575" s="66"/>
      <c r="BE1575" s="67" t="s">
        <v>364</v>
      </c>
      <c r="BF1575" s="66"/>
      <c r="BH1575" t="str">
        <f>CONCATENATE(Tabla1[[#This Row],[MADRE]],"X",Tabla1[[#This Row],[PADRE]])</f>
        <v>R1000XD01i466</v>
      </c>
    </row>
    <row r="1576" spans="1:60" ht="15.75" hidden="1" x14ac:dyDescent="0.25">
      <c r="A1576" s="11" t="str">
        <f t="shared" si="251"/>
        <v>D07_161_5</v>
      </c>
      <c r="B1576" s="48" t="s">
        <v>585</v>
      </c>
      <c r="C1576" s="49">
        <v>161</v>
      </c>
      <c r="D1576" s="52">
        <v>5</v>
      </c>
      <c r="E1576" s="51" t="s">
        <v>62</v>
      </c>
      <c r="F1576" s="51" t="s">
        <v>577</v>
      </c>
      <c r="G1576" s="51" t="s">
        <v>63</v>
      </c>
      <c r="H1576" s="51">
        <v>2012</v>
      </c>
      <c r="I1576" s="144" t="s">
        <v>373</v>
      </c>
      <c r="J1576" s="51">
        <v>73</v>
      </c>
      <c r="M1576" s="51">
        <f>L1576-67</f>
        <v>-67</v>
      </c>
      <c r="P1576" s="51">
        <v>2</v>
      </c>
      <c r="T1576" s="51"/>
      <c r="U1576" s="51"/>
      <c r="W1576" s="51">
        <v>2</v>
      </c>
      <c r="X1576" s="51">
        <v>208</v>
      </c>
      <c r="Y1576" s="51">
        <v>25</v>
      </c>
      <c r="Z1576" s="51">
        <v>106</v>
      </c>
      <c r="AA1576" s="55">
        <f t="shared" si="253"/>
        <v>4.24</v>
      </c>
      <c r="AB1576" s="51">
        <v>4</v>
      </c>
      <c r="AC1576" s="51">
        <v>22</v>
      </c>
      <c r="AD1576" s="55">
        <f t="shared" si="248"/>
        <v>0.88</v>
      </c>
      <c r="AE1576" s="52">
        <f t="shared" si="252"/>
        <v>20.754716981132074</v>
      </c>
      <c r="AF1576" s="51">
        <v>0</v>
      </c>
      <c r="AG1576" s="51">
        <f t="shared" si="254"/>
        <v>0</v>
      </c>
      <c r="AH1576" s="51">
        <v>0</v>
      </c>
      <c r="AI1576" s="51">
        <f t="shared" si="255"/>
        <v>0</v>
      </c>
      <c r="AJ1576" s="50" t="s">
        <v>87</v>
      </c>
      <c r="AM1576" s="51">
        <v>4</v>
      </c>
      <c r="AN1576" s="51">
        <v>2</v>
      </c>
      <c r="AO1576" s="51">
        <v>1</v>
      </c>
      <c r="AP1576" s="51">
        <v>2</v>
      </c>
      <c r="AQ1576" s="51">
        <v>3</v>
      </c>
      <c r="AR1576" s="51">
        <v>4</v>
      </c>
      <c r="AS1576" s="51"/>
      <c r="AT1576" s="72"/>
      <c r="AU1576" s="51">
        <f>AS1576-78</f>
        <v>-78</v>
      </c>
      <c r="AV1576" s="51">
        <f>AS1576-95</f>
        <v>-95</v>
      </c>
      <c r="AW1576" s="52"/>
      <c r="AY1576" s="51"/>
      <c r="BE1576" s="52" t="s">
        <v>364</v>
      </c>
      <c r="BF1576" s="51"/>
      <c r="BH1576" t="str">
        <f>CONCATENATE(Tabla1[[#This Row],[MADRE]],"X",Tabla1[[#This Row],[PADRE]])</f>
        <v>R1000XD01i466</v>
      </c>
    </row>
    <row r="1577" spans="1:60" ht="15.75" hidden="1" x14ac:dyDescent="0.25">
      <c r="A1577" s="11" t="str">
        <f t="shared" si="251"/>
        <v>D07_171_5</v>
      </c>
      <c r="B1577" s="48" t="s">
        <v>585</v>
      </c>
      <c r="C1577" s="49">
        <v>171</v>
      </c>
      <c r="D1577" s="52">
        <v>5</v>
      </c>
      <c r="E1577" s="51" t="s">
        <v>62</v>
      </c>
      <c r="F1577" s="51" t="s">
        <v>577</v>
      </c>
      <c r="G1577" s="51" t="s">
        <v>63</v>
      </c>
      <c r="H1577" s="51">
        <v>2012</v>
      </c>
      <c r="I1577" s="144" t="s">
        <v>373</v>
      </c>
      <c r="J1577" s="51">
        <v>75</v>
      </c>
      <c r="M1577" s="51">
        <f>L1577-67</f>
        <v>-67</v>
      </c>
      <c r="P1577" s="51">
        <v>4</v>
      </c>
      <c r="T1577" s="51"/>
      <c r="U1577" s="51"/>
      <c r="W1577" s="51">
        <v>2</v>
      </c>
      <c r="X1577" s="51">
        <v>216</v>
      </c>
      <c r="Y1577" s="51">
        <v>25</v>
      </c>
      <c r="Z1577" s="51">
        <v>99</v>
      </c>
      <c r="AA1577" s="55">
        <f t="shared" si="253"/>
        <v>3.96</v>
      </c>
      <c r="AB1577" s="51">
        <v>4</v>
      </c>
      <c r="AC1577" s="51">
        <v>19</v>
      </c>
      <c r="AD1577" s="55">
        <f t="shared" si="248"/>
        <v>0.76</v>
      </c>
      <c r="AE1577" s="52">
        <f t="shared" si="252"/>
        <v>19.191919191919194</v>
      </c>
      <c r="AF1577" s="51">
        <v>0</v>
      </c>
      <c r="AG1577" s="51">
        <f t="shared" si="254"/>
        <v>0</v>
      </c>
      <c r="AH1577" s="51">
        <v>0</v>
      </c>
      <c r="AI1577" s="51">
        <f t="shared" si="255"/>
        <v>0</v>
      </c>
      <c r="AJ1577" s="50" t="s">
        <v>444</v>
      </c>
      <c r="AM1577" s="51">
        <v>5</v>
      </c>
      <c r="AN1577" s="51">
        <v>2</v>
      </c>
      <c r="AO1577" s="51">
        <v>2</v>
      </c>
      <c r="AP1577" s="51">
        <v>4</v>
      </c>
      <c r="AQ1577" s="51">
        <v>3</v>
      </c>
      <c r="AR1577" s="51">
        <v>3</v>
      </c>
      <c r="AS1577" s="51"/>
      <c r="AT1577" s="72"/>
      <c r="AU1577" s="51">
        <f>AS1577-78</f>
        <v>-78</v>
      </c>
      <c r="AV1577" s="51">
        <f>AS1577-95</f>
        <v>-95</v>
      </c>
      <c r="AW1577" s="52"/>
      <c r="AY1577" s="51"/>
      <c r="BE1577" s="52" t="s">
        <v>364</v>
      </c>
      <c r="BF1577" s="51"/>
      <c r="BH1577" t="str">
        <f>CONCATENATE(Tabla1[[#This Row],[MADRE]],"X",Tabla1[[#This Row],[PADRE]])</f>
        <v>R1000XD01i466</v>
      </c>
    </row>
    <row r="1578" spans="1:60" ht="15.75" hidden="1" x14ac:dyDescent="0.25">
      <c r="A1578" s="11" t="str">
        <f t="shared" si="251"/>
        <v>D07_183_5</v>
      </c>
      <c r="B1578" s="48" t="s">
        <v>585</v>
      </c>
      <c r="C1578" s="49">
        <v>183</v>
      </c>
      <c r="D1578" s="52">
        <v>5</v>
      </c>
      <c r="E1578" s="51" t="s">
        <v>62</v>
      </c>
      <c r="F1578" s="51" t="s">
        <v>577</v>
      </c>
      <c r="G1578" s="51" t="s">
        <v>63</v>
      </c>
      <c r="H1578" s="51">
        <v>2012</v>
      </c>
      <c r="I1578" s="144" t="s">
        <v>592</v>
      </c>
      <c r="J1578" s="51">
        <v>75</v>
      </c>
      <c r="M1578" s="51">
        <f>L1578-67</f>
        <v>-67</v>
      </c>
      <c r="P1578" s="51">
        <v>2</v>
      </c>
      <c r="T1578" s="51"/>
      <c r="U1578" s="51"/>
      <c r="W1578" s="51">
        <v>3</v>
      </c>
      <c r="X1578" s="51">
        <v>216</v>
      </c>
      <c r="Y1578" s="51">
        <v>25</v>
      </c>
      <c r="Z1578" s="51">
        <v>138</v>
      </c>
      <c r="AA1578" s="55">
        <f t="shared" si="253"/>
        <v>5.52</v>
      </c>
      <c r="AB1578" s="51">
        <v>4</v>
      </c>
      <c r="AC1578" s="51">
        <v>29</v>
      </c>
      <c r="AD1578" s="55">
        <f t="shared" si="248"/>
        <v>1.1599999999999999</v>
      </c>
      <c r="AE1578" s="52">
        <f t="shared" si="252"/>
        <v>21.014492753623188</v>
      </c>
      <c r="AF1578" s="51">
        <v>0</v>
      </c>
      <c r="AG1578" s="51">
        <f t="shared" si="254"/>
        <v>0</v>
      </c>
      <c r="AH1578" s="51">
        <v>4</v>
      </c>
      <c r="AI1578" s="51">
        <f t="shared" si="255"/>
        <v>16</v>
      </c>
      <c r="AJ1578" s="50" t="s">
        <v>87</v>
      </c>
      <c r="AM1578" s="51">
        <v>5</v>
      </c>
      <c r="AN1578" s="51">
        <v>2</v>
      </c>
      <c r="AO1578" s="51">
        <v>2</v>
      </c>
      <c r="AP1578" s="51">
        <v>2</v>
      </c>
      <c r="AQ1578" s="51">
        <v>3</v>
      </c>
      <c r="AR1578" s="51">
        <v>4</v>
      </c>
      <c r="AS1578" s="51"/>
      <c r="AT1578" s="157" t="s">
        <v>554</v>
      </c>
      <c r="AU1578" s="51">
        <f>AS1578-78</f>
        <v>-78</v>
      </c>
      <c r="AV1578" s="51">
        <f>AS1578-95</f>
        <v>-95</v>
      </c>
      <c r="AW1578" s="52"/>
      <c r="AY1578" s="51"/>
      <c r="BE1578" s="52" t="s">
        <v>364</v>
      </c>
      <c r="BF1578" s="51"/>
      <c r="BH1578" t="str">
        <f>CONCATENATE(Tabla1[[#This Row],[MADRE]],"X",Tabla1[[#This Row],[PADRE]])</f>
        <v>R1000XD01i466</v>
      </c>
    </row>
    <row r="1579" spans="1:60" ht="15.75" hidden="1" x14ac:dyDescent="0.25">
      <c r="A1579" s="11" t="str">
        <f t="shared" si="251"/>
        <v>D07_183_5</v>
      </c>
      <c r="B1579" s="48" t="s">
        <v>585</v>
      </c>
      <c r="C1579" s="49">
        <v>183</v>
      </c>
      <c r="D1579" s="52">
        <v>5</v>
      </c>
      <c r="E1579" s="51" t="s">
        <v>62</v>
      </c>
      <c r="F1579" s="51" t="s">
        <v>577</v>
      </c>
      <c r="G1579" s="51" t="s">
        <v>63</v>
      </c>
      <c r="H1579" s="51">
        <v>2013</v>
      </c>
      <c r="I1579" s="144" t="s">
        <v>592</v>
      </c>
      <c r="J1579" s="51">
        <v>67</v>
      </c>
      <c r="M1579" s="51">
        <f>L1579-49</f>
        <v>-49</v>
      </c>
      <c r="P1579" s="51">
        <v>2</v>
      </c>
      <c r="T1579" s="51" t="s">
        <v>595</v>
      </c>
      <c r="U1579" s="51"/>
      <c r="W1579" s="51">
        <v>2</v>
      </c>
      <c r="X1579" s="51">
        <v>228</v>
      </c>
      <c r="Y1579" s="51">
        <v>25</v>
      </c>
      <c r="Z1579" s="51">
        <v>159</v>
      </c>
      <c r="AA1579" s="55">
        <f t="shared" si="253"/>
        <v>6.4608695652173909</v>
      </c>
      <c r="AB1579" s="51">
        <v>4</v>
      </c>
      <c r="AC1579" s="51">
        <v>29</v>
      </c>
      <c r="AD1579" s="55">
        <f t="shared" si="248"/>
        <v>1.2608695652173914</v>
      </c>
      <c r="AE1579" s="52">
        <f t="shared" si="252"/>
        <v>19.51547779273217</v>
      </c>
      <c r="AF1579" s="51">
        <v>2</v>
      </c>
      <c r="AG1579" s="51">
        <f t="shared" si="254"/>
        <v>8</v>
      </c>
      <c r="AH1579" s="51">
        <v>1</v>
      </c>
      <c r="AI1579" s="51">
        <f t="shared" si="255"/>
        <v>4</v>
      </c>
      <c r="AJ1579" s="50" t="s">
        <v>411</v>
      </c>
      <c r="AM1579" s="51">
        <v>11</v>
      </c>
      <c r="AN1579" s="51">
        <v>2</v>
      </c>
      <c r="AO1579" s="51">
        <v>2</v>
      </c>
      <c r="AP1579" s="51">
        <v>3</v>
      </c>
      <c r="AQ1579" s="51">
        <v>3</v>
      </c>
      <c r="AR1579" s="51">
        <v>2</v>
      </c>
      <c r="AS1579" s="51">
        <v>2</v>
      </c>
      <c r="AT1579" s="157"/>
      <c r="AU1579" s="51">
        <f>AS1579-76</f>
        <v>-74</v>
      </c>
      <c r="AV1579" s="51">
        <f>AS1579-90</f>
        <v>-88</v>
      </c>
      <c r="AW1579" s="52"/>
      <c r="AY1579" s="51"/>
      <c r="BE1579" s="52" t="s">
        <v>364</v>
      </c>
      <c r="BF1579" s="51"/>
      <c r="BH1579" t="str">
        <f>CONCATENATE(Tabla1[[#This Row],[MADRE]],"X",Tabla1[[#This Row],[PADRE]])</f>
        <v>R1000XD01i466</v>
      </c>
    </row>
    <row r="1580" spans="1:60" ht="15.75" hidden="1" x14ac:dyDescent="0.25">
      <c r="A1580" s="11" t="str">
        <f t="shared" si="251"/>
        <v>D07_183_5</v>
      </c>
      <c r="B1580" s="48" t="s">
        <v>585</v>
      </c>
      <c r="C1580" s="49">
        <v>183</v>
      </c>
      <c r="D1580" s="52">
        <v>5</v>
      </c>
      <c r="E1580" s="51" t="s">
        <v>62</v>
      </c>
      <c r="F1580" s="51" t="s">
        <v>577</v>
      </c>
      <c r="G1580" s="51" t="s">
        <v>63</v>
      </c>
      <c r="H1580" s="51">
        <v>2014</v>
      </c>
      <c r="I1580" s="144" t="s">
        <v>592</v>
      </c>
      <c r="J1580" s="51">
        <v>55</v>
      </c>
      <c r="M1580" s="51">
        <f>L1580-47</f>
        <v>-47</v>
      </c>
      <c r="P1580" s="51">
        <v>1</v>
      </c>
      <c r="T1580" s="51">
        <v>18</v>
      </c>
      <c r="U1580" s="51"/>
      <c r="W1580" s="51">
        <v>1</v>
      </c>
      <c r="X1580" s="51">
        <v>208</v>
      </c>
      <c r="Y1580" s="51">
        <v>25</v>
      </c>
      <c r="Z1580" s="51">
        <v>169</v>
      </c>
      <c r="AA1580" s="55">
        <f t="shared" si="253"/>
        <v>6.8049999999999997</v>
      </c>
      <c r="AB1580" s="51">
        <v>4</v>
      </c>
      <c r="AC1580" s="51">
        <v>27</v>
      </c>
      <c r="AD1580" s="55">
        <f t="shared" si="248"/>
        <v>1.125</v>
      </c>
      <c r="AE1580" s="52">
        <f t="shared" si="252"/>
        <v>16.531961792799414</v>
      </c>
      <c r="AF1580" s="51">
        <v>1</v>
      </c>
      <c r="AG1580" s="51">
        <f t="shared" si="254"/>
        <v>4</v>
      </c>
      <c r="AH1580" s="51">
        <v>1</v>
      </c>
      <c r="AI1580" s="51">
        <f t="shared" si="255"/>
        <v>4</v>
      </c>
      <c r="AJ1580" s="50" t="s">
        <v>537</v>
      </c>
      <c r="AM1580" s="51">
        <v>11</v>
      </c>
      <c r="AN1580" s="51">
        <v>2</v>
      </c>
      <c r="AO1580" s="51">
        <v>2</v>
      </c>
      <c r="AP1580" s="51">
        <v>2</v>
      </c>
      <c r="AQ1580" s="51">
        <v>3</v>
      </c>
      <c r="AR1580" s="51">
        <v>5</v>
      </c>
      <c r="AS1580" s="51">
        <v>0</v>
      </c>
      <c r="AT1580" s="157" t="s">
        <v>596</v>
      </c>
      <c r="AU1580" s="51">
        <f>AS1580-64</f>
        <v>-64</v>
      </c>
      <c r="AV1580" s="51">
        <f>AS1580-77</f>
        <v>-77</v>
      </c>
      <c r="AW1580" s="52"/>
      <c r="AY1580" s="51"/>
      <c r="BE1580" s="52" t="s">
        <v>364</v>
      </c>
      <c r="BF1580" s="51"/>
      <c r="BH1580" t="str">
        <f>CONCATENATE(Tabla1[[#This Row],[MADRE]],"X",Tabla1[[#This Row],[PADRE]])</f>
        <v>R1000XD01i466</v>
      </c>
    </row>
    <row r="1581" spans="1:60" ht="15.75" hidden="1" x14ac:dyDescent="0.25">
      <c r="A1581" s="11" t="str">
        <f t="shared" si="251"/>
        <v>D07_183_5</v>
      </c>
      <c r="B1581" s="48" t="s">
        <v>585</v>
      </c>
      <c r="C1581" s="49">
        <v>183</v>
      </c>
      <c r="D1581" s="52">
        <v>5</v>
      </c>
      <c r="E1581" s="51" t="s">
        <v>62</v>
      </c>
      <c r="F1581" s="51" t="s">
        <v>577</v>
      </c>
      <c r="G1581" s="51" t="s">
        <v>63</v>
      </c>
      <c r="H1581" s="51">
        <v>2015</v>
      </c>
      <c r="I1581" s="144" t="s">
        <v>592</v>
      </c>
      <c r="J1581" s="51">
        <v>69</v>
      </c>
      <c r="M1581" s="51">
        <f>L1581-61</f>
        <v>-61</v>
      </c>
      <c r="P1581" s="51">
        <v>3</v>
      </c>
      <c r="T1581" s="51" t="s">
        <v>597</v>
      </c>
      <c r="U1581" s="51"/>
      <c r="W1581" s="51">
        <v>3</v>
      </c>
      <c r="X1581" s="51">
        <v>219</v>
      </c>
      <c r="Y1581" s="51">
        <v>25</v>
      </c>
      <c r="Z1581" s="51">
        <v>120</v>
      </c>
      <c r="AA1581" s="55">
        <f t="shared" si="253"/>
        <v>4.8</v>
      </c>
      <c r="AB1581" s="51">
        <v>4</v>
      </c>
      <c r="AC1581" s="51">
        <v>27</v>
      </c>
      <c r="AD1581" s="55">
        <f t="shared" si="248"/>
        <v>1.08</v>
      </c>
      <c r="AE1581" s="52">
        <f t="shared" si="252"/>
        <v>22.5</v>
      </c>
      <c r="AF1581" s="51">
        <v>0</v>
      </c>
      <c r="AG1581" s="51">
        <f t="shared" si="254"/>
        <v>0</v>
      </c>
      <c r="AH1581" s="51">
        <v>0</v>
      </c>
      <c r="AI1581" s="51">
        <f t="shared" si="255"/>
        <v>0</v>
      </c>
      <c r="AJ1581" s="50" t="s">
        <v>87</v>
      </c>
      <c r="AM1581" s="51">
        <v>7</v>
      </c>
      <c r="AN1581" s="51">
        <v>2</v>
      </c>
      <c r="AO1581" s="51">
        <v>2</v>
      </c>
      <c r="AP1581" s="51">
        <v>2</v>
      </c>
      <c r="AQ1581" s="51">
        <v>3</v>
      </c>
      <c r="AR1581" s="51">
        <v>4</v>
      </c>
      <c r="AS1581" s="51"/>
      <c r="AT1581" s="157"/>
      <c r="AU1581" s="51">
        <f>AS1581-81</f>
        <v>-81</v>
      </c>
      <c r="AV1581" s="51">
        <f>AS1581-89</f>
        <v>-89</v>
      </c>
      <c r="AW1581" s="52"/>
      <c r="AY1581" s="51"/>
      <c r="BE1581" s="52" t="s">
        <v>364</v>
      </c>
      <c r="BF1581" s="51"/>
      <c r="BH1581" t="str">
        <f>CONCATENATE(Tabla1[[#This Row],[MADRE]],"X",Tabla1[[#This Row],[PADRE]])</f>
        <v>R1000XD01i466</v>
      </c>
    </row>
    <row r="1582" spans="1:60" ht="15.75" hidden="1" x14ac:dyDescent="0.25">
      <c r="A1582" s="11" t="str">
        <f t="shared" si="251"/>
        <v>D07_186_5</v>
      </c>
      <c r="B1582" s="48" t="s">
        <v>585</v>
      </c>
      <c r="C1582" s="49">
        <v>186</v>
      </c>
      <c r="D1582" s="52">
        <v>5</v>
      </c>
      <c r="E1582" s="51" t="s">
        <v>62</v>
      </c>
      <c r="F1582" s="51" t="s">
        <v>577</v>
      </c>
      <c r="G1582" s="51" t="s">
        <v>63</v>
      </c>
      <c r="H1582" s="51">
        <v>2013</v>
      </c>
      <c r="I1582" s="144" t="s">
        <v>373</v>
      </c>
      <c r="J1582" s="51">
        <v>70</v>
      </c>
      <c r="M1582" s="51">
        <f>L1582-49</f>
        <v>-49</v>
      </c>
      <c r="P1582" s="51">
        <v>3</v>
      </c>
      <c r="T1582" s="51"/>
      <c r="U1582" s="51"/>
      <c r="W1582" s="51">
        <v>1</v>
      </c>
      <c r="X1582" s="51">
        <v>225</v>
      </c>
      <c r="Y1582" s="51">
        <v>25</v>
      </c>
      <c r="Z1582" s="51">
        <v>117</v>
      </c>
      <c r="AA1582" s="55">
        <f t="shared" si="253"/>
        <v>4.7149999999999999</v>
      </c>
      <c r="AB1582" s="51">
        <v>4</v>
      </c>
      <c r="AC1582" s="51">
        <v>21</v>
      </c>
      <c r="AD1582" s="55">
        <f t="shared" si="248"/>
        <v>0.875</v>
      </c>
      <c r="AE1582" s="52">
        <f t="shared" si="252"/>
        <v>18.557794273594912</v>
      </c>
      <c r="AF1582" s="51">
        <v>1</v>
      </c>
      <c r="AG1582" s="51">
        <f t="shared" si="254"/>
        <v>4</v>
      </c>
      <c r="AH1582" s="51">
        <v>0</v>
      </c>
      <c r="AI1582" s="51">
        <f t="shared" si="255"/>
        <v>0</v>
      </c>
      <c r="AJ1582" s="50" t="s">
        <v>85</v>
      </c>
      <c r="AM1582" s="51">
        <v>4</v>
      </c>
      <c r="AN1582" s="51">
        <v>1</v>
      </c>
      <c r="AO1582" s="51">
        <v>2</v>
      </c>
      <c r="AP1582" s="51">
        <v>3</v>
      </c>
      <c r="AQ1582" s="51">
        <v>3</v>
      </c>
      <c r="AR1582" s="51">
        <v>3</v>
      </c>
      <c r="AS1582" s="51">
        <v>3</v>
      </c>
      <c r="AT1582" s="157"/>
      <c r="AU1582" s="51">
        <f>AS1582-76</f>
        <v>-73</v>
      </c>
      <c r="AV1582" s="51">
        <f>AS1582-90</f>
        <v>-87</v>
      </c>
      <c r="AW1582" s="52"/>
      <c r="AY1582" s="51"/>
      <c r="BE1582" s="52" t="s">
        <v>364</v>
      </c>
      <c r="BF1582" s="51"/>
      <c r="BH1582" t="str">
        <f>CONCATENATE(Tabla1[[#This Row],[MADRE]],"X",Tabla1[[#This Row],[PADRE]])</f>
        <v>R1000XD01i466</v>
      </c>
    </row>
    <row r="1583" spans="1:60" ht="15.75" hidden="1" x14ac:dyDescent="0.25">
      <c r="A1583" s="11" t="str">
        <f t="shared" si="251"/>
        <v>D07_187_5</v>
      </c>
      <c r="B1583" s="48" t="s">
        <v>585</v>
      </c>
      <c r="C1583" s="49">
        <v>187</v>
      </c>
      <c r="D1583" s="52">
        <v>5</v>
      </c>
      <c r="E1583" s="51" t="s">
        <v>62</v>
      </c>
      <c r="F1583" s="51" t="s">
        <v>577</v>
      </c>
      <c r="G1583" s="51" t="s">
        <v>63</v>
      </c>
      <c r="H1583" s="51">
        <v>2013</v>
      </c>
      <c r="I1583" s="144" t="s">
        <v>373</v>
      </c>
      <c r="J1583" s="51">
        <v>84</v>
      </c>
      <c r="M1583" s="51">
        <f>L1583-49</f>
        <v>-49</v>
      </c>
      <c r="P1583" s="51">
        <v>2</v>
      </c>
      <c r="T1583" s="51"/>
      <c r="U1583" s="51"/>
      <c r="W1583" s="51">
        <v>1</v>
      </c>
      <c r="X1583" s="51">
        <v>234</v>
      </c>
      <c r="Y1583" s="51">
        <v>25</v>
      </c>
      <c r="Z1583" s="51">
        <v>70</v>
      </c>
      <c r="AA1583" s="55">
        <f t="shared" si="253"/>
        <v>2.8</v>
      </c>
      <c r="AB1583" s="51">
        <v>4</v>
      </c>
      <c r="AC1583" s="51">
        <v>12</v>
      </c>
      <c r="AD1583" s="55">
        <f t="shared" si="248"/>
        <v>0.48</v>
      </c>
      <c r="AE1583" s="52">
        <f t="shared" si="252"/>
        <v>17.142857142857142</v>
      </c>
      <c r="AF1583" s="51">
        <v>0</v>
      </c>
      <c r="AG1583" s="51">
        <f t="shared" si="254"/>
        <v>0</v>
      </c>
      <c r="AH1583" s="51">
        <v>0</v>
      </c>
      <c r="AI1583" s="51">
        <f t="shared" si="255"/>
        <v>0</v>
      </c>
      <c r="AJ1583" s="50" t="s">
        <v>142</v>
      </c>
      <c r="AM1583" s="51">
        <v>3</v>
      </c>
      <c r="AN1583" s="51">
        <v>2</v>
      </c>
      <c r="AO1583" s="51">
        <v>1</v>
      </c>
      <c r="AP1583" s="51">
        <v>3</v>
      </c>
      <c r="AQ1583" s="51">
        <v>3</v>
      </c>
      <c r="AR1583" s="51">
        <v>1</v>
      </c>
      <c r="AS1583" s="51">
        <v>3</v>
      </c>
      <c r="AT1583" s="157"/>
      <c r="AU1583" s="51">
        <f>AS1583-76</f>
        <v>-73</v>
      </c>
      <c r="AV1583" s="51">
        <f>AS1583-90</f>
        <v>-87</v>
      </c>
      <c r="AW1583" s="52"/>
      <c r="AY1583" s="51"/>
      <c r="BE1583" s="52" t="s">
        <v>364</v>
      </c>
      <c r="BF1583" s="51"/>
      <c r="BH1583" t="str">
        <f>CONCATENATE(Tabla1[[#This Row],[MADRE]],"X",Tabla1[[#This Row],[PADRE]])</f>
        <v>R1000XD01i466</v>
      </c>
    </row>
    <row r="1584" spans="1:60" ht="15.75" hidden="1" x14ac:dyDescent="0.25">
      <c r="A1584" s="11" t="str">
        <f t="shared" si="251"/>
        <v>D07_194_5</v>
      </c>
      <c r="B1584" s="48" t="s">
        <v>585</v>
      </c>
      <c r="C1584" s="49">
        <v>194</v>
      </c>
      <c r="D1584" s="52">
        <v>5</v>
      </c>
      <c r="E1584" s="51" t="s">
        <v>62</v>
      </c>
      <c r="F1584" s="51" t="s">
        <v>577</v>
      </c>
      <c r="G1584" s="51" t="s">
        <v>63</v>
      </c>
      <c r="H1584" s="51">
        <v>2012</v>
      </c>
      <c r="I1584" s="144" t="s">
        <v>373</v>
      </c>
      <c r="J1584" s="51">
        <v>73</v>
      </c>
      <c r="M1584" s="51">
        <f>L1584-67</f>
        <v>-67</v>
      </c>
      <c r="P1584" s="51">
        <v>2</v>
      </c>
      <c r="T1584" s="51"/>
      <c r="U1584" s="51"/>
      <c r="W1584" s="51">
        <v>3</v>
      </c>
      <c r="X1584" s="51">
        <v>213</v>
      </c>
      <c r="Y1584" s="51">
        <v>25</v>
      </c>
      <c r="Z1584" s="51">
        <v>122</v>
      </c>
      <c r="AA1584" s="55">
        <f t="shared" si="253"/>
        <v>4.92</v>
      </c>
      <c r="AB1584" s="51">
        <v>4</v>
      </c>
      <c r="AC1584" s="51">
        <v>24</v>
      </c>
      <c r="AD1584" s="55">
        <f t="shared" si="248"/>
        <v>1</v>
      </c>
      <c r="AE1584" s="52">
        <f t="shared" si="252"/>
        <v>20.325203252032519</v>
      </c>
      <c r="AF1584" s="51">
        <v>1</v>
      </c>
      <c r="AG1584" s="51">
        <f t="shared" si="254"/>
        <v>4</v>
      </c>
      <c r="AH1584" s="51">
        <v>0</v>
      </c>
      <c r="AI1584" s="51">
        <f t="shared" si="255"/>
        <v>0</v>
      </c>
      <c r="AJ1584" s="50" t="s">
        <v>87</v>
      </c>
      <c r="AM1584" s="51">
        <v>5</v>
      </c>
      <c r="AN1584" s="51">
        <v>2</v>
      </c>
      <c r="AO1584" s="51">
        <v>1</v>
      </c>
      <c r="AP1584" s="51">
        <v>4</v>
      </c>
      <c r="AQ1584" s="51">
        <v>3</v>
      </c>
      <c r="AR1584" s="51">
        <v>4</v>
      </c>
      <c r="AS1584" s="51"/>
      <c r="AT1584" s="72" t="s">
        <v>598</v>
      </c>
      <c r="AU1584" s="51">
        <f>AS1584-78</f>
        <v>-78</v>
      </c>
      <c r="AV1584" s="51">
        <f>AS1584-95</f>
        <v>-95</v>
      </c>
      <c r="AW1584" s="52"/>
      <c r="AY1584" s="51"/>
      <c r="BE1584" s="52" t="s">
        <v>599</v>
      </c>
      <c r="BF1584" s="51"/>
      <c r="BH1584" t="str">
        <f>CONCATENATE(Tabla1[[#This Row],[MADRE]],"X",Tabla1[[#This Row],[PADRE]])</f>
        <v>R1000XD01i466</v>
      </c>
    </row>
    <row r="1585" spans="1:60" ht="15.75" hidden="1" x14ac:dyDescent="0.25">
      <c r="A1585" s="11" t="str">
        <f t="shared" si="251"/>
        <v>D07_199_5</v>
      </c>
      <c r="B1585" s="48" t="s">
        <v>585</v>
      </c>
      <c r="C1585" s="9">
        <v>199</v>
      </c>
      <c r="D1585" s="52">
        <v>5</v>
      </c>
      <c r="E1585" s="66" t="s">
        <v>62</v>
      </c>
      <c r="F1585" s="51" t="s">
        <v>577</v>
      </c>
      <c r="G1585" s="51" t="s">
        <v>63</v>
      </c>
      <c r="H1585" s="66">
        <v>2011</v>
      </c>
      <c r="I1585" s="144" t="s">
        <v>586</v>
      </c>
      <c r="J1585" s="66">
        <v>65</v>
      </c>
      <c r="M1585" s="66">
        <f>L1585-53</f>
        <v>-53</v>
      </c>
      <c r="P1585" s="66">
        <v>4</v>
      </c>
      <c r="T1585" s="66"/>
      <c r="U1585" s="66"/>
      <c r="W1585" s="66">
        <v>2</v>
      </c>
      <c r="X1585" s="66">
        <v>219</v>
      </c>
      <c r="Y1585" s="66">
        <v>25</v>
      </c>
      <c r="Z1585" s="66">
        <v>50</v>
      </c>
      <c r="AA1585" s="68">
        <f t="shared" si="253"/>
        <v>2</v>
      </c>
      <c r="AB1585" s="66">
        <v>4</v>
      </c>
      <c r="AC1585" s="66">
        <v>20</v>
      </c>
      <c r="AD1585" s="68">
        <f t="shared" si="248"/>
        <v>0.8</v>
      </c>
      <c r="AE1585" s="67">
        <f t="shared" si="252"/>
        <v>40</v>
      </c>
      <c r="AF1585" s="66">
        <v>0</v>
      </c>
      <c r="AG1585" s="66">
        <f t="shared" si="254"/>
        <v>0</v>
      </c>
      <c r="AH1585" s="66">
        <v>0</v>
      </c>
      <c r="AI1585" s="66">
        <f t="shared" si="255"/>
        <v>0</v>
      </c>
      <c r="AJ1585" s="65" t="s">
        <v>379</v>
      </c>
      <c r="AM1585" s="66">
        <v>7</v>
      </c>
      <c r="AN1585" s="66">
        <v>3</v>
      </c>
      <c r="AO1585" s="66">
        <v>1</v>
      </c>
      <c r="AP1585" s="66">
        <v>2</v>
      </c>
      <c r="AQ1585" s="66">
        <v>3</v>
      </c>
      <c r="AR1585" s="66">
        <v>2</v>
      </c>
      <c r="AS1585" s="66">
        <v>3</v>
      </c>
      <c r="AT1585" s="66"/>
      <c r="AU1585" s="66">
        <f>AS1585-70</f>
        <v>-67</v>
      </c>
      <c r="AV1585" s="66">
        <f>AS1585-85</f>
        <v>-82</v>
      </c>
      <c r="AW1585" s="67"/>
      <c r="AY1585" s="66"/>
      <c r="BE1585" s="67" t="s">
        <v>599</v>
      </c>
      <c r="BF1585" s="66"/>
      <c r="BH1585" t="str">
        <f>CONCATENATE(Tabla1[[#This Row],[MADRE]],"X",Tabla1[[#This Row],[PADRE]])</f>
        <v>R1000XD01i466</v>
      </c>
    </row>
    <row r="1586" spans="1:60" ht="15.75" x14ac:dyDescent="0.25">
      <c r="A1586" s="11" t="str">
        <f t="shared" si="251"/>
        <v>D07_215_6</v>
      </c>
      <c r="B1586" s="48" t="s">
        <v>585</v>
      </c>
      <c r="C1586" s="9">
        <v>215</v>
      </c>
      <c r="D1586" s="52">
        <v>6</v>
      </c>
      <c r="E1586" s="11" t="s">
        <v>523</v>
      </c>
      <c r="F1586" s="14" t="s">
        <v>224</v>
      </c>
      <c r="G1586" s="51" t="s">
        <v>63</v>
      </c>
      <c r="H1586" s="66">
        <v>2011</v>
      </c>
      <c r="I1586" s="144" t="s">
        <v>586</v>
      </c>
      <c r="J1586" s="66">
        <v>72</v>
      </c>
      <c r="M1586" s="66">
        <f>L1586-53</f>
        <v>-53</v>
      </c>
      <c r="P1586" s="66">
        <v>2</v>
      </c>
      <c r="T1586" s="66"/>
      <c r="U1586" s="66"/>
      <c r="W1586" s="66">
        <v>2</v>
      </c>
      <c r="X1586" s="66">
        <v>217</v>
      </c>
      <c r="Y1586" s="66">
        <v>25</v>
      </c>
      <c r="Z1586" s="66">
        <v>76</v>
      </c>
      <c r="AA1586" s="68">
        <f t="shared" si="253"/>
        <v>3.1542857142857144</v>
      </c>
      <c r="AB1586" s="66">
        <v>4</v>
      </c>
      <c r="AC1586" s="66">
        <v>15</v>
      </c>
      <c r="AD1586" s="68">
        <f t="shared" si="248"/>
        <v>0.7142857142857143</v>
      </c>
      <c r="AE1586" s="67">
        <f t="shared" si="252"/>
        <v>22.644927536231883</v>
      </c>
      <c r="AF1586" s="66">
        <v>4</v>
      </c>
      <c r="AG1586" s="66">
        <f t="shared" si="254"/>
        <v>16</v>
      </c>
      <c r="AH1586" s="66">
        <v>0</v>
      </c>
      <c r="AI1586" s="66">
        <f t="shared" si="255"/>
        <v>0</v>
      </c>
      <c r="AJ1586" s="65" t="s">
        <v>411</v>
      </c>
      <c r="AM1586" s="66">
        <v>7</v>
      </c>
      <c r="AN1586" s="66">
        <v>2</v>
      </c>
      <c r="AO1586" s="66">
        <v>1</v>
      </c>
      <c r="AP1586" s="66">
        <v>3</v>
      </c>
      <c r="AQ1586" s="66">
        <v>3</v>
      </c>
      <c r="AR1586" s="66">
        <v>3</v>
      </c>
      <c r="AS1586" s="66">
        <v>5</v>
      </c>
      <c r="AT1586" s="66"/>
      <c r="AU1586" s="66">
        <f>AS1586-70</f>
        <v>-65</v>
      </c>
      <c r="AV1586" s="66">
        <f>AS1586-85</f>
        <v>-80</v>
      </c>
      <c r="AW1586" s="67"/>
      <c r="AY1586" s="66"/>
      <c r="BE1586" s="67" t="s">
        <v>587</v>
      </c>
      <c r="BF1586" s="66"/>
      <c r="BH1586" t="str">
        <f>CONCATENATE(Tabla1[[#This Row],[MADRE]],"X",Tabla1[[#This Row],[PADRE]])</f>
        <v>D00i072XA2198</v>
      </c>
    </row>
    <row r="1587" spans="1:60" ht="15.75" x14ac:dyDescent="0.25">
      <c r="A1587" s="11" t="str">
        <f t="shared" si="251"/>
        <v>D07_226_6</v>
      </c>
      <c r="B1587" s="48" t="s">
        <v>585</v>
      </c>
      <c r="C1587" s="49">
        <v>226</v>
      </c>
      <c r="D1587" s="52">
        <v>6</v>
      </c>
      <c r="E1587" s="11" t="s">
        <v>523</v>
      </c>
      <c r="F1587" s="14" t="s">
        <v>224</v>
      </c>
      <c r="G1587" s="51" t="s">
        <v>63</v>
      </c>
      <c r="H1587" s="51">
        <v>2012</v>
      </c>
      <c r="I1587" s="144" t="s">
        <v>373</v>
      </c>
      <c r="J1587" s="51">
        <v>78</v>
      </c>
      <c r="M1587" s="51">
        <f>L1587-67</f>
        <v>-67</v>
      </c>
      <c r="P1587" s="51">
        <v>4</v>
      </c>
      <c r="T1587" s="51"/>
      <c r="U1587" s="48"/>
      <c r="W1587" s="51">
        <v>2</v>
      </c>
      <c r="X1587" s="51">
        <v>215</v>
      </c>
      <c r="Y1587" s="51">
        <v>25</v>
      </c>
      <c r="Z1587" s="51">
        <v>82</v>
      </c>
      <c r="AA1587" s="55">
        <f t="shared" si="253"/>
        <v>3.28</v>
      </c>
      <c r="AB1587" s="51">
        <v>4</v>
      </c>
      <c r="AC1587" s="51">
        <v>19</v>
      </c>
      <c r="AD1587" s="55">
        <f t="shared" si="248"/>
        <v>0.76</v>
      </c>
      <c r="AE1587" s="52">
        <f t="shared" si="252"/>
        <v>23.170731707317074</v>
      </c>
      <c r="AF1587" s="51">
        <v>0</v>
      </c>
      <c r="AG1587" s="51">
        <f t="shared" si="254"/>
        <v>0</v>
      </c>
      <c r="AH1587" s="51">
        <v>1</v>
      </c>
      <c r="AI1587" s="51">
        <f t="shared" si="255"/>
        <v>4</v>
      </c>
      <c r="AJ1587" s="50" t="s">
        <v>444</v>
      </c>
      <c r="AM1587" s="51">
        <v>4</v>
      </c>
      <c r="AN1587" s="51">
        <v>3</v>
      </c>
      <c r="AO1587" s="51">
        <v>1</v>
      </c>
      <c r="AP1587" s="51">
        <v>2</v>
      </c>
      <c r="AQ1587" s="51">
        <v>3</v>
      </c>
      <c r="AR1587" s="51">
        <v>4</v>
      </c>
      <c r="AS1587" s="51"/>
      <c r="AT1587" s="72"/>
      <c r="AU1587" s="51">
        <f>AS1587-78</f>
        <v>-78</v>
      </c>
      <c r="AV1587" s="51">
        <f>AS1587-95</f>
        <v>-95</v>
      </c>
      <c r="AW1587" s="52"/>
      <c r="AY1587" s="51"/>
      <c r="BE1587" s="52" t="s">
        <v>587</v>
      </c>
      <c r="BF1587" s="51"/>
      <c r="BH1587" t="str">
        <f>CONCATENATE(Tabla1[[#This Row],[MADRE]],"X",Tabla1[[#This Row],[PADRE]])</f>
        <v>D00i072XA2198</v>
      </c>
    </row>
    <row r="1588" spans="1:60" ht="15.75" hidden="1" x14ac:dyDescent="0.25">
      <c r="A1588" s="11" t="str">
        <f t="shared" si="251"/>
        <v>D07_259_7</v>
      </c>
      <c r="B1588" s="48" t="s">
        <v>585</v>
      </c>
      <c r="C1588" s="9">
        <v>259</v>
      </c>
      <c r="D1588" s="52">
        <v>7</v>
      </c>
      <c r="E1588" s="11" t="s">
        <v>523</v>
      </c>
      <c r="F1588" s="51" t="s">
        <v>577</v>
      </c>
      <c r="G1588" s="51" t="s">
        <v>63</v>
      </c>
      <c r="H1588" s="66">
        <v>2011</v>
      </c>
      <c r="I1588" s="144" t="s">
        <v>592</v>
      </c>
      <c r="J1588" s="66">
        <v>70</v>
      </c>
      <c r="M1588" s="66">
        <f>L1588-53</f>
        <v>-53</v>
      </c>
      <c r="P1588" s="66">
        <v>3</v>
      </c>
      <c r="T1588" s="66"/>
      <c r="U1588" s="66"/>
      <c r="W1588" s="66">
        <v>3</v>
      </c>
      <c r="X1588" s="66">
        <v>225</v>
      </c>
      <c r="Y1588" s="66">
        <v>25</v>
      </c>
      <c r="Z1588" s="66">
        <v>60</v>
      </c>
      <c r="AA1588" s="68">
        <f t="shared" si="253"/>
        <v>2.48</v>
      </c>
      <c r="AB1588" s="66">
        <v>4</v>
      </c>
      <c r="AC1588" s="66">
        <v>23</v>
      </c>
      <c r="AD1588" s="68">
        <f t="shared" si="248"/>
        <v>1</v>
      </c>
      <c r="AE1588" s="67">
        <f t="shared" si="252"/>
        <v>40.322580645161288</v>
      </c>
      <c r="AF1588" s="66">
        <v>2</v>
      </c>
      <c r="AG1588" s="66">
        <f t="shared" si="254"/>
        <v>8</v>
      </c>
      <c r="AH1588" s="66">
        <v>0</v>
      </c>
      <c r="AI1588" s="66">
        <f t="shared" si="255"/>
        <v>0</v>
      </c>
      <c r="AJ1588" s="65" t="s">
        <v>124</v>
      </c>
      <c r="AM1588" s="66">
        <v>3</v>
      </c>
      <c r="AN1588" s="66">
        <v>2</v>
      </c>
      <c r="AO1588" s="66">
        <v>2</v>
      </c>
      <c r="AP1588" s="66">
        <v>3</v>
      </c>
      <c r="AQ1588" s="66">
        <v>3</v>
      </c>
      <c r="AR1588" s="66">
        <v>2</v>
      </c>
      <c r="AS1588" s="66">
        <v>3</v>
      </c>
      <c r="AT1588" s="158"/>
      <c r="AU1588" s="66">
        <f>AS1588-70</f>
        <v>-67</v>
      </c>
      <c r="AV1588" s="66">
        <f>AS1588-85</f>
        <v>-82</v>
      </c>
      <c r="AW1588" s="67"/>
      <c r="AY1588" s="66"/>
      <c r="BE1588" s="67" t="s">
        <v>591</v>
      </c>
      <c r="BF1588" s="66"/>
      <c r="BH1588" t="str">
        <f>CONCATENATE(Tabla1[[#This Row],[MADRE]],"X",Tabla1[[#This Row],[PADRE]])</f>
        <v>D00i072XD01i466</v>
      </c>
    </row>
    <row r="1589" spans="1:60" ht="15.75" hidden="1" x14ac:dyDescent="0.25">
      <c r="A1589" s="11" t="str">
        <f t="shared" si="251"/>
        <v>D07_259_7</v>
      </c>
      <c r="B1589" s="48" t="s">
        <v>585</v>
      </c>
      <c r="C1589" s="49">
        <v>259</v>
      </c>
      <c r="D1589" s="52">
        <v>7</v>
      </c>
      <c r="E1589" s="11" t="s">
        <v>523</v>
      </c>
      <c r="F1589" s="51" t="s">
        <v>577</v>
      </c>
      <c r="G1589" s="51" t="s">
        <v>63</v>
      </c>
      <c r="H1589" s="51">
        <v>2013</v>
      </c>
      <c r="I1589" s="144" t="s">
        <v>592</v>
      </c>
      <c r="J1589" s="51">
        <v>77</v>
      </c>
      <c r="M1589" s="51">
        <f>L1589-49</f>
        <v>-49</v>
      </c>
      <c r="P1589" s="51">
        <v>4</v>
      </c>
      <c r="T1589" s="51"/>
      <c r="U1589" s="51"/>
      <c r="W1589" s="51">
        <v>3</v>
      </c>
      <c r="X1589" s="51">
        <v>229</v>
      </c>
      <c r="Y1589" s="51">
        <v>25</v>
      </c>
      <c r="Z1589" s="51">
        <v>78</v>
      </c>
      <c r="AA1589" s="55">
        <f t="shared" si="253"/>
        <v>3.12</v>
      </c>
      <c r="AB1589" s="51">
        <v>2</v>
      </c>
      <c r="AC1589" s="51">
        <v>25</v>
      </c>
      <c r="AD1589" s="55">
        <f t="shared" si="248"/>
        <v>1</v>
      </c>
      <c r="AE1589" s="52">
        <f t="shared" si="252"/>
        <v>32.051282051282051</v>
      </c>
      <c r="AF1589" s="51">
        <v>0</v>
      </c>
      <c r="AG1589" s="51">
        <f t="shared" si="254"/>
        <v>0</v>
      </c>
      <c r="AH1589" s="51">
        <v>1</v>
      </c>
      <c r="AI1589" s="51">
        <f t="shared" si="255"/>
        <v>4</v>
      </c>
      <c r="AJ1589" s="50" t="s">
        <v>540</v>
      </c>
      <c r="AM1589" s="51">
        <v>3</v>
      </c>
      <c r="AN1589" s="51">
        <v>2</v>
      </c>
      <c r="AO1589" s="51">
        <v>3</v>
      </c>
      <c r="AP1589" s="51">
        <v>4</v>
      </c>
      <c r="AQ1589" s="51">
        <v>3</v>
      </c>
      <c r="AR1589" s="51">
        <v>3</v>
      </c>
      <c r="AS1589" s="51">
        <v>2</v>
      </c>
      <c r="AT1589" s="157"/>
      <c r="AU1589" s="51">
        <f>AS1589-76</f>
        <v>-74</v>
      </c>
      <c r="AV1589" s="51">
        <f>AS1589-90</f>
        <v>-88</v>
      </c>
      <c r="AW1589" s="52"/>
      <c r="AY1589" s="51"/>
      <c r="BE1589" s="52" t="s">
        <v>591</v>
      </c>
      <c r="BF1589" s="51"/>
      <c r="BH1589" t="str">
        <f>CONCATENATE(Tabla1[[#This Row],[MADRE]],"X",Tabla1[[#This Row],[PADRE]])</f>
        <v>D00i072XD01i466</v>
      </c>
    </row>
    <row r="1590" spans="1:60" ht="15.75" hidden="1" x14ac:dyDescent="0.25">
      <c r="A1590" s="11" t="str">
        <f t="shared" si="251"/>
        <v>D07_259_7</v>
      </c>
      <c r="B1590" s="48" t="s">
        <v>585</v>
      </c>
      <c r="C1590" s="49">
        <v>259</v>
      </c>
      <c r="D1590" s="52">
        <v>7</v>
      </c>
      <c r="E1590" s="11" t="s">
        <v>523</v>
      </c>
      <c r="F1590" s="51" t="s">
        <v>577</v>
      </c>
      <c r="G1590" s="51" t="s">
        <v>63</v>
      </c>
      <c r="H1590" s="51">
        <v>2015</v>
      </c>
      <c r="I1590" s="144" t="s">
        <v>592</v>
      </c>
      <c r="J1590" s="51">
        <v>72</v>
      </c>
      <c r="M1590" s="51">
        <f>L1590-61</f>
        <v>-61</v>
      </c>
      <c r="P1590" s="51">
        <v>3</v>
      </c>
      <c r="T1590" s="51" t="s">
        <v>600</v>
      </c>
      <c r="U1590" s="51"/>
      <c r="W1590" s="51">
        <v>1</v>
      </c>
      <c r="X1590" s="51">
        <v>222</v>
      </c>
      <c r="Y1590" s="51">
        <v>25</v>
      </c>
      <c r="Z1590" s="51">
        <v>81</v>
      </c>
      <c r="AA1590" s="55">
        <f t="shared" si="253"/>
        <v>3.24</v>
      </c>
      <c r="AB1590" s="51">
        <v>4</v>
      </c>
      <c r="AC1590" s="51">
        <v>24</v>
      </c>
      <c r="AD1590" s="55">
        <f t="shared" si="248"/>
        <v>0.96</v>
      </c>
      <c r="AE1590" s="52">
        <f t="shared" si="252"/>
        <v>29.629629629629626</v>
      </c>
      <c r="AF1590" s="51">
        <v>0</v>
      </c>
      <c r="AG1590" s="51">
        <f t="shared" si="254"/>
        <v>0</v>
      </c>
      <c r="AH1590" s="51">
        <v>0</v>
      </c>
      <c r="AI1590" s="51">
        <f t="shared" si="255"/>
        <v>0</v>
      </c>
      <c r="AJ1590" s="50" t="s">
        <v>85</v>
      </c>
      <c r="AM1590" s="51">
        <v>4</v>
      </c>
      <c r="AN1590" s="51">
        <v>2</v>
      </c>
      <c r="AO1590" s="51">
        <v>2</v>
      </c>
      <c r="AP1590" s="51">
        <v>2</v>
      </c>
      <c r="AQ1590" s="51">
        <v>3</v>
      </c>
      <c r="AR1590" s="51">
        <v>3</v>
      </c>
      <c r="AS1590" s="51"/>
      <c r="AT1590" s="157"/>
      <c r="AU1590" s="51">
        <f>AS1590-81</f>
        <v>-81</v>
      </c>
      <c r="AV1590" s="51">
        <f>AS1590-89</f>
        <v>-89</v>
      </c>
      <c r="AW1590" s="52"/>
      <c r="AY1590" s="51"/>
      <c r="BE1590" s="52" t="s">
        <v>591</v>
      </c>
      <c r="BF1590" s="51"/>
      <c r="BH1590" t="str">
        <f>CONCATENATE(Tabla1[[#This Row],[MADRE]],"X",Tabla1[[#This Row],[PADRE]])</f>
        <v>D00i072XD01i466</v>
      </c>
    </row>
    <row r="1591" spans="1:60" ht="15.75" hidden="1" x14ac:dyDescent="0.25">
      <c r="A1591" s="11" t="str">
        <f t="shared" si="251"/>
        <v>D07_261_7</v>
      </c>
      <c r="B1591" s="48" t="s">
        <v>585</v>
      </c>
      <c r="C1591" s="49">
        <v>261</v>
      </c>
      <c r="D1591" s="52">
        <v>7</v>
      </c>
      <c r="E1591" s="11" t="s">
        <v>523</v>
      </c>
      <c r="F1591" s="51" t="s">
        <v>577</v>
      </c>
      <c r="G1591" s="51" t="s">
        <v>63</v>
      </c>
      <c r="H1591" s="51">
        <v>2012</v>
      </c>
      <c r="I1591" s="144" t="s">
        <v>592</v>
      </c>
      <c r="J1591" s="51">
        <v>73</v>
      </c>
      <c r="M1591" s="51">
        <f>L1591-67</f>
        <v>-67</v>
      </c>
      <c r="P1591" s="51">
        <v>2</v>
      </c>
      <c r="T1591" s="51"/>
      <c r="U1591" s="51"/>
      <c r="W1591" s="51">
        <v>2</v>
      </c>
      <c r="X1591" s="51">
        <v>213</v>
      </c>
      <c r="Y1591" s="51">
        <v>25</v>
      </c>
      <c r="Z1591" s="51">
        <v>134</v>
      </c>
      <c r="AA1591" s="55">
        <f t="shared" si="253"/>
        <v>5.36</v>
      </c>
      <c r="AB1591" s="51">
        <v>4</v>
      </c>
      <c r="AC1591" s="51">
        <v>30</v>
      </c>
      <c r="AD1591" s="55">
        <f t="shared" si="248"/>
        <v>1.2</v>
      </c>
      <c r="AE1591" s="52">
        <f t="shared" si="252"/>
        <v>22.388059701492537</v>
      </c>
      <c r="AF1591" s="51">
        <v>0</v>
      </c>
      <c r="AG1591" s="51">
        <f t="shared" si="254"/>
        <v>0</v>
      </c>
      <c r="AH1591" s="51">
        <v>1</v>
      </c>
      <c r="AI1591" s="51">
        <f t="shared" si="255"/>
        <v>4</v>
      </c>
      <c r="AJ1591" s="50" t="s">
        <v>215</v>
      </c>
      <c r="AM1591" s="51">
        <v>8</v>
      </c>
      <c r="AN1591" s="51">
        <v>2</v>
      </c>
      <c r="AO1591" s="51">
        <v>2</v>
      </c>
      <c r="AP1591" s="51">
        <v>3</v>
      </c>
      <c r="AQ1591" s="51">
        <v>3</v>
      </c>
      <c r="AR1591" s="51">
        <v>4</v>
      </c>
      <c r="AS1591" s="51"/>
      <c r="AT1591" s="157"/>
      <c r="AU1591" s="51">
        <f>AS1591-78</f>
        <v>-78</v>
      </c>
      <c r="AV1591" s="51">
        <f>AS1591-95</f>
        <v>-95</v>
      </c>
      <c r="AW1591" s="52"/>
      <c r="AY1591" s="51"/>
      <c r="BE1591" s="52" t="s">
        <v>591</v>
      </c>
      <c r="BF1591" s="51"/>
      <c r="BH1591" t="str">
        <f>CONCATENATE(Tabla1[[#This Row],[MADRE]],"X",Tabla1[[#This Row],[PADRE]])</f>
        <v>D00i072XD01i466</v>
      </c>
    </row>
    <row r="1592" spans="1:60" ht="15.75" hidden="1" x14ac:dyDescent="0.25">
      <c r="A1592" s="11" t="str">
        <f t="shared" si="251"/>
        <v>D07_261_7</v>
      </c>
      <c r="B1592" s="48" t="s">
        <v>585</v>
      </c>
      <c r="C1592" s="49">
        <v>261</v>
      </c>
      <c r="D1592" s="52">
        <v>7</v>
      </c>
      <c r="E1592" s="11" t="s">
        <v>523</v>
      </c>
      <c r="F1592" s="51" t="s">
        <v>577</v>
      </c>
      <c r="G1592" s="51" t="s">
        <v>63</v>
      </c>
      <c r="H1592" s="51">
        <v>2013</v>
      </c>
      <c r="I1592" s="144" t="s">
        <v>592</v>
      </c>
      <c r="J1592" s="51">
        <v>68</v>
      </c>
      <c r="M1592" s="51">
        <f>L1592-49</f>
        <v>-49</v>
      </c>
      <c r="P1592" s="51">
        <v>4</v>
      </c>
      <c r="T1592" s="51" t="s">
        <v>601</v>
      </c>
      <c r="U1592" s="51"/>
      <c r="W1592" s="51">
        <v>3</v>
      </c>
      <c r="X1592" s="51">
        <v>223</v>
      </c>
      <c r="Y1592" s="51">
        <v>25</v>
      </c>
      <c r="Z1592" s="51">
        <v>116</v>
      </c>
      <c r="AA1592" s="55">
        <f t="shared" si="253"/>
        <v>4.6399999999999997</v>
      </c>
      <c r="AB1592" s="51">
        <v>4</v>
      </c>
      <c r="AC1592" s="51">
        <v>31</v>
      </c>
      <c r="AD1592" s="55">
        <f t="shared" si="248"/>
        <v>1.24</v>
      </c>
      <c r="AE1592" s="52">
        <f t="shared" si="252"/>
        <v>26.724137931034484</v>
      </c>
      <c r="AF1592" s="51">
        <v>0</v>
      </c>
      <c r="AG1592" s="51">
        <f t="shared" si="254"/>
        <v>0</v>
      </c>
      <c r="AH1592" s="51">
        <v>0</v>
      </c>
      <c r="AI1592" s="51">
        <f t="shared" si="255"/>
        <v>0</v>
      </c>
      <c r="AJ1592" s="50" t="s">
        <v>85</v>
      </c>
      <c r="AM1592" s="51">
        <v>7</v>
      </c>
      <c r="AN1592" s="51">
        <v>2</v>
      </c>
      <c r="AO1592" s="51">
        <v>2</v>
      </c>
      <c r="AP1592" s="51">
        <v>3</v>
      </c>
      <c r="AQ1592" s="51">
        <v>3</v>
      </c>
      <c r="AR1592" s="51">
        <v>4</v>
      </c>
      <c r="AS1592" s="51">
        <v>2</v>
      </c>
      <c r="AT1592" s="157"/>
      <c r="AU1592" s="51">
        <f>AS1592-76</f>
        <v>-74</v>
      </c>
      <c r="AV1592" s="51">
        <f>AS1592-90</f>
        <v>-88</v>
      </c>
      <c r="AW1592" s="52"/>
      <c r="AY1592" s="51"/>
      <c r="BE1592" s="52" t="s">
        <v>591</v>
      </c>
      <c r="BF1592" s="51"/>
      <c r="BH1592" t="str">
        <f>CONCATENATE(Tabla1[[#This Row],[MADRE]],"X",Tabla1[[#This Row],[PADRE]])</f>
        <v>D00i072XD01i466</v>
      </c>
    </row>
    <row r="1593" spans="1:60" ht="15.75" hidden="1" x14ac:dyDescent="0.25">
      <c r="A1593" s="11" t="str">
        <f t="shared" si="251"/>
        <v>D07_261_7</v>
      </c>
      <c r="B1593" s="48" t="s">
        <v>585</v>
      </c>
      <c r="C1593" s="49">
        <v>261</v>
      </c>
      <c r="D1593" s="52">
        <v>7</v>
      </c>
      <c r="E1593" s="11" t="s">
        <v>523</v>
      </c>
      <c r="F1593" s="51" t="s">
        <v>577</v>
      </c>
      <c r="G1593" s="51" t="s">
        <v>63</v>
      </c>
      <c r="H1593" s="51">
        <v>2014</v>
      </c>
      <c r="I1593" s="144" t="s">
        <v>592</v>
      </c>
      <c r="J1593" s="51">
        <v>57</v>
      </c>
      <c r="M1593" s="51">
        <f>L1593-47</f>
        <v>-47</v>
      </c>
      <c r="P1593" s="51">
        <v>2</v>
      </c>
      <c r="T1593" s="51" t="s">
        <v>602</v>
      </c>
      <c r="U1593" s="51"/>
      <c r="W1593" s="51">
        <v>2</v>
      </c>
      <c r="X1593" s="51">
        <v>208</v>
      </c>
      <c r="Y1593" s="51">
        <v>25</v>
      </c>
      <c r="Z1593" s="51">
        <v>117</v>
      </c>
      <c r="AA1593" s="55">
        <f t="shared" si="253"/>
        <v>4.72</v>
      </c>
      <c r="AB1593" s="51">
        <v>4</v>
      </c>
      <c r="AC1593" s="51">
        <v>24</v>
      </c>
      <c r="AD1593" s="55">
        <f t="shared" si="248"/>
        <v>1</v>
      </c>
      <c r="AE1593" s="52">
        <f t="shared" si="252"/>
        <v>21.186440677966104</v>
      </c>
      <c r="AF1593" s="51">
        <v>1</v>
      </c>
      <c r="AG1593" s="51">
        <f t="shared" si="254"/>
        <v>4</v>
      </c>
      <c r="AH1593" s="51">
        <v>0</v>
      </c>
      <c r="AI1593" s="51">
        <f t="shared" si="255"/>
        <v>0</v>
      </c>
      <c r="AJ1593" s="50" t="s">
        <v>603</v>
      </c>
      <c r="AM1593" s="51">
        <v>4</v>
      </c>
      <c r="AN1593" s="51">
        <v>2</v>
      </c>
      <c r="AO1593" s="51">
        <v>1</v>
      </c>
      <c r="AP1593" s="51">
        <v>2</v>
      </c>
      <c r="AQ1593" s="51">
        <v>3</v>
      </c>
      <c r="AR1593" s="51">
        <v>3</v>
      </c>
      <c r="AS1593" s="51"/>
      <c r="AT1593" s="157" t="s">
        <v>596</v>
      </c>
      <c r="AU1593" s="51">
        <f>AS1593-64</f>
        <v>-64</v>
      </c>
      <c r="AV1593" s="51">
        <f>AS1593-77</f>
        <v>-77</v>
      </c>
      <c r="AW1593" s="52"/>
      <c r="AY1593" s="51"/>
      <c r="BE1593" s="52" t="s">
        <v>591</v>
      </c>
      <c r="BF1593" s="51"/>
      <c r="BH1593" t="str">
        <f>CONCATENATE(Tabla1[[#This Row],[MADRE]],"X",Tabla1[[#This Row],[PADRE]])</f>
        <v>D00i072XD01i466</v>
      </c>
    </row>
    <row r="1594" spans="1:60" ht="15.75" hidden="1" x14ac:dyDescent="0.25">
      <c r="A1594" s="11" t="str">
        <f t="shared" si="251"/>
        <v>D07_261_7</v>
      </c>
      <c r="B1594" s="48" t="s">
        <v>585</v>
      </c>
      <c r="C1594" s="49">
        <v>261</v>
      </c>
      <c r="D1594" s="52">
        <v>7</v>
      </c>
      <c r="E1594" s="11" t="s">
        <v>523</v>
      </c>
      <c r="F1594" s="51" t="s">
        <v>577</v>
      </c>
      <c r="G1594" s="51" t="s">
        <v>63</v>
      </c>
      <c r="H1594" s="51">
        <v>2015</v>
      </c>
      <c r="I1594" s="144" t="s">
        <v>592</v>
      </c>
      <c r="J1594" s="51">
        <v>69</v>
      </c>
      <c r="M1594" s="51">
        <f>L1594-61</f>
        <v>-61</v>
      </c>
      <c r="P1594" s="51">
        <v>3</v>
      </c>
      <c r="T1594" s="51" t="s">
        <v>604</v>
      </c>
      <c r="U1594" s="51"/>
      <c r="W1594" s="51">
        <v>3</v>
      </c>
      <c r="X1594" s="51">
        <v>221</v>
      </c>
      <c r="Y1594" s="51">
        <v>25</v>
      </c>
      <c r="Z1594" s="51">
        <v>83</v>
      </c>
      <c r="AA1594" s="55">
        <f t="shared" si="253"/>
        <v>3.32</v>
      </c>
      <c r="AB1594" s="51">
        <v>4</v>
      </c>
      <c r="AC1594" s="51">
        <v>26</v>
      </c>
      <c r="AD1594" s="55">
        <f t="shared" si="248"/>
        <v>1.04</v>
      </c>
      <c r="AE1594" s="52">
        <f t="shared" si="252"/>
        <v>31.325301204819279</v>
      </c>
      <c r="AF1594" s="51">
        <v>0</v>
      </c>
      <c r="AG1594" s="51">
        <f t="shared" si="254"/>
        <v>0</v>
      </c>
      <c r="AH1594" s="51">
        <v>0</v>
      </c>
      <c r="AI1594" s="51">
        <f t="shared" si="255"/>
        <v>0</v>
      </c>
      <c r="AJ1594" s="50" t="s">
        <v>259</v>
      </c>
      <c r="AM1594" s="51">
        <v>6</v>
      </c>
      <c r="AN1594" s="51">
        <v>3</v>
      </c>
      <c r="AO1594" s="51">
        <v>1</v>
      </c>
      <c r="AP1594" s="51">
        <v>2</v>
      </c>
      <c r="AQ1594" s="51">
        <v>3</v>
      </c>
      <c r="AR1594" s="51">
        <v>4</v>
      </c>
      <c r="AS1594" s="51"/>
      <c r="AT1594" s="157"/>
      <c r="AU1594" s="51">
        <f>AS1594-81</f>
        <v>-81</v>
      </c>
      <c r="AV1594" s="51">
        <f>AS1594-89</f>
        <v>-89</v>
      </c>
      <c r="AW1594" s="52"/>
      <c r="AY1594" s="51"/>
      <c r="BE1594" s="52" t="s">
        <v>591</v>
      </c>
      <c r="BF1594" s="51"/>
      <c r="BH1594" t="str">
        <f>CONCATENATE(Tabla1[[#This Row],[MADRE]],"X",Tabla1[[#This Row],[PADRE]])</f>
        <v>D00i072XD01i466</v>
      </c>
    </row>
    <row r="1595" spans="1:60" ht="15.75" hidden="1" x14ac:dyDescent="0.25">
      <c r="A1595" s="11" t="str">
        <f t="shared" si="251"/>
        <v>D07_309_7</v>
      </c>
      <c r="B1595" s="48" t="s">
        <v>585</v>
      </c>
      <c r="C1595" s="49">
        <v>309</v>
      </c>
      <c r="D1595" s="52">
        <v>7</v>
      </c>
      <c r="E1595" s="11" t="s">
        <v>523</v>
      </c>
      <c r="F1595" s="51" t="s">
        <v>577</v>
      </c>
      <c r="G1595" s="51" t="s">
        <v>63</v>
      </c>
      <c r="H1595" s="51">
        <v>2013</v>
      </c>
      <c r="I1595" s="144" t="s">
        <v>592</v>
      </c>
      <c r="J1595" s="51">
        <v>69</v>
      </c>
      <c r="M1595" s="51">
        <f>L1595-49</f>
        <v>-49</v>
      </c>
      <c r="P1595" s="51">
        <v>4</v>
      </c>
      <c r="T1595" s="51" t="s">
        <v>605</v>
      </c>
      <c r="U1595" s="51"/>
      <c r="W1595" s="51">
        <v>4</v>
      </c>
      <c r="X1595" s="51">
        <v>228</v>
      </c>
      <c r="Y1595" s="51">
        <v>25</v>
      </c>
      <c r="Z1595" s="51">
        <v>108</v>
      </c>
      <c r="AA1595" s="55">
        <f t="shared" si="253"/>
        <v>4.32</v>
      </c>
      <c r="AB1595" s="51">
        <v>4</v>
      </c>
      <c r="AC1595" s="51">
        <v>22</v>
      </c>
      <c r="AD1595" s="55">
        <f t="shared" si="248"/>
        <v>0.88</v>
      </c>
      <c r="AE1595" s="52">
        <f t="shared" si="252"/>
        <v>20.37037037037037</v>
      </c>
      <c r="AF1595" s="51">
        <v>0</v>
      </c>
      <c r="AG1595" s="51">
        <f t="shared" si="254"/>
        <v>0</v>
      </c>
      <c r="AH1595" s="51">
        <v>0</v>
      </c>
      <c r="AI1595" s="51">
        <f t="shared" si="255"/>
        <v>0</v>
      </c>
      <c r="AJ1595" s="50" t="s">
        <v>444</v>
      </c>
      <c r="AM1595" s="51">
        <v>3</v>
      </c>
      <c r="AN1595" s="51">
        <v>3</v>
      </c>
      <c r="AO1595" s="51">
        <v>1</v>
      </c>
      <c r="AP1595" s="51">
        <v>4</v>
      </c>
      <c r="AQ1595" s="51">
        <v>3</v>
      </c>
      <c r="AR1595" s="51">
        <v>3</v>
      </c>
      <c r="AS1595" s="51">
        <v>1</v>
      </c>
      <c r="AT1595" s="157"/>
      <c r="AU1595" s="51">
        <f>AS1595-76</f>
        <v>-75</v>
      </c>
      <c r="AV1595" s="51">
        <f>AS1595-90</f>
        <v>-89</v>
      </c>
      <c r="AW1595" s="52"/>
      <c r="AY1595" s="51"/>
      <c r="BE1595" s="52" t="s">
        <v>364</v>
      </c>
      <c r="BF1595" s="51"/>
      <c r="BH1595" t="str">
        <f>CONCATENATE(Tabla1[[#This Row],[MADRE]],"X",Tabla1[[#This Row],[PADRE]])</f>
        <v>D00i072XD01i466</v>
      </c>
    </row>
    <row r="1596" spans="1:60" ht="15.75" hidden="1" x14ac:dyDescent="0.25">
      <c r="A1596" s="11" t="str">
        <f t="shared" si="251"/>
        <v>D07_309_7</v>
      </c>
      <c r="B1596" s="48" t="s">
        <v>585</v>
      </c>
      <c r="C1596" s="49">
        <v>309</v>
      </c>
      <c r="D1596" s="52">
        <v>7</v>
      </c>
      <c r="E1596" s="11" t="s">
        <v>523</v>
      </c>
      <c r="F1596" s="51" t="s">
        <v>577</v>
      </c>
      <c r="G1596" s="51" t="s">
        <v>63</v>
      </c>
      <c r="H1596" s="51">
        <v>2014</v>
      </c>
      <c r="I1596" s="144" t="s">
        <v>592</v>
      </c>
      <c r="J1596" s="51">
        <v>54</v>
      </c>
      <c r="M1596" s="51">
        <f>L1596-47</f>
        <v>-47</v>
      </c>
      <c r="P1596" s="51">
        <v>3</v>
      </c>
      <c r="T1596" s="51" t="s">
        <v>225</v>
      </c>
      <c r="U1596" s="51"/>
      <c r="W1596" s="51">
        <v>1</v>
      </c>
      <c r="X1596" s="51">
        <v>205</v>
      </c>
      <c r="Y1596" s="51">
        <v>25</v>
      </c>
      <c r="Z1596" s="51">
        <v>144</v>
      </c>
      <c r="AA1596" s="55">
        <f t="shared" si="253"/>
        <v>5.8365217391304354</v>
      </c>
      <c r="AB1596" s="51">
        <v>5</v>
      </c>
      <c r="AC1596" s="51">
        <v>22</v>
      </c>
      <c r="AD1596" s="55">
        <f t="shared" si="248"/>
        <v>0.95652173913043481</v>
      </c>
      <c r="AE1596" s="52">
        <f t="shared" si="252"/>
        <v>16.388557806912992</v>
      </c>
      <c r="AF1596" s="51">
        <v>2</v>
      </c>
      <c r="AG1596" s="51">
        <f t="shared" si="254"/>
        <v>8</v>
      </c>
      <c r="AH1596" s="51">
        <v>0</v>
      </c>
      <c r="AI1596" s="51">
        <f t="shared" si="255"/>
        <v>0</v>
      </c>
      <c r="AJ1596" s="50" t="s">
        <v>537</v>
      </c>
      <c r="AM1596" s="51">
        <v>11</v>
      </c>
      <c r="AN1596" s="51">
        <v>2</v>
      </c>
      <c r="AO1596" s="51">
        <v>1</v>
      </c>
      <c r="AP1596" s="51">
        <v>2</v>
      </c>
      <c r="AQ1596" s="51">
        <v>3</v>
      </c>
      <c r="AR1596" s="51">
        <v>4</v>
      </c>
      <c r="AS1596" s="51"/>
      <c r="AT1596" s="157" t="s">
        <v>596</v>
      </c>
      <c r="AU1596" s="51">
        <f>AS1596-64</f>
        <v>-64</v>
      </c>
      <c r="AV1596" s="51">
        <f>AS1596-77</f>
        <v>-77</v>
      </c>
      <c r="AW1596" s="52"/>
      <c r="AY1596" s="51"/>
      <c r="BE1596" s="52" t="s">
        <v>364</v>
      </c>
      <c r="BF1596" s="51"/>
      <c r="BH1596" t="str">
        <f>CONCATENATE(Tabla1[[#This Row],[MADRE]],"X",Tabla1[[#This Row],[PADRE]])</f>
        <v>D00i072XD01i466</v>
      </c>
    </row>
    <row r="1597" spans="1:60" ht="15.75" hidden="1" x14ac:dyDescent="0.25">
      <c r="A1597" s="11" t="str">
        <f t="shared" si="251"/>
        <v>D07_309_7</v>
      </c>
      <c r="B1597" s="48" t="s">
        <v>585</v>
      </c>
      <c r="C1597" s="49">
        <v>309</v>
      </c>
      <c r="D1597" s="52">
        <v>7</v>
      </c>
      <c r="E1597" s="11" t="s">
        <v>523</v>
      </c>
      <c r="F1597" s="51" t="s">
        <v>577</v>
      </c>
      <c r="G1597" s="51" t="s">
        <v>63</v>
      </c>
      <c r="H1597" s="51">
        <v>2015</v>
      </c>
      <c r="I1597" s="144" t="s">
        <v>592</v>
      </c>
      <c r="J1597" s="51">
        <v>73</v>
      </c>
      <c r="M1597" s="51">
        <f>L1597-61</f>
        <v>-61</v>
      </c>
      <c r="P1597" s="51">
        <v>4</v>
      </c>
      <c r="T1597" s="51" t="s">
        <v>606</v>
      </c>
      <c r="U1597" s="51"/>
      <c r="W1597" s="51">
        <v>2</v>
      </c>
      <c r="X1597" s="51">
        <v>222</v>
      </c>
      <c r="Y1597" s="51">
        <v>25</v>
      </c>
      <c r="Z1597" s="51">
        <v>144</v>
      </c>
      <c r="AA1597" s="55">
        <f t="shared" si="253"/>
        <v>5.76</v>
      </c>
      <c r="AB1597" s="51">
        <v>4</v>
      </c>
      <c r="AC1597" s="51">
        <v>25</v>
      </c>
      <c r="AD1597" s="55">
        <f t="shared" si="248"/>
        <v>1</v>
      </c>
      <c r="AE1597" s="52">
        <f t="shared" si="252"/>
        <v>17.361111111111111</v>
      </c>
      <c r="AF1597" s="51">
        <v>0</v>
      </c>
      <c r="AG1597" s="51">
        <f t="shared" si="254"/>
        <v>0</v>
      </c>
      <c r="AH1597" s="51">
        <v>0</v>
      </c>
      <c r="AI1597" s="51">
        <f t="shared" si="255"/>
        <v>0</v>
      </c>
      <c r="AJ1597" s="50" t="s">
        <v>87</v>
      </c>
      <c r="AM1597" s="51">
        <v>10</v>
      </c>
      <c r="AN1597" s="51">
        <v>2</v>
      </c>
      <c r="AO1597" s="51">
        <v>1</v>
      </c>
      <c r="AP1597" s="51">
        <v>2</v>
      </c>
      <c r="AQ1597" s="51">
        <v>3</v>
      </c>
      <c r="AR1597" s="51">
        <v>4</v>
      </c>
      <c r="AS1597" s="51"/>
      <c r="AT1597" s="157"/>
      <c r="AU1597" s="51">
        <f>AS1597-81</f>
        <v>-81</v>
      </c>
      <c r="AV1597" s="51">
        <f>AS1597-89</f>
        <v>-89</v>
      </c>
      <c r="AW1597" s="52"/>
      <c r="AY1597" s="51"/>
      <c r="BE1597" s="52" t="s">
        <v>364</v>
      </c>
      <c r="BF1597" s="51"/>
      <c r="BH1597" t="str">
        <f>CONCATENATE(Tabla1[[#This Row],[MADRE]],"X",Tabla1[[#This Row],[PADRE]])</f>
        <v>D00i072XD01i466</v>
      </c>
    </row>
    <row r="1598" spans="1:60" ht="15.75" hidden="1" x14ac:dyDescent="0.25">
      <c r="A1598" s="11" t="str">
        <f t="shared" si="251"/>
        <v>D07_316_7</v>
      </c>
      <c r="B1598" s="48" t="s">
        <v>585</v>
      </c>
      <c r="C1598" s="49">
        <v>316</v>
      </c>
      <c r="D1598" s="52">
        <v>7</v>
      </c>
      <c r="E1598" s="11" t="s">
        <v>523</v>
      </c>
      <c r="F1598" s="51" t="s">
        <v>577</v>
      </c>
      <c r="G1598" s="51" t="s">
        <v>63</v>
      </c>
      <c r="H1598" s="51">
        <v>2012</v>
      </c>
      <c r="I1598" s="144" t="s">
        <v>373</v>
      </c>
      <c r="J1598" s="51">
        <v>75</v>
      </c>
      <c r="M1598" s="51">
        <f>L1598-67</f>
        <v>-67</v>
      </c>
      <c r="P1598" s="51">
        <v>3</v>
      </c>
      <c r="T1598" s="51"/>
      <c r="U1598" s="51"/>
      <c r="W1598" s="51">
        <v>3</v>
      </c>
      <c r="X1598" s="51">
        <v>216</v>
      </c>
      <c r="Y1598" s="51">
        <v>25</v>
      </c>
      <c r="Z1598" s="51">
        <v>91</v>
      </c>
      <c r="AA1598" s="55">
        <f t="shared" si="253"/>
        <v>3.6716666666666669</v>
      </c>
      <c r="AB1598" s="51">
        <v>4</v>
      </c>
      <c r="AC1598" s="51">
        <v>19</v>
      </c>
      <c r="AD1598" s="55">
        <f t="shared" si="248"/>
        <v>0.79166666666666663</v>
      </c>
      <c r="AE1598" s="52">
        <f t="shared" si="252"/>
        <v>21.561507035860188</v>
      </c>
      <c r="AF1598" s="51">
        <v>1</v>
      </c>
      <c r="AG1598" s="51">
        <f t="shared" si="254"/>
        <v>4</v>
      </c>
      <c r="AH1598" s="51">
        <v>0</v>
      </c>
      <c r="AI1598" s="51">
        <f t="shared" si="255"/>
        <v>0</v>
      </c>
      <c r="AJ1598" s="50" t="s">
        <v>87</v>
      </c>
      <c r="AM1598" s="51">
        <v>7</v>
      </c>
      <c r="AN1598" s="51">
        <v>3</v>
      </c>
      <c r="AO1598" s="51">
        <v>1</v>
      </c>
      <c r="AP1598" s="51">
        <v>2</v>
      </c>
      <c r="AQ1598" s="51">
        <v>3</v>
      </c>
      <c r="AR1598" s="51">
        <v>4</v>
      </c>
      <c r="AS1598" s="51"/>
      <c r="AT1598" s="72"/>
      <c r="AU1598" s="51">
        <f>AS1598-78</f>
        <v>-78</v>
      </c>
      <c r="AV1598" s="51">
        <f>AS1598-95</f>
        <v>-95</v>
      </c>
      <c r="AW1598" s="52">
        <v>2</v>
      </c>
      <c r="AY1598" s="51"/>
      <c r="BE1598" s="52" t="s">
        <v>364</v>
      </c>
      <c r="BF1598" s="51"/>
      <c r="BH1598" t="str">
        <f>CONCATENATE(Tabla1[[#This Row],[MADRE]],"X",Tabla1[[#This Row],[PADRE]])</f>
        <v>D00i072XD01i466</v>
      </c>
    </row>
    <row r="1599" spans="1:60" ht="15.75" hidden="1" x14ac:dyDescent="0.25">
      <c r="A1599" s="11" t="str">
        <f t="shared" si="251"/>
        <v>D07_324_7</v>
      </c>
      <c r="B1599" s="48" t="s">
        <v>585</v>
      </c>
      <c r="C1599" s="49">
        <v>324</v>
      </c>
      <c r="D1599" s="52">
        <v>7</v>
      </c>
      <c r="E1599" s="11" t="s">
        <v>523</v>
      </c>
      <c r="F1599" s="51" t="s">
        <v>577</v>
      </c>
      <c r="G1599" s="51" t="s">
        <v>63</v>
      </c>
      <c r="H1599" s="51">
        <v>2012</v>
      </c>
      <c r="I1599" s="144" t="s">
        <v>373</v>
      </c>
      <c r="J1599" s="51">
        <v>75</v>
      </c>
      <c r="M1599" s="51">
        <f>L1599-67</f>
        <v>-67</v>
      </c>
      <c r="P1599" s="51">
        <v>3</v>
      </c>
      <c r="T1599" s="51"/>
      <c r="U1599" s="51"/>
      <c r="W1599" s="51">
        <v>3</v>
      </c>
      <c r="X1599" s="51">
        <v>224</v>
      </c>
      <c r="Y1599" s="51">
        <v>25</v>
      </c>
      <c r="Z1599" s="51">
        <v>89</v>
      </c>
      <c r="AA1599" s="55">
        <f t="shared" ref="AA1599:AA1630" si="256">(Z1599+(AD1599*AF1599))/Y1599</f>
        <v>3.56</v>
      </c>
      <c r="AB1599" s="51">
        <v>4</v>
      </c>
      <c r="AC1599" s="51">
        <v>29</v>
      </c>
      <c r="AD1599" s="55">
        <f t="shared" ref="AD1599:AD1662" si="257">AC1599/(Y1599-AF1599)</f>
        <v>1.1599999999999999</v>
      </c>
      <c r="AE1599" s="52">
        <f t="shared" si="252"/>
        <v>32.584269662921344</v>
      </c>
      <c r="AF1599" s="51">
        <v>0</v>
      </c>
      <c r="AG1599" s="51">
        <f t="shared" ref="AG1599:AG1630" si="258">AF1599*100/Y1599</f>
        <v>0</v>
      </c>
      <c r="AH1599" s="51">
        <v>0</v>
      </c>
      <c r="AI1599" s="51">
        <f t="shared" ref="AI1599:AI1630" si="259">AH1599*100/Y1599</f>
        <v>0</v>
      </c>
      <c r="AJ1599" s="50" t="s">
        <v>123</v>
      </c>
      <c r="AM1599" s="51">
        <v>4</v>
      </c>
      <c r="AN1599" s="51">
        <v>2</v>
      </c>
      <c r="AO1599" s="51">
        <v>1</v>
      </c>
      <c r="AP1599" s="51">
        <v>2</v>
      </c>
      <c r="AQ1599" s="51">
        <v>3</v>
      </c>
      <c r="AR1599" s="51">
        <v>4</v>
      </c>
      <c r="AS1599" s="51"/>
      <c r="AT1599" s="72" t="s">
        <v>554</v>
      </c>
      <c r="AU1599" s="51">
        <f>AS1599-78</f>
        <v>-78</v>
      </c>
      <c r="AV1599" s="51">
        <f>AS1599-95</f>
        <v>-95</v>
      </c>
      <c r="AW1599" s="52"/>
      <c r="AY1599" s="51"/>
      <c r="BE1599" s="52" t="s">
        <v>364</v>
      </c>
      <c r="BF1599" s="51"/>
      <c r="BH1599" t="str">
        <f>CONCATENATE(Tabla1[[#This Row],[MADRE]],"X",Tabla1[[#This Row],[PADRE]])</f>
        <v>D00i072XD01i466</v>
      </c>
    </row>
    <row r="1600" spans="1:60" ht="15.75" hidden="1" x14ac:dyDescent="0.25">
      <c r="A1600" s="11" t="str">
        <f t="shared" si="251"/>
        <v>D07_327_7</v>
      </c>
      <c r="B1600" s="48" t="s">
        <v>585</v>
      </c>
      <c r="C1600" s="49">
        <v>327</v>
      </c>
      <c r="D1600" s="52">
        <v>7</v>
      </c>
      <c r="E1600" s="11" t="s">
        <v>523</v>
      </c>
      <c r="F1600" s="51" t="s">
        <v>577</v>
      </c>
      <c r="G1600" s="51" t="s">
        <v>63</v>
      </c>
      <c r="H1600" s="51">
        <v>2012</v>
      </c>
      <c r="I1600" s="144" t="s">
        <v>373</v>
      </c>
      <c r="J1600" s="51">
        <v>75</v>
      </c>
      <c r="M1600" s="51">
        <f>L1600-67</f>
        <v>-67</v>
      </c>
      <c r="P1600" s="51">
        <v>2</v>
      </c>
      <c r="T1600" s="51"/>
      <c r="U1600" s="51"/>
      <c r="W1600" s="51">
        <v>3</v>
      </c>
      <c r="X1600" s="51">
        <v>214</v>
      </c>
      <c r="Y1600" s="51">
        <v>25</v>
      </c>
      <c r="Z1600" s="51">
        <v>122</v>
      </c>
      <c r="AA1600" s="55">
        <f t="shared" si="256"/>
        <v>4.88</v>
      </c>
      <c r="AB1600" s="51">
        <v>5</v>
      </c>
      <c r="AC1600" s="51">
        <v>23</v>
      </c>
      <c r="AD1600" s="55">
        <f t="shared" si="257"/>
        <v>0.92</v>
      </c>
      <c r="AE1600" s="52">
        <f t="shared" si="252"/>
        <v>18.852459016393443</v>
      </c>
      <c r="AF1600" s="51">
        <v>0</v>
      </c>
      <c r="AG1600" s="51">
        <f t="shared" si="258"/>
        <v>0</v>
      </c>
      <c r="AH1600" s="51">
        <v>0</v>
      </c>
      <c r="AI1600" s="51">
        <f t="shared" si="259"/>
        <v>0</v>
      </c>
      <c r="AJ1600" s="50" t="s">
        <v>87</v>
      </c>
      <c r="AM1600" s="51">
        <v>4</v>
      </c>
      <c r="AN1600" s="51">
        <v>3</v>
      </c>
      <c r="AO1600" s="51">
        <v>1</v>
      </c>
      <c r="AP1600" s="51">
        <v>2</v>
      </c>
      <c r="AQ1600" s="51">
        <v>3</v>
      </c>
      <c r="AR1600" s="51">
        <v>4</v>
      </c>
      <c r="AS1600" s="51"/>
      <c r="AT1600" s="72"/>
      <c r="AU1600" s="51">
        <f>AS1600-78</f>
        <v>-78</v>
      </c>
      <c r="AV1600" s="51">
        <f>AS1600-95</f>
        <v>-95</v>
      </c>
      <c r="AW1600" s="52"/>
      <c r="AY1600" s="51"/>
      <c r="BE1600" s="52" t="s">
        <v>364</v>
      </c>
      <c r="BF1600" s="51"/>
      <c r="BH1600" t="str">
        <f>CONCATENATE(Tabla1[[#This Row],[MADRE]],"X",Tabla1[[#This Row],[PADRE]])</f>
        <v>D00i072XD01i466</v>
      </c>
    </row>
    <row r="1601" spans="1:60" ht="15.75" hidden="1" x14ac:dyDescent="0.25">
      <c r="A1601" s="11" t="str">
        <f t="shared" ref="A1601:A1664" si="260">CONCATENATE(B1601, "_",C1601,"_",D1601)</f>
        <v>D07_328_7</v>
      </c>
      <c r="B1601" s="48" t="s">
        <v>585</v>
      </c>
      <c r="C1601" s="49">
        <v>328</v>
      </c>
      <c r="D1601" s="52">
        <v>7</v>
      </c>
      <c r="E1601" s="11" t="s">
        <v>523</v>
      </c>
      <c r="F1601" s="51" t="s">
        <v>577</v>
      </c>
      <c r="G1601" s="51" t="s">
        <v>63</v>
      </c>
      <c r="H1601" s="51">
        <v>2012</v>
      </c>
      <c r="I1601" s="144" t="s">
        <v>373</v>
      </c>
      <c r="J1601" s="51">
        <v>77</v>
      </c>
      <c r="M1601" s="51">
        <f>L1601-67</f>
        <v>-67</v>
      </c>
      <c r="P1601" s="51">
        <v>3</v>
      </c>
      <c r="T1601" s="51"/>
      <c r="U1601" s="51"/>
      <c r="W1601" s="51">
        <v>3</v>
      </c>
      <c r="X1601" s="51">
        <v>216</v>
      </c>
      <c r="Y1601" s="51">
        <v>25</v>
      </c>
      <c r="Z1601" s="51">
        <v>75</v>
      </c>
      <c r="AA1601" s="55">
        <f t="shared" si="256"/>
        <v>3</v>
      </c>
      <c r="AB1601" s="51">
        <v>4</v>
      </c>
      <c r="AC1601" s="51">
        <v>23</v>
      </c>
      <c r="AD1601" s="55">
        <f t="shared" si="257"/>
        <v>0.92</v>
      </c>
      <c r="AE1601" s="52">
        <f t="shared" si="252"/>
        <v>30.666666666666668</v>
      </c>
      <c r="AF1601" s="51">
        <v>0</v>
      </c>
      <c r="AG1601" s="51">
        <f t="shared" si="258"/>
        <v>0</v>
      </c>
      <c r="AH1601" s="51">
        <v>0</v>
      </c>
      <c r="AI1601" s="51">
        <f t="shared" si="259"/>
        <v>0</v>
      </c>
      <c r="AJ1601" s="50" t="s">
        <v>87</v>
      </c>
      <c r="AM1601" s="51">
        <v>6</v>
      </c>
      <c r="AN1601" s="51">
        <v>3</v>
      </c>
      <c r="AO1601" s="51">
        <v>1</v>
      </c>
      <c r="AP1601" s="51">
        <v>3</v>
      </c>
      <c r="AQ1601" s="51">
        <v>3</v>
      </c>
      <c r="AR1601" s="51">
        <v>4</v>
      </c>
      <c r="AS1601" s="51"/>
      <c r="AT1601" s="72"/>
      <c r="AU1601" s="51">
        <f>AS1601-78</f>
        <v>-78</v>
      </c>
      <c r="AV1601" s="51">
        <f>AS1601-95</f>
        <v>-95</v>
      </c>
      <c r="AW1601" s="52"/>
      <c r="AY1601" s="51"/>
      <c r="BE1601" s="52" t="s">
        <v>364</v>
      </c>
      <c r="BF1601" s="51"/>
      <c r="BH1601" t="str">
        <f>CONCATENATE(Tabla1[[#This Row],[MADRE]],"X",Tabla1[[#This Row],[PADRE]])</f>
        <v>D00i072XD01i466</v>
      </c>
    </row>
    <row r="1602" spans="1:60" ht="15.75" hidden="1" x14ac:dyDescent="0.25">
      <c r="A1602" s="11" t="str">
        <f t="shared" si="260"/>
        <v>D07_332_8</v>
      </c>
      <c r="B1602" s="48" t="s">
        <v>585</v>
      </c>
      <c r="C1602" s="159">
        <v>332</v>
      </c>
      <c r="D1602" s="160">
        <v>8</v>
      </c>
      <c r="E1602" s="11" t="s">
        <v>523</v>
      </c>
      <c r="F1602" s="76" t="s">
        <v>62</v>
      </c>
      <c r="G1602" s="70" t="s">
        <v>63</v>
      </c>
      <c r="H1602" s="76">
        <v>2011</v>
      </c>
      <c r="I1602" s="144" t="s">
        <v>592</v>
      </c>
      <c r="J1602" s="66">
        <v>80</v>
      </c>
      <c r="M1602" s="66">
        <f>L1602-53</f>
        <v>-53</v>
      </c>
      <c r="P1602" s="76">
        <v>3</v>
      </c>
      <c r="T1602" s="76"/>
      <c r="U1602" s="66"/>
      <c r="W1602" s="76">
        <v>3</v>
      </c>
      <c r="X1602" s="76">
        <v>230</v>
      </c>
      <c r="Y1602" s="76">
        <v>25</v>
      </c>
      <c r="Z1602" s="76">
        <v>79</v>
      </c>
      <c r="AA1602" s="161">
        <f t="shared" si="256"/>
        <v>3.16</v>
      </c>
      <c r="AB1602" s="76">
        <v>4</v>
      </c>
      <c r="AC1602" s="76">
        <v>24</v>
      </c>
      <c r="AD1602" s="161">
        <f t="shared" si="257"/>
        <v>0.96</v>
      </c>
      <c r="AE1602" s="162">
        <f t="shared" si="252"/>
        <v>30.379746835443036</v>
      </c>
      <c r="AF1602" s="76">
        <v>0</v>
      </c>
      <c r="AG1602" s="76">
        <f t="shared" si="258"/>
        <v>0</v>
      </c>
      <c r="AH1602" s="76">
        <v>0</v>
      </c>
      <c r="AI1602" s="76">
        <f t="shared" si="259"/>
        <v>0</v>
      </c>
      <c r="AJ1602" s="163" t="s">
        <v>444</v>
      </c>
      <c r="AM1602" s="76">
        <v>5</v>
      </c>
      <c r="AN1602" s="76">
        <v>2</v>
      </c>
      <c r="AO1602" s="76">
        <v>2</v>
      </c>
      <c r="AP1602" s="76">
        <v>1</v>
      </c>
      <c r="AQ1602" s="76">
        <v>3</v>
      </c>
      <c r="AR1602" s="76">
        <v>3</v>
      </c>
      <c r="AS1602" s="76">
        <v>2</v>
      </c>
      <c r="AT1602" s="164"/>
      <c r="AU1602" s="76">
        <f>AS1602-70</f>
        <v>-68</v>
      </c>
      <c r="AV1602" s="76">
        <f>AS1602-85</f>
        <v>-83</v>
      </c>
      <c r="AW1602" s="67"/>
      <c r="AY1602" s="76" t="s">
        <v>607</v>
      </c>
      <c r="BE1602" s="159" t="s">
        <v>591</v>
      </c>
      <c r="BF1602" s="66"/>
      <c r="BH1602" t="str">
        <f>CONCATENATE(Tabla1[[#This Row],[MADRE]],"X",Tabla1[[#This Row],[PADRE]])</f>
        <v>D00i072XR1000</v>
      </c>
    </row>
    <row r="1603" spans="1:60" ht="15.75" hidden="1" x14ac:dyDescent="0.25">
      <c r="A1603" s="11" t="str">
        <f t="shared" si="260"/>
        <v>D07_332_8</v>
      </c>
      <c r="B1603" s="48" t="s">
        <v>585</v>
      </c>
      <c r="C1603" s="165">
        <v>332</v>
      </c>
      <c r="D1603" s="166">
        <v>8</v>
      </c>
      <c r="E1603" s="11" t="s">
        <v>523</v>
      </c>
      <c r="F1603" s="167" t="s">
        <v>62</v>
      </c>
      <c r="G1603" s="168" t="s">
        <v>63</v>
      </c>
      <c r="H1603" s="167">
        <v>2012</v>
      </c>
      <c r="I1603" s="144" t="s">
        <v>592</v>
      </c>
      <c r="J1603" s="51">
        <v>84</v>
      </c>
      <c r="M1603" s="51">
        <f>L1603-67</f>
        <v>-67</v>
      </c>
      <c r="P1603" s="70">
        <v>3</v>
      </c>
      <c r="T1603" s="169" t="s">
        <v>212</v>
      </c>
      <c r="U1603" s="51"/>
      <c r="W1603" s="168">
        <v>2</v>
      </c>
      <c r="X1603" s="168">
        <v>229</v>
      </c>
      <c r="Y1603" s="168">
        <v>25</v>
      </c>
      <c r="Z1603" s="168">
        <v>77</v>
      </c>
      <c r="AA1603" s="170">
        <f t="shared" si="256"/>
        <v>3.1133333333333333</v>
      </c>
      <c r="AB1603" s="168">
        <v>4</v>
      </c>
      <c r="AC1603" s="168">
        <v>20</v>
      </c>
      <c r="AD1603" s="170">
        <f t="shared" si="257"/>
        <v>0.83333333333333337</v>
      </c>
      <c r="AE1603" s="160">
        <f t="shared" si="252"/>
        <v>26.766595289079234</v>
      </c>
      <c r="AF1603" s="168">
        <v>1</v>
      </c>
      <c r="AG1603" s="70">
        <f t="shared" si="258"/>
        <v>4</v>
      </c>
      <c r="AH1603" s="168">
        <v>0</v>
      </c>
      <c r="AI1603" s="70">
        <f t="shared" si="259"/>
        <v>0</v>
      </c>
      <c r="AJ1603" s="171" t="s">
        <v>81</v>
      </c>
      <c r="AM1603" s="168">
        <v>5</v>
      </c>
      <c r="AN1603" s="168">
        <v>2</v>
      </c>
      <c r="AO1603" s="168">
        <v>1</v>
      </c>
      <c r="AP1603" s="168">
        <v>1</v>
      </c>
      <c r="AQ1603" s="168">
        <v>3</v>
      </c>
      <c r="AR1603" s="168">
        <v>4</v>
      </c>
      <c r="AS1603" s="168"/>
      <c r="AT1603" s="172" t="s">
        <v>608</v>
      </c>
      <c r="AU1603" s="70">
        <f>AS1603-78</f>
        <v>-78</v>
      </c>
      <c r="AV1603" s="70">
        <f>AS1603-95</f>
        <v>-95</v>
      </c>
      <c r="AW1603" s="52"/>
      <c r="AY1603" s="76" t="s">
        <v>607</v>
      </c>
      <c r="BE1603" s="173" t="s">
        <v>591</v>
      </c>
      <c r="BF1603" s="51"/>
      <c r="BH1603" t="str">
        <f>CONCATENATE(Tabla1[[#This Row],[MADRE]],"X",Tabla1[[#This Row],[PADRE]])</f>
        <v>D00i072XR1000</v>
      </c>
    </row>
    <row r="1604" spans="1:60" ht="15.75" hidden="1" x14ac:dyDescent="0.25">
      <c r="A1604" s="11" t="str">
        <f t="shared" si="260"/>
        <v>D07_332_8</v>
      </c>
      <c r="B1604" s="48" t="s">
        <v>585</v>
      </c>
      <c r="C1604" s="174">
        <v>332</v>
      </c>
      <c r="D1604" s="160">
        <v>8</v>
      </c>
      <c r="E1604" s="11" t="s">
        <v>523</v>
      </c>
      <c r="F1604" s="70" t="s">
        <v>62</v>
      </c>
      <c r="G1604" s="70" t="s">
        <v>63</v>
      </c>
      <c r="H1604" s="70">
        <v>2013</v>
      </c>
      <c r="I1604" s="144" t="s">
        <v>592</v>
      </c>
      <c r="J1604" s="51">
        <v>77</v>
      </c>
      <c r="M1604" s="51">
        <f>L1604-49</f>
        <v>-49</v>
      </c>
      <c r="P1604" s="70">
        <v>3</v>
      </c>
      <c r="T1604" s="70"/>
      <c r="U1604" s="51"/>
      <c r="W1604" s="70">
        <v>1</v>
      </c>
      <c r="X1604" s="70">
        <v>236</v>
      </c>
      <c r="Y1604" s="70">
        <v>25</v>
      </c>
      <c r="Z1604" s="70">
        <v>124</v>
      </c>
      <c r="AA1604" s="170">
        <f t="shared" si="256"/>
        <v>4.96</v>
      </c>
      <c r="AB1604" s="70">
        <v>4</v>
      </c>
      <c r="AC1604" s="70">
        <v>22</v>
      </c>
      <c r="AD1604" s="170">
        <f t="shared" si="257"/>
        <v>0.88</v>
      </c>
      <c r="AE1604" s="160">
        <f t="shared" si="252"/>
        <v>17.741935483870968</v>
      </c>
      <c r="AF1604" s="70">
        <v>0</v>
      </c>
      <c r="AG1604" s="70">
        <f t="shared" si="258"/>
        <v>0</v>
      </c>
      <c r="AH1604" s="70">
        <v>0</v>
      </c>
      <c r="AI1604" s="70">
        <f t="shared" si="259"/>
        <v>0</v>
      </c>
      <c r="AJ1604" s="175" t="s">
        <v>99</v>
      </c>
      <c r="AM1604" s="70">
        <v>11</v>
      </c>
      <c r="AN1604" s="70">
        <v>2</v>
      </c>
      <c r="AO1604" s="70">
        <v>1</v>
      </c>
      <c r="AP1604" s="70">
        <v>3</v>
      </c>
      <c r="AQ1604" s="70">
        <v>3</v>
      </c>
      <c r="AR1604" s="70">
        <v>2</v>
      </c>
      <c r="AS1604" s="70">
        <v>0</v>
      </c>
      <c r="AT1604" s="176"/>
      <c r="AU1604" s="70">
        <f>AS1604-76</f>
        <v>-76</v>
      </c>
      <c r="AV1604" s="70">
        <f>AS1604-90</f>
        <v>-90</v>
      </c>
      <c r="AW1604" s="52"/>
      <c r="AY1604" s="76" t="s">
        <v>607</v>
      </c>
      <c r="BE1604" s="174" t="s">
        <v>591</v>
      </c>
      <c r="BF1604" s="51"/>
      <c r="BH1604" t="str">
        <f>CONCATENATE(Tabla1[[#This Row],[MADRE]],"X",Tabla1[[#This Row],[PADRE]])</f>
        <v>D00i072XR1000</v>
      </c>
    </row>
    <row r="1605" spans="1:60" ht="15.75" hidden="1" x14ac:dyDescent="0.25">
      <c r="A1605" s="11" t="str">
        <f t="shared" si="260"/>
        <v>D07_340_8</v>
      </c>
      <c r="B1605" s="48" t="s">
        <v>585</v>
      </c>
      <c r="C1605" s="49">
        <v>340</v>
      </c>
      <c r="D1605" s="52">
        <v>8</v>
      </c>
      <c r="E1605" s="11" t="s">
        <v>523</v>
      </c>
      <c r="F1605" s="51" t="s">
        <v>62</v>
      </c>
      <c r="G1605" s="51" t="s">
        <v>63</v>
      </c>
      <c r="H1605" s="51">
        <v>2012</v>
      </c>
      <c r="I1605" s="144" t="s">
        <v>373</v>
      </c>
      <c r="J1605" s="51">
        <v>82</v>
      </c>
      <c r="M1605" s="51">
        <f t="shared" ref="M1605:M1611" si="261">L1605-67</f>
        <v>-67</v>
      </c>
      <c r="P1605" s="51">
        <v>3</v>
      </c>
      <c r="T1605" s="51"/>
      <c r="U1605" s="51"/>
      <c r="W1605" s="51">
        <v>2</v>
      </c>
      <c r="X1605" s="51">
        <v>211</v>
      </c>
      <c r="Y1605" s="51">
        <v>25</v>
      </c>
      <c r="Z1605" s="51">
        <v>55</v>
      </c>
      <c r="AA1605" s="55">
        <f t="shared" si="256"/>
        <v>2.2000000000000002</v>
      </c>
      <c r="AB1605" s="51">
        <v>4</v>
      </c>
      <c r="AC1605" s="51">
        <v>14</v>
      </c>
      <c r="AD1605" s="55">
        <f t="shared" si="257"/>
        <v>0.56000000000000005</v>
      </c>
      <c r="AE1605" s="52">
        <f t="shared" si="252"/>
        <v>25.454545454545457</v>
      </c>
      <c r="AF1605" s="51">
        <v>0</v>
      </c>
      <c r="AG1605" s="51">
        <f t="shared" si="258"/>
        <v>0</v>
      </c>
      <c r="AH1605" s="51">
        <v>0</v>
      </c>
      <c r="AI1605" s="51">
        <f t="shared" si="259"/>
        <v>0</v>
      </c>
      <c r="AJ1605" s="50" t="s">
        <v>87</v>
      </c>
      <c r="AM1605" s="51">
        <v>6</v>
      </c>
      <c r="AN1605" s="51">
        <v>2</v>
      </c>
      <c r="AO1605" s="51">
        <v>1</v>
      </c>
      <c r="AP1605" s="51">
        <v>1</v>
      </c>
      <c r="AQ1605" s="51">
        <v>3</v>
      </c>
      <c r="AR1605" s="51">
        <v>3</v>
      </c>
      <c r="AS1605" s="51"/>
      <c r="AT1605" s="72"/>
      <c r="AU1605" s="51">
        <f t="shared" ref="AU1605:AU1611" si="262">AS1605-78</f>
        <v>-78</v>
      </c>
      <c r="AV1605" s="51">
        <f t="shared" ref="AV1605:AV1611" si="263">AS1605-95</f>
        <v>-95</v>
      </c>
      <c r="AW1605" s="52"/>
      <c r="AY1605" s="51"/>
      <c r="BE1605" s="52" t="s">
        <v>262</v>
      </c>
      <c r="BF1605" s="51"/>
      <c r="BH1605" t="str">
        <f>CONCATENATE(Tabla1[[#This Row],[MADRE]],"X",Tabla1[[#This Row],[PADRE]])</f>
        <v>D00i072XR1000</v>
      </c>
    </row>
    <row r="1606" spans="1:60" ht="15.75" hidden="1" x14ac:dyDescent="0.25">
      <c r="A1606" s="11" t="str">
        <f t="shared" si="260"/>
        <v>D07_341_8</v>
      </c>
      <c r="B1606" s="48" t="s">
        <v>585</v>
      </c>
      <c r="C1606" s="49">
        <v>341</v>
      </c>
      <c r="D1606" s="52">
        <v>8</v>
      </c>
      <c r="E1606" s="11" t="s">
        <v>523</v>
      </c>
      <c r="F1606" s="51" t="s">
        <v>62</v>
      </c>
      <c r="G1606" s="51" t="s">
        <v>63</v>
      </c>
      <c r="H1606" s="51">
        <v>2012</v>
      </c>
      <c r="I1606" s="144" t="s">
        <v>373</v>
      </c>
      <c r="J1606" s="51">
        <v>89</v>
      </c>
      <c r="M1606" s="51">
        <f t="shared" si="261"/>
        <v>-67</v>
      </c>
      <c r="P1606" s="51">
        <v>4</v>
      </c>
      <c r="T1606" s="51"/>
      <c r="U1606" s="51"/>
      <c r="W1606" s="51">
        <v>2</v>
      </c>
      <c r="X1606" s="51">
        <v>223</v>
      </c>
      <c r="Y1606" s="51">
        <v>25</v>
      </c>
      <c r="Z1606" s="51">
        <v>68</v>
      </c>
      <c r="AA1606" s="55">
        <f t="shared" si="256"/>
        <v>2.72</v>
      </c>
      <c r="AB1606" s="51">
        <v>4</v>
      </c>
      <c r="AC1606" s="51">
        <v>14</v>
      </c>
      <c r="AD1606" s="55">
        <f t="shared" si="257"/>
        <v>0.56000000000000005</v>
      </c>
      <c r="AE1606" s="52">
        <f t="shared" si="252"/>
        <v>20.588235294117649</v>
      </c>
      <c r="AF1606" s="51">
        <v>0</v>
      </c>
      <c r="AG1606" s="51">
        <f t="shared" si="258"/>
        <v>0</v>
      </c>
      <c r="AH1606" s="51">
        <v>0</v>
      </c>
      <c r="AI1606" s="51">
        <f t="shared" si="259"/>
        <v>0</v>
      </c>
      <c r="AJ1606" s="50" t="s">
        <v>239</v>
      </c>
      <c r="AM1606" s="51">
        <v>5</v>
      </c>
      <c r="AN1606" s="51">
        <v>2</v>
      </c>
      <c r="AO1606" s="51">
        <v>1</v>
      </c>
      <c r="AP1606" s="51">
        <v>1</v>
      </c>
      <c r="AQ1606" s="51">
        <v>3</v>
      </c>
      <c r="AR1606" s="51">
        <v>3</v>
      </c>
      <c r="AS1606" s="51"/>
      <c r="AT1606" s="72"/>
      <c r="AU1606" s="51">
        <f t="shared" si="262"/>
        <v>-78</v>
      </c>
      <c r="AV1606" s="51">
        <f t="shared" si="263"/>
        <v>-95</v>
      </c>
      <c r="AW1606" s="52"/>
      <c r="AY1606" s="51"/>
      <c r="BE1606" s="52" t="s">
        <v>262</v>
      </c>
      <c r="BF1606" s="51"/>
      <c r="BH1606" t="str">
        <f>CONCATENATE(Tabla1[[#This Row],[MADRE]],"X",Tabla1[[#This Row],[PADRE]])</f>
        <v>D00i072XR1000</v>
      </c>
    </row>
    <row r="1607" spans="1:60" ht="15.75" hidden="1" x14ac:dyDescent="0.25">
      <c r="A1607" s="11" t="str">
        <f t="shared" si="260"/>
        <v>D07_344_8</v>
      </c>
      <c r="B1607" s="48" t="s">
        <v>585</v>
      </c>
      <c r="C1607" s="49">
        <v>344</v>
      </c>
      <c r="D1607" s="52">
        <v>8</v>
      </c>
      <c r="E1607" s="11" t="s">
        <v>523</v>
      </c>
      <c r="F1607" s="51" t="s">
        <v>62</v>
      </c>
      <c r="G1607" s="51" t="s">
        <v>63</v>
      </c>
      <c r="H1607" s="51">
        <v>2012</v>
      </c>
      <c r="I1607" s="144" t="s">
        <v>373</v>
      </c>
      <c r="J1607" s="51">
        <v>85</v>
      </c>
      <c r="M1607" s="51">
        <f t="shared" si="261"/>
        <v>-67</v>
      </c>
      <c r="P1607" s="51">
        <v>3</v>
      </c>
      <c r="T1607" s="51"/>
      <c r="U1607" s="51"/>
      <c r="W1607" s="51">
        <v>3</v>
      </c>
      <c r="X1607" s="51">
        <v>211</v>
      </c>
      <c r="Y1607" s="51">
        <v>25</v>
      </c>
      <c r="Z1607" s="51">
        <v>73</v>
      </c>
      <c r="AA1607" s="55">
        <f t="shared" si="256"/>
        <v>2.92</v>
      </c>
      <c r="AB1607" s="51">
        <v>4</v>
      </c>
      <c r="AC1607" s="51">
        <v>16</v>
      </c>
      <c r="AD1607" s="55">
        <f t="shared" si="257"/>
        <v>0.64</v>
      </c>
      <c r="AE1607" s="52">
        <f t="shared" si="252"/>
        <v>21.917808219178081</v>
      </c>
      <c r="AF1607" s="51">
        <v>0</v>
      </c>
      <c r="AG1607" s="51">
        <f t="shared" si="258"/>
        <v>0</v>
      </c>
      <c r="AH1607" s="51">
        <v>0</v>
      </c>
      <c r="AI1607" s="51">
        <f t="shared" si="259"/>
        <v>0</v>
      </c>
      <c r="AJ1607" s="50" t="s">
        <v>87</v>
      </c>
      <c r="AM1607" s="51">
        <v>5</v>
      </c>
      <c r="AN1607" s="51">
        <v>2</v>
      </c>
      <c r="AO1607" s="51">
        <v>1</v>
      </c>
      <c r="AP1607" s="51">
        <v>2</v>
      </c>
      <c r="AQ1607" s="51">
        <v>3</v>
      </c>
      <c r="AR1607" s="51">
        <v>3</v>
      </c>
      <c r="AS1607" s="51"/>
      <c r="AT1607" s="72"/>
      <c r="AU1607" s="51">
        <f t="shared" si="262"/>
        <v>-78</v>
      </c>
      <c r="AV1607" s="51">
        <f t="shared" si="263"/>
        <v>-95</v>
      </c>
      <c r="AW1607" s="52"/>
      <c r="AY1607" s="51"/>
      <c r="BE1607" s="52" t="s">
        <v>599</v>
      </c>
      <c r="BF1607" s="51"/>
      <c r="BH1607" t="str">
        <f>CONCATENATE(Tabla1[[#This Row],[MADRE]],"X",Tabla1[[#This Row],[PADRE]])</f>
        <v>D00i072XR1000</v>
      </c>
    </row>
    <row r="1608" spans="1:60" ht="15.75" hidden="1" x14ac:dyDescent="0.25">
      <c r="A1608" s="11" t="str">
        <f t="shared" si="260"/>
        <v>D07_345_8</v>
      </c>
      <c r="B1608" s="48" t="s">
        <v>585</v>
      </c>
      <c r="C1608" s="49">
        <v>345</v>
      </c>
      <c r="D1608" s="52">
        <v>8</v>
      </c>
      <c r="E1608" s="11" t="s">
        <v>523</v>
      </c>
      <c r="F1608" s="51" t="s">
        <v>62</v>
      </c>
      <c r="G1608" s="51" t="s">
        <v>63</v>
      </c>
      <c r="H1608" s="51">
        <v>2012</v>
      </c>
      <c r="I1608" s="144" t="s">
        <v>373</v>
      </c>
      <c r="J1608" s="51">
        <v>75</v>
      </c>
      <c r="M1608" s="51">
        <f t="shared" si="261"/>
        <v>-67</v>
      </c>
      <c r="P1608" s="51">
        <v>3</v>
      </c>
      <c r="T1608" s="51"/>
      <c r="U1608" s="51"/>
      <c r="W1608" s="51">
        <v>2</v>
      </c>
      <c r="X1608" s="51">
        <v>214</v>
      </c>
      <c r="Y1608" s="51">
        <v>25</v>
      </c>
      <c r="Z1608" s="51">
        <v>38</v>
      </c>
      <c r="AA1608" s="55">
        <f t="shared" si="256"/>
        <v>1.52</v>
      </c>
      <c r="AB1608" s="51">
        <v>4</v>
      </c>
      <c r="AC1608" s="51">
        <v>20</v>
      </c>
      <c r="AD1608" s="55">
        <f t="shared" si="257"/>
        <v>0.8</v>
      </c>
      <c r="AE1608" s="52">
        <f t="shared" si="252"/>
        <v>52.631578947368418</v>
      </c>
      <c r="AF1608" s="51">
        <v>0</v>
      </c>
      <c r="AG1608" s="51">
        <f t="shared" si="258"/>
        <v>0</v>
      </c>
      <c r="AH1608" s="51">
        <v>0</v>
      </c>
      <c r="AI1608" s="51">
        <f t="shared" si="259"/>
        <v>0</v>
      </c>
      <c r="AJ1608" s="50" t="s">
        <v>87</v>
      </c>
      <c r="AM1608" s="51">
        <v>4</v>
      </c>
      <c r="AN1608" s="51">
        <v>3</v>
      </c>
      <c r="AO1608" s="51">
        <v>1</v>
      </c>
      <c r="AP1608" s="51">
        <v>1</v>
      </c>
      <c r="AQ1608" s="51">
        <v>3</v>
      </c>
      <c r="AR1608" s="51">
        <v>3</v>
      </c>
      <c r="AS1608" s="51"/>
      <c r="AT1608" s="72"/>
      <c r="AU1608" s="51">
        <f t="shared" si="262"/>
        <v>-78</v>
      </c>
      <c r="AV1608" s="51">
        <f t="shared" si="263"/>
        <v>-95</v>
      </c>
      <c r="AW1608" s="52"/>
      <c r="AY1608" s="51"/>
      <c r="BE1608" s="52" t="s">
        <v>599</v>
      </c>
      <c r="BF1608" s="51"/>
      <c r="BH1608" t="str">
        <f>CONCATENATE(Tabla1[[#This Row],[MADRE]],"X",Tabla1[[#This Row],[PADRE]])</f>
        <v>D00i072XR1000</v>
      </c>
    </row>
    <row r="1609" spans="1:60" ht="15.75" hidden="1" x14ac:dyDescent="0.25">
      <c r="A1609" s="11" t="str">
        <f t="shared" si="260"/>
        <v>D07_348_8</v>
      </c>
      <c r="B1609" s="48" t="s">
        <v>585</v>
      </c>
      <c r="C1609" s="49">
        <v>348</v>
      </c>
      <c r="D1609" s="52">
        <v>8</v>
      </c>
      <c r="E1609" s="11" t="s">
        <v>523</v>
      </c>
      <c r="F1609" s="51" t="s">
        <v>62</v>
      </c>
      <c r="G1609" s="51" t="s">
        <v>63</v>
      </c>
      <c r="H1609" s="51">
        <v>2012</v>
      </c>
      <c r="I1609" s="144" t="s">
        <v>373</v>
      </c>
      <c r="J1609" s="51">
        <v>83</v>
      </c>
      <c r="M1609" s="51">
        <f t="shared" si="261"/>
        <v>-67</v>
      </c>
      <c r="P1609" s="51">
        <v>3</v>
      </c>
      <c r="T1609" s="51"/>
      <c r="U1609" s="51"/>
      <c r="W1609" s="51">
        <v>3</v>
      </c>
      <c r="X1609" s="51">
        <v>213</v>
      </c>
      <c r="Y1609" s="51">
        <v>25</v>
      </c>
      <c r="Z1609" s="51">
        <v>42</v>
      </c>
      <c r="AA1609" s="55">
        <f t="shared" si="256"/>
        <v>1.68</v>
      </c>
      <c r="AB1609" s="51">
        <v>4</v>
      </c>
      <c r="AC1609" s="51">
        <v>16</v>
      </c>
      <c r="AD1609" s="55">
        <f t="shared" si="257"/>
        <v>0.64</v>
      </c>
      <c r="AE1609" s="52">
        <f t="shared" si="252"/>
        <v>38.095238095238095</v>
      </c>
      <c r="AF1609" s="51">
        <v>0</v>
      </c>
      <c r="AG1609" s="51">
        <f t="shared" si="258"/>
        <v>0</v>
      </c>
      <c r="AH1609" s="51">
        <v>0</v>
      </c>
      <c r="AI1609" s="51">
        <f t="shared" si="259"/>
        <v>0</v>
      </c>
      <c r="AJ1609" s="50" t="s">
        <v>487</v>
      </c>
      <c r="AM1609" s="51">
        <v>3</v>
      </c>
      <c r="AN1609" s="51">
        <v>2</v>
      </c>
      <c r="AO1609" s="51">
        <v>2</v>
      </c>
      <c r="AP1609" s="51">
        <v>4</v>
      </c>
      <c r="AQ1609" s="51">
        <v>3</v>
      </c>
      <c r="AR1609" s="51">
        <v>2</v>
      </c>
      <c r="AS1609" s="51"/>
      <c r="AT1609" s="72"/>
      <c r="AU1609" s="51">
        <f t="shared" si="262"/>
        <v>-78</v>
      </c>
      <c r="AV1609" s="51">
        <f t="shared" si="263"/>
        <v>-95</v>
      </c>
      <c r="AW1609" s="52"/>
      <c r="AY1609" s="51"/>
      <c r="BE1609" s="52" t="s">
        <v>599</v>
      </c>
      <c r="BF1609" s="51"/>
      <c r="BH1609" t="str">
        <f>CONCATENATE(Tabla1[[#This Row],[MADRE]],"X",Tabla1[[#This Row],[PADRE]])</f>
        <v>D00i072XR1000</v>
      </c>
    </row>
    <row r="1610" spans="1:60" ht="15.75" x14ac:dyDescent="0.25">
      <c r="A1610" s="11" t="str">
        <f t="shared" si="260"/>
        <v>D07_352_9</v>
      </c>
      <c r="B1610" s="48" t="s">
        <v>585</v>
      </c>
      <c r="C1610" s="49">
        <v>352</v>
      </c>
      <c r="D1610" s="52">
        <v>9</v>
      </c>
      <c r="E1610" s="11" t="s">
        <v>556</v>
      </c>
      <c r="F1610" s="14" t="s">
        <v>224</v>
      </c>
      <c r="G1610" s="51" t="s">
        <v>63</v>
      </c>
      <c r="H1610" s="51">
        <v>2012</v>
      </c>
      <c r="I1610" s="144" t="s">
        <v>373</v>
      </c>
      <c r="J1610" s="51">
        <v>78</v>
      </c>
      <c r="M1610" s="51">
        <f t="shared" si="261"/>
        <v>-67</v>
      </c>
      <c r="P1610" s="51">
        <v>3</v>
      </c>
      <c r="T1610" s="51"/>
      <c r="U1610" s="51"/>
      <c r="W1610" s="51">
        <v>2</v>
      </c>
      <c r="X1610" s="51">
        <v>222</v>
      </c>
      <c r="Y1610" s="51">
        <v>25</v>
      </c>
      <c r="Z1610" s="51">
        <v>111</v>
      </c>
      <c r="AA1610" s="55">
        <f t="shared" si="256"/>
        <v>4.4400000000000004</v>
      </c>
      <c r="AB1610" s="51">
        <v>4</v>
      </c>
      <c r="AC1610" s="51">
        <v>21</v>
      </c>
      <c r="AD1610" s="55">
        <f t="shared" si="257"/>
        <v>0.84</v>
      </c>
      <c r="AE1610" s="52">
        <f t="shared" si="252"/>
        <v>18.918918918918916</v>
      </c>
      <c r="AF1610" s="51">
        <v>0</v>
      </c>
      <c r="AG1610" s="51">
        <f t="shared" si="258"/>
        <v>0</v>
      </c>
      <c r="AH1610" s="51">
        <v>0</v>
      </c>
      <c r="AI1610" s="51">
        <f t="shared" si="259"/>
        <v>0</v>
      </c>
      <c r="AJ1610" s="50" t="s">
        <v>435</v>
      </c>
      <c r="AM1610" s="51">
        <v>3</v>
      </c>
      <c r="AN1610" s="51">
        <v>2</v>
      </c>
      <c r="AO1610" s="51">
        <v>2</v>
      </c>
      <c r="AP1610" s="51">
        <v>2</v>
      </c>
      <c r="AQ1610" s="51">
        <v>3</v>
      </c>
      <c r="AR1610" s="51">
        <v>3</v>
      </c>
      <c r="AS1610" s="51"/>
      <c r="AT1610" s="72"/>
      <c r="AU1610" s="51">
        <f t="shared" si="262"/>
        <v>-78</v>
      </c>
      <c r="AV1610" s="51">
        <f t="shared" si="263"/>
        <v>-95</v>
      </c>
      <c r="AW1610" s="52"/>
      <c r="AY1610" s="51"/>
      <c r="BE1610" s="52" t="s">
        <v>587</v>
      </c>
      <c r="BF1610" s="51"/>
      <c r="BH1610" t="str">
        <f>CONCATENATE(Tabla1[[#This Row],[MADRE]],"X",Tabla1[[#This Row],[PADRE]])</f>
        <v>D00i127XA2198</v>
      </c>
    </row>
    <row r="1611" spans="1:60" ht="15.75" x14ac:dyDescent="0.25">
      <c r="A1611" s="11" t="str">
        <f t="shared" si="260"/>
        <v>D07_363_9</v>
      </c>
      <c r="B1611" s="48" t="s">
        <v>585</v>
      </c>
      <c r="C1611" s="49">
        <v>363</v>
      </c>
      <c r="D1611" s="52">
        <v>9</v>
      </c>
      <c r="E1611" s="11" t="s">
        <v>556</v>
      </c>
      <c r="F1611" s="14" t="s">
        <v>224</v>
      </c>
      <c r="G1611" s="51" t="s">
        <v>63</v>
      </c>
      <c r="H1611" s="51">
        <v>2012</v>
      </c>
      <c r="I1611" s="144" t="s">
        <v>373</v>
      </c>
      <c r="J1611" s="51">
        <v>77</v>
      </c>
      <c r="M1611" s="51">
        <f t="shared" si="261"/>
        <v>-67</v>
      </c>
      <c r="P1611" s="51">
        <v>3</v>
      </c>
      <c r="T1611" s="51"/>
      <c r="U1611" s="51"/>
      <c r="W1611" s="51">
        <v>2</v>
      </c>
      <c r="X1611" s="51">
        <v>234</v>
      </c>
      <c r="Y1611" s="51">
        <v>25</v>
      </c>
      <c r="Z1611" s="51">
        <v>66</v>
      </c>
      <c r="AA1611" s="55">
        <f t="shared" si="256"/>
        <v>2.64</v>
      </c>
      <c r="AB1611" s="51">
        <v>4</v>
      </c>
      <c r="AC1611" s="51">
        <v>15</v>
      </c>
      <c r="AD1611" s="55">
        <f t="shared" si="257"/>
        <v>0.6</v>
      </c>
      <c r="AE1611" s="52">
        <f t="shared" si="252"/>
        <v>22.727272727272727</v>
      </c>
      <c r="AF1611" s="51">
        <v>0</v>
      </c>
      <c r="AG1611" s="51">
        <f t="shared" si="258"/>
        <v>0</v>
      </c>
      <c r="AH1611" s="51">
        <v>0</v>
      </c>
      <c r="AI1611" s="51">
        <f t="shared" si="259"/>
        <v>0</v>
      </c>
      <c r="AJ1611" s="50" t="s">
        <v>87</v>
      </c>
      <c r="AM1611" s="51">
        <v>7</v>
      </c>
      <c r="AN1611" s="51">
        <v>3</v>
      </c>
      <c r="AO1611" s="51">
        <v>2</v>
      </c>
      <c r="AP1611" s="51">
        <v>2</v>
      </c>
      <c r="AQ1611" s="51">
        <v>3</v>
      </c>
      <c r="AR1611" s="51">
        <v>3</v>
      </c>
      <c r="AS1611" s="51"/>
      <c r="AT1611" s="72"/>
      <c r="AU1611" s="51">
        <f t="shared" si="262"/>
        <v>-78</v>
      </c>
      <c r="AV1611" s="51">
        <f t="shared" si="263"/>
        <v>-95</v>
      </c>
      <c r="AW1611" s="52"/>
      <c r="AY1611" s="51"/>
      <c r="BE1611" s="52" t="s">
        <v>587</v>
      </c>
      <c r="BF1611" s="51"/>
      <c r="BH1611" t="str">
        <f>CONCATENATE(Tabla1[[#This Row],[MADRE]],"X",Tabla1[[#This Row],[PADRE]])</f>
        <v>D00i127XA2198</v>
      </c>
    </row>
    <row r="1612" spans="1:60" ht="15.75" hidden="1" x14ac:dyDescent="0.25">
      <c r="A1612" s="11" t="str">
        <f t="shared" si="260"/>
        <v>D07_372_10</v>
      </c>
      <c r="B1612" s="48" t="s">
        <v>585</v>
      </c>
      <c r="C1612" s="9">
        <v>372</v>
      </c>
      <c r="D1612" s="52">
        <v>10</v>
      </c>
      <c r="E1612" s="11" t="s">
        <v>556</v>
      </c>
      <c r="F1612" s="66" t="s">
        <v>523</v>
      </c>
      <c r="G1612" s="51" t="s">
        <v>63</v>
      </c>
      <c r="H1612" s="66">
        <v>2011</v>
      </c>
      <c r="I1612" s="144" t="s">
        <v>586</v>
      </c>
      <c r="J1612" s="66">
        <v>76</v>
      </c>
      <c r="M1612" s="66">
        <f>L1612-53</f>
        <v>-53</v>
      </c>
      <c r="P1612" s="66">
        <v>4</v>
      </c>
      <c r="T1612" s="66"/>
      <c r="U1612" s="66"/>
      <c r="W1612" s="66">
        <v>2</v>
      </c>
      <c r="X1612" s="66">
        <v>209</v>
      </c>
      <c r="Y1612" s="66">
        <v>25</v>
      </c>
      <c r="Z1612" s="66">
        <v>61</v>
      </c>
      <c r="AA1612" s="68">
        <f t="shared" si="256"/>
        <v>2.44</v>
      </c>
      <c r="AB1612" s="66">
        <v>4</v>
      </c>
      <c r="AC1612" s="66">
        <v>17</v>
      </c>
      <c r="AD1612" s="68">
        <f t="shared" si="257"/>
        <v>0.68</v>
      </c>
      <c r="AE1612" s="67">
        <f t="shared" si="252"/>
        <v>27.868852459016395</v>
      </c>
      <c r="AF1612" s="66">
        <v>0</v>
      </c>
      <c r="AG1612" s="66">
        <f t="shared" si="258"/>
        <v>0</v>
      </c>
      <c r="AH1612" s="66">
        <v>0</v>
      </c>
      <c r="AI1612" s="66">
        <f t="shared" si="259"/>
        <v>0</v>
      </c>
      <c r="AJ1612" s="65" t="s">
        <v>83</v>
      </c>
      <c r="AM1612" s="66">
        <v>4</v>
      </c>
      <c r="AN1612" s="66">
        <v>2</v>
      </c>
      <c r="AO1612" s="66">
        <v>2</v>
      </c>
      <c r="AP1612" s="66">
        <v>1</v>
      </c>
      <c r="AQ1612" s="66">
        <v>3</v>
      </c>
      <c r="AR1612" s="66">
        <v>3</v>
      </c>
      <c r="AS1612" s="66">
        <v>1</v>
      </c>
      <c r="AT1612" s="66"/>
      <c r="AU1612" s="66">
        <f>AS1612-70</f>
        <v>-69</v>
      </c>
      <c r="AV1612" s="66">
        <f>AS1612-85</f>
        <v>-84</v>
      </c>
      <c r="AW1612" s="67"/>
      <c r="AY1612" s="66"/>
      <c r="BE1612" s="67" t="s">
        <v>587</v>
      </c>
      <c r="BF1612" s="66"/>
      <c r="BH1612" t="str">
        <f>CONCATENATE(Tabla1[[#This Row],[MADRE]],"X",Tabla1[[#This Row],[PADRE]])</f>
        <v>D00i127XD00i072</v>
      </c>
    </row>
    <row r="1613" spans="1:60" ht="15.75" hidden="1" x14ac:dyDescent="0.25">
      <c r="A1613" s="11" t="str">
        <f t="shared" si="260"/>
        <v>D07_378_10</v>
      </c>
      <c r="B1613" s="48" t="s">
        <v>585</v>
      </c>
      <c r="C1613" s="9">
        <v>378</v>
      </c>
      <c r="D1613" s="52">
        <v>10</v>
      </c>
      <c r="E1613" s="11" t="s">
        <v>556</v>
      </c>
      <c r="F1613" s="66" t="s">
        <v>523</v>
      </c>
      <c r="G1613" s="51" t="s">
        <v>63</v>
      </c>
      <c r="H1613" s="66">
        <v>2011</v>
      </c>
      <c r="I1613" s="144" t="s">
        <v>586</v>
      </c>
      <c r="J1613" s="66">
        <v>83</v>
      </c>
      <c r="M1613" s="66">
        <f>L1613-53</f>
        <v>-53</v>
      </c>
      <c r="P1613" s="66">
        <v>3</v>
      </c>
      <c r="T1613" s="66"/>
      <c r="U1613" s="66"/>
      <c r="W1613" s="66">
        <v>2</v>
      </c>
      <c r="X1613" s="66">
        <v>207</v>
      </c>
      <c r="Y1613" s="66">
        <v>25</v>
      </c>
      <c r="Z1613" s="66">
        <v>63</v>
      </c>
      <c r="AA1613" s="68">
        <f t="shared" si="256"/>
        <v>2.5499999999999998</v>
      </c>
      <c r="AB1613" s="66">
        <v>4</v>
      </c>
      <c r="AC1613" s="66">
        <v>18</v>
      </c>
      <c r="AD1613" s="68">
        <f t="shared" si="257"/>
        <v>0.75</v>
      </c>
      <c r="AE1613" s="67">
        <f t="shared" si="252"/>
        <v>29.411764705882355</v>
      </c>
      <c r="AF1613" s="66">
        <v>1</v>
      </c>
      <c r="AG1613" s="66">
        <f t="shared" si="258"/>
        <v>4</v>
      </c>
      <c r="AH1613" s="66">
        <v>0</v>
      </c>
      <c r="AI1613" s="66">
        <f t="shared" si="259"/>
        <v>0</v>
      </c>
      <c r="AJ1613" s="65" t="s">
        <v>379</v>
      </c>
      <c r="AM1613" s="66">
        <v>3</v>
      </c>
      <c r="AN1613" s="66">
        <v>2</v>
      </c>
      <c r="AO1613" s="66">
        <v>2</v>
      </c>
      <c r="AP1613" s="66">
        <v>1</v>
      </c>
      <c r="AQ1613" s="66">
        <v>3</v>
      </c>
      <c r="AR1613" s="66">
        <v>2</v>
      </c>
      <c r="AS1613" s="66">
        <v>1</v>
      </c>
      <c r="AT1613" s="66"/>
      <c r="AU1613" s="66">
        <f>AS1613-70</f>
        <v>-69</v>
      </c>
      <c r="AV1613" s="66">
        <f>AS1613-85</f>
        <v>-84</v>
      </c>
      <c r="AW1613" s="67"/>
      <c r="AY1613" s="66"/>
      <c r="BE1613" s="67" t="s">
        <v>587</v>
      </c>
      <c r="BF1613" s="66"/>
      <c r="BH1613" t="str">
        <f>CONCATENATE(Tabla1[[#This Row],[MADRE]],"X",Tabla1[[#This Row],[PADRE]])</f>
        <v>D00i127XD00i072</v>
      </c>
    </row>
    <row r="1614" spans="1:60" ht="15.75" hidden="1" x14ac:dyDescent="0.25">
      <c r="A1614" s="11" t="str">
        <f t="shared" si="260"/>
        <v>D07_379_10</v>
      </c>
      <c r="B1614" s="48" t="s">
        <v>585</v>
      </c>
      <c r="C1614" s="49">
        <v>379</v>
      </c>
      <c r="D1614" s="52">
        <v>10</v>
      </c>
      <c r="E1614" s="11" t="s">
        <v>556</v>
      </c>
      <c r="F1614" s="66" t="s">
        <v>523</v>
      </c>
      <c r="G1614" s="51" t="s">
        <v>63</v>
      </c>
      <c r="H1614" s="51">
        <v>2012</v>
      </c>
      <c r="I1614" s="144" t="s">
        <v>373</v>
      </c>
      <c r="J1614" s="51">
        <v>73</v>
      </c>
      <c r="M1614" s="51">
        <f>L1614-67</f>
        <v>-67</v>
      </c>
      <c r="P1614" s="51">
        <v>3</v>
      </c>
      <c r="T1614" s="51"/>
      <c r="U1614" s="51"/>
      <c r="W1614" s="51">
        <v>3</v>
      </c>
      <c r="X1614" s="51">
        <v>210</v>
      </c>
      <c r="Y1614" s="51">
        <v>25</v>
      </c>
      <c r="Z1614" s="51">
        <v>59</v>
      </c>
      <c r="AA1614" s="55">
        <f t="shared" si="256"/>
        <v>2.36</v>
      </c>
      <c r="AB1614" s="51">
        <v>4</v>
      </c>
      <c r="AC1614" s="51">
        <v>15</v>
      </c>
      <c r="AD1614" s="55">
        <f t="shared" si="257"/>
        <v>0.6</v>
      </c>
      <c r="AE1614" s="52">
        <f t="shared" si="252"/>
        <v>25.423728813559322</v>
      </c>
      <c r="AF1614" s="51">
        <v>0</v>
      </c>
      <c r="AG1614" s="51">
        <f t="shared" si="258"/>
        <v>0</v>
      </c>
      <c r="AH1614" s="51">
        <v>0</v>
      </c>
      <c r="AI1614" s="51">
        <f t="shared" si="259"/>
        <v>0</v>
      </c>
      <c r="AJ1614" s="50" t="s">
        <v>218</v>
      </c>
      <c r="AM1614" s="51">
        <v>4</v>
      </c>
      <c r="AN1614" s="51">
        <v>3</v>
      </c>
      <c r="AO1614" s="51">
        <v>2</v>
      </c>
      <c r="AP1614" s="51">
        <v>3</v>
      </c>
      <c r="AQ1614" s="51">
        <v>3</v>
      </c>
      <c r="AR1614" s="51">
        <v>3</v>
      </c>
      <c r="AS1614" s="51"/>
      <c r="AT1614" s="72"/>
      <c r="AU1614" s="51">
        <f>AS1614-78</f>
        <v>-78</v>
      </c>
      <c r="AV1614" s="51">
        <f>AS1614-95</f>
        <v>-95</v>
      </c>
      <c r="AW1614" s="52"/>
      <c r="AY1614" s="51"/>
      <c r="BE1614" s="52" t="s">
        <v>587</v>
      </c>
      <c r="BF1614" s="51"/>
      <c r="BH1614" t="str">
        <f>CONCATENATE(Tabla1[[#This Row],[MADRE]],"X",Tabla1[[#This Row],[PADRE]])</f>
        <v>D00i127XD00i072</v>
      </c>
    </row>
    <row r="1615" spans="1:60" ht="15.75" hidden="1" x14ac:dyDescent="0.25">
      <c r="A1615" s="11" t="str">
        <f t="shared" si="260"/>
        <v>D07_388_11</v>
      </c>
      <c r="B1615" s="48" t="s">
        <v>585</v>
      </c>
      <c r="C1615" s="49">
        <v>388</v>
      </c>
      <c r="D1615" s="52">
        <v>11</v>
      </c>
      <c r="E1615" s="11" t="s">
        <v>556</v>
      </c>
      <c r="F1615" s="51" t="s">
        <v>62</v>
      </c>
      <c r="G1615" s="51" t="s">
        <v>63</v>
      </c>
      <c r="H1615" s="51">
        <v>2012</v>
      </c>
      <c r="I1615" s="144" t="s">
        <v>373</v>
      </c>
      <c r="J1615" s="51">
        <v>73</v>
      </c>
      <c r="M1615" s="51">
        <f>L1615-67</f>
        <v>-67</v>
      </c>
      <c r="P1615" s="51">
        <v>3</v>
      </c>
      <c r="T1615" s="51"/>
      <c r="U1615" s="51"/>
      <c r="W1615" s="51">
        <v>3</v>
      </c>
      <c r="X1615" s="51">
        <v>205</v>
      </c>
      <c r="Y1615" s="51">
        <v>25</v>
      </c>
      <c r="Z1615" s="51">
        <v>74</v>
      </c>
      <c r="AA1615" s="55">
        <f t="shared" si="256"/>
        <v>2.96</v>
      </c>
      <c r="AB1615" s="51">
        <v>4</v>
      </c>
      <c r="AC1615" s="51">
        <v>24</v>
      </c>
      <c r="AD1615" s="55">
        <f t="shared" si="257"/>
        <v>0.96</v>
      </c>
      <c r="AE1615" s="52">
        <f t="shared" si="252"/>
        <v>32.432432432432435</v>
      </c>
      <c r="AF1615" s="51">
        <v>0</v>
      </c>
      <c r="AG1615" s="51">
        <f t="shared" si="258"/>
        <v>0</v>
      </c>
      <c r="AH1615" s="51">
        <v>11</v>
      </c>
      <c r="AI1615" s="51">
        <f t="shared" si="259"/>
        <v>44</v>
      </c>
      <c r="AJ1615" s="50" t="s">
        <v>87</v>
      </c>
      <c r="AM1615" s="51">
        <v>9</v>
      </c>
      <c r="AN1615" s="51">
        <v>2</v>
      </c>
      <c r="AO1615" s="51">
        <v>2</v>
      </c>
      <c r="AP1615" s="51">
        <v>2</v>
      </c>
      <c r="AQ1615" s="51">
        <v>3</v>
      </c>
      <c r="AR1615" s="51">
        <v>3</v>
      </c>
      <c r="AS1615" s="51"/>
      <c r="AT1615" s="72"/>
      <c r="AU1615" s="51">
        <f>AS1615-78</f>
        <v>-78</v>
      </c>
      <c r="AV1615" s="51">
        <f>AS1615-95</f>
        <v>-95</v>
      </c>
      <c r="AW1615" s="52"/>
      <c r="AY1615" s="51"/>
      <c r="BE1615" s="52" t="s">
        <v>587</v>
      </c>
      <c r="BF1615" s="51"/>
      <c r="BH1615" t="str">
        <f>CONCATENATE(Tabla1[[#This Row],[MADRE]],"X",Tabla1[[#This Row],[PADRE]])</f>
        <v>D00i127XR1000</v>
      </c>
    </row>
    <row r="1616" spans="1:60" ht="15.75" hidden="1" x14ac:dyDescent="0.25">
      <c r="A1616" s="11" t="str">
        <f t="shared" si="260"/>
        <v>D07_411_12</v>
      </c>
      <c r="B1616" s="48" t="s">
        <v>585</v>
      </c>
      <c r="C1616" s="49">
        <v>411</v>
      </c>
      <c r="D1616" s="52">
        <v>12</v>
      </c>
      <c r="E1616" s="11" t="s">
        <v>556</v>
      </c>
      <c r="F1616" s="51" t="s">
        <v>577</v>
      </c>
      <c r="G1616" s="51" t="s">
        <v>63</v>
      </c>
      <c r="H1616" s="51">
        <v>2012</v>
      </c>
      <c r="I1616" s="144" t="s">
        <v>373</v>
      </c>
      <c r="J1616" s="51">
        <v>73</v>
      </c>
      <c r="M1616" s="51">
        <f>L1616-67</f>
        <v>-67</v>
      </c>
      <c r="P1616" s="51">
        <v>2</v>
      </c>
      <c r="T1616" s="51"/>
      <c r="U1616" s="51"/>
      <c r="W1616" s="51">
        <v>3</v>
      </c>
      <c r="X1616" s="51">
        <v>205</v>
      </c>
      <c r="Y1616" s="51">
        <v>25</v>
      </c>
      <c r="Z1616" s="51">
        <v>76</v>
      </c>
      <c r="AA1616" s="55">
        <f t="shared" si="256"/>
        <v>3.04</v>
      </c>
      <c r="AB1616" s="51">
        <v>4</v>
      </c>
      <c r="AC1616" s="51">
        <v>19</v>
      </c>
      <c r="AD1616" s="55">
        <f t="shared" si="257"/>
        <v>0.76</v>
      </c>
      <c r="AE1616" s="52">
        <f t="shared" si="252"/>
        <v>25</v>
      </c>
      <c r="AF1616" s="51">
        <v>0</v>
      </c>
      <c r="AG1616" s="51">
        <f t="shared" si="258"/>
        <v>0</v>
      </c>
      <c r="AH1616" s="51">
        <v>0</v>
      </c>
      <c r="AI1616" s="51">
        <f t="shared" si="259"/>
        <v>0</v>
      </c>
      <c r="AJ1616" s="50" t="s">
        <v>81</v>
      </c>
      <c r="AM1616" s="51">
        <v>5</v>
      </c>
      <c r="AN1616" s="51">
        <v>2</v>
      </c>
      <c r="AO1616" s="51">
        <v>1</v>
      </c>
      <c r="AP1616" s="51">
        <v>3</v>
      </c>
      <c r="AQ1616" s="51">
        <v>3</v>
      </c>
      <c r="AR1616" s="51">
        <v>3</v>
      </c>
      <c r="AS1616" s="51"/>
      <c r="AT1616" s="72"/>
      <c r="AU1616" s="51">
        <f>AS1616-78</f>
        <v>-78</v>
      </c>
      <c r="AV1616" s="51">
        <f>AS1616-95</f>
        <v>-95</v>
      </c>
      <c r="AW1616" s="52"/>
      <c r="AY1616" s="51"/>
      <c r="BE1616" s="52" t="s">
        <v>262</v>
      </c>
      <c r="BF1616" s="51"/>
      <c r="BH1616" t="str">
        <f>CONCATENATE(Tabla1[[#This Row],[MADRE]],"X",Tabla1[[#This Row],[PADRE]])</f>
        <v>D00i127XD01i466</v>
      </c>
    </row>
    <row r="1617" spans="1:60" ht="15.75" hidden="1" x14ac:dyDescent="0.25">
      <c r="A1617" s="11" t="str">
        <f t="shared" si="260"/>
        <v>D07_416_12</v>
      </c>
      <c r="B1617" s="48" t="s">
        <v>585</v>
      </c>
      <c r="C1617" s="9">
        <v>416</v>
      </c>
      <c r="D1617" s="52">
        <v>12</v>
      </c>
      <c r="E1617" s="11" t="s">
        <v>556</v>
      </c>
      <c r="F1617" s="51" t="s">
        <v>577</v>
      </c>
      <c r="G1617" s="51" t="s">
        <v>63</v>
      </c>
      <c r="H1617" s="66">
        <v>2011</v>
      </c>
      <c r="I1617" s="144" t="s">
        <v>373</v>
      </c>
      <c r="J1617" s="66">
        <v>67</v>
      </c>
      <c r="M1617" s="66">
        <f>L1617-53</f>
        <v>-53</v>
      </c>
      <c r="P1617" s="66">
        <v>3</v>
      </c>
      <c r="T1617" s="66"/>
      <c r="U1617" s="66"/>
      <c r="W1617" s="66">
        <v>2</v>
      </c>
      <c r="X1617" s="66">
        <v>207</v>
      </c>
      <c r="Y1617" s="66">
        <v>25</v>
      </c>
      <c r="Z1617" s="66">
        <v>54</v>
      </c>
      <c r="AA1617" s="68">
        <f t="shared" si="256"/>
        <v>2.16</v>
      </c>
      <c r="AB1617" s="66">
        <v>4</v>
      </c>
      <c r="AC1617" s="66">
        <v>21</v>
      </c>
      <c r="AD1617" s="68">
        <f t="shared" si="257"/>
        <v>0.84</v>
      </c>
      <c r="AE1617" s="67">
        <f t="shared" si="252"/>
        <v>38.888888888888886</v>
      </c>
      <c r="AF1617" s="66">
        <v>0</v>
      </c>
      <c r="AG1617" s="66">
        <f t="shared" si="258"/>
        <v>0</v>
      </c>
      <c r="AH1617" s="66">
        <v>0</v>
      </c>
      <c r="AI1617" s="66">
        <f t="shared" si="259"/>
        <v>0</v>
      </c>
      <c r="AJ1617" s="65" t="s">
        <v>239</v>
      </c>
      <c r="AM1617" s="66">
        <v>3</v>
      </c>
      <c r="AN1617" s="66">
        <v>3</v>
      </c>
      <c r="AO1617" s="66">
        <v>2</v>
      </c>
      <c r="AP1617" s="66">
        <v>3</v>
      </c>
      <c r="AQ1617" s="66">
        <v>3</v>
      </c>
      <c r="AR1617" s="66">
        <v>3</v>
      </c>
      <c r="AS1617" s="66">
        <v>4</v>
      </c>
      <c r="AT1617" s="66"/>
      <c r="AU1617" s="66">
        <f>AS1617-70</f>
        <v>-66</v>
      </c>
      <c r="AV1617" s="66">
        <f>AS1617-85</f>
        <v>-81</v>
      </c>
      <c r="AW1617" s="67"/>
      <c r="AY1617" s="66"/>
      <c r="BE1617" s="67" t="s">
        <v>599</v>
      </c>
      <c r="BF1617" s="66"/>
      <c r="BH1617" t="str">
        <f>CONCATENATE(Tabla1[[#This Row],[MADRE]],"X",Tabla1[[#This Row],[PADRE]])</f>
        <v>D00i127XD01i466</v>
      </c>
    </row>
    <row r="1618" spans="1:60" ht="15.75" hidden="1" x14ac:dyDescent="0.25">
      <c r="A1618" s="11" t="str">
        <f t="shared" si="260"/>
        <v>D07_416_12</v>
      </c>
      <c r="B1618" s="48" t="s">
        <v>585</v>
      </c>
      <c r="C1618" s="49">
        <v>416</v>
      </c>
      <c r="D1618" s="52">
        <v>12</v>
      </c>
      <c r="E1618" s="11" t="s">
        <v>556</v>
      </c>
      <c r="F1618" s="51" t="s">
        <v>577</v>
      </c>
      <c r="G1618" s="51" t="s">
        <v>63</v>
      </c>
      <c r="H1618" s="51">
        <v>2012</v>
      </c>
      <c r="I1618" s="144" t="s">
        <v>373</v>
      </c>
      <c r="J1618" s="51">
        <v>77</v>
      </c>
      <c r="M1618" s="51">
        <f>L1618-67</f>
        <v>-67</v>
      </c>
      <c r="P1618" s="51">
        <v>4</v>
      </c>
      <c r="T1618" s="51"/>
      <c r="U1618" s="51"/>
      <c r="W1618" s="51">
        <v>3</v>
      </c>
      <c r="X1618" s="51">
        <v>208</v>
      </c>
      <c r="Y1618" s="51">
        <v>25</v>
      </c>
      <c r="Z1618" s="51">
        <v>66</v>
      </c>
      <c r="AA1618" s="55">
        <f t="shared" si="256"/>
        <v>2.64</v>
      </c>
      <c r="AB1618" s="51">
        <v>4</v>
      </c>
      <c r="AC1618" s="51">
        <v>21</v>
      </c>
      <c r="AD1618" s="55">
        <f t="shared" si="257"/>
        <v>0.84</v>
      </c>
      <c r="AE1618" s="52">
        <f t="shared" si="252"/>
        <v>31.818181818181817</v>
      </c>
      <c r="AF1618" s="51">
        <v>0</v>
      </c>
      <c r="AG1618" s="51">
        <f t="shared" si="258"/>
        <v>0</v>
      </c>
      <c r="AH1618" s="51">
        <v>0</v>
      </c>
      <c r="AI1618" s="51">
        <f t="shared" si="259"/>
        <v>0</v>
      </c>
      <c r="AJ1618" s="50" t="s">
        <v>87</v>
      </c>
      <c r="AM1618" s="51">
        <v>3</v>
      </c>
      <c r="AN1618" s="51">
        <v>2</v>
      </c>
      <c r="AO1618" s="51">
        <v>1</v>
      </c>
      <c r="AP1618" s="51">
        <v>3</v>
      </c>
      <c r="AQ1618" s="51">
        <v>3</v>
      </c>
      <c r="AR1618" s="51">
        <v>4</v>
      </c>
      <c r="AS1618" s="51"/>
      <c r="AT1618" s="72"/>
      <c r="AU1618" s="51">
        <f>AS1618-78</f>
        <v>-78</v>
      </c>
      <c r="AV1618" s="51">
        <f>AS1618-95</f>
        <v>-95</v>
      </c>
      <c r="AW1618" s="52"/>
      <c r="AY1618" s="51"/>
      <c r="BE1618" s="52" t="s">
        <v>599</v>
      </c>
      <c r="BF1618" s="51"/>
      <c r="BH1618" t="str">
        <f>CONCATENATE(Tabla1[[#This Row],[MADRE]],"X",Tabla1[[#This Row],[PADRE]])</f>
        <v>D00i127XD01i466</v>
      </c>
    </row>
    <row r="1619" spans="1:60" ht="15.75" hidden="1" x14ac:dyDescent="0.25">
      <c r="A1619" s="11" t="str">
        <f t="shared" si="260"/>
        <v>D07_420_12</v>
      </c>
      <c r="B1619" s="48" t="s">
        <v>585</v>
      </c>
      <c r="C1619" s="49">
        <v>420</v>
      </c>
      <c r="D1619" s="52">
        <v>12</v>
      </c>
      <c r="E1619" s="11" t="s">
        <v>556</v>
      </c>
      <c r="F1619" s="51" t="s">
        <v>577</v>
      </c>
      <c r="G1619" s="51" t="s">
        <v>63</v>
      </c>
      <c r="H1619" s="51">
        <v>2012</v>
      </c>
      <c r="I1619" s="144" t="s">
        <v>373</v>
      </c>
      <c r="J1619" s="51">
        <v>92</v>
      </c>
      <c r="M1619" s="51">
        <f>L1619-67</f>
        <v>-67</v>
      </c>
      <c r="P1619" s="51">
        <v>3</v>
      </c>
      <c r="T1619" s="51"/>
      <c r="U1619" s="51"/>
      <c r="W1619" s="51">
        <v>2</v>
      </c>
      <c r="X1619" s="51">
        <v>221</v>
      </c>
      <c r="Y1619" s="51">
        <v>25</v>
      </c>
      <c r="Z1619" s="51">
        <v>38</v>
      </c>
      <c r="AA1619" s="55">
        <f t="shared" si="256"/>
        <v>1.52</v>
      </c>
      <c r="AB1619" s="51">
        <v>4</v>
      </c>
      <c r="AC1619" s="51">
        <v>12</v>
      </c>
      <c r="AD1619" s="55">
        <f t="shared" si="257"/>
        <v>0.48</v>
      </c>
      <c r="AE1619" s="52">
        <f t="shared" ref="AE1619:AE1682" si="264">AD1619*100/AA1619</f>
        <v>31.578947368421051</v>
      </c>
      <c r="AF1619" s="51">
        <v>0</v>
      </c>
      <c r="AG1619" s="51">
        <f t="shared" si="258"/>
        <v>0</v>
      </c>
      <c r="AH1619" s="51">
        <v>0</v>
      </c>
      <c r="AI1619" s="51">
        <f t="shared" si="259"/>
        <v>0</v>
      </c>
      <c r="AJ1619" s="50" t="s">
        <v>85</v>
      </c>
      <c r="AM1619" s="51">
        <v>3</v>
      </c>
      <c r="AN1619" s="51">
        <v>3</v>
      </c>
      <c r="AO1619" s="51">
        <v>1</v>
      </c>
      <c r="AP1619" s="51">
        <v>2</v>
      </c>
      <c r="AQ1619" s="51">
        <v>3</v>
      </c>
      <c r="AR1619" s="51">
        <v>3</v>
      </c>
      <c r="AS1619" s="51"/>
      <c r="AT1619" s="72"/>
      <c r="AU1619" s="51">
        <f>AS1619-78</f>
        <v>-78</v>
      </c>
      <c r="AV1619" s="51">
        <f>AS1619-95</f>
        <v>-95</v>
      </c>
      <c r="AW1619" s="52"/>
      <c r="AY1619" s="51"/>
      <c r="BE1619" s="52" t="s">
        <v>599</v>
      </c>
      <c r="BF1619" s="51"/>
      <c r="BH1619" t="str">
        <f>CONCATENATE(Tabla1[[#This Row],[MADRE]],"X",Tabla1[[#This Row],[PADRE]])</f>
        <v>D00i127XD01i466</v>
      </c>
    </row>
    <row r="1620" spans="1:60" ht="15.75" hidden="1" x14ac:dyDescent="0.25">
      <c r="A1620" s="11" t="str">
        <f t="shared" si="260"/>
        <v>D07_422_12</v>
      </c>
      <c r="B1620" s="48" t="s">
        <v>585</v>
      </c>
      <c r="C1620" s="49">
        <v>422</v>
      </c>
      <c r="D1620" s="52">
        <v>12</v>
      </c>
      <c r="E1620" s="11" t="s">
        <v>556</v>
      </c>
      <c r="F1620" s="51" t="s">
        <v>577</v>
      </c>
      <c r="G1620" s="51" t="s">
        <v>63</v>
      </c>
      <c r="H1620" s="51">
        <v>2012</v>
      </c>
      <c r="I1620" s="144" t="s">
        <v>373</v>
      </c>
      <c r="J1620" s="51">
        <v>75</v>
      </c>
      <c r="M1620" s="51">
        <f>L1620-67</f>
        <v>-67</v>
      </c>
      <c r="P1620" s="51">
        <v>4</v>
      </c>
      <c r="T1620" s="51"/>
      <c r="U1620" s="51"/>
      <c r="W1620" s="51">
        <v>2</v>
      </c>
      <c r="X1620" s="51">
        <v>206</v>
      </c>
      <c r="Y1620" s="51">
        <v>25</v>
      </c>
      <c r="Z1620" s="51">
        <v>73</v>
      </c>
      <c r="AA1620" s="55">
        <f t="shared" si="256"/>
        <v>2.92</v>
      </c>
      <c r="AB1620" s="51">
        <v>4</v>
      </c>
      <c r="AC1620" s="51">
        <v>20</v>
      </c>
      <c r="AD1620" s="55">
        <f t="shared" si="257"/>
        <v>0.8</v>
      </c>
      <c r="AE1620" s="52">
        <f t="shared" si="264"/>
        <v>27.397260273972602</v>
      </c>
      <c r="AF1620" s="51">
        <v>0</v>
      </c>
      <c r="AG1620" s="51">
        <f t="shared" si="258"/>
        <v>0</v>
      </c>
      <c r="AH1620" s="51">
        <v>0</v>
      </c>
      <c r="AI1620" s="51">
        <f t="shared" si="259"/>
        <v>0</v>
      </c>
      <c r="AJ1620" s="50" t="s">
        <v>87</v>
      </c>
      <c r="AM1620" s="51">
        <v>4</v>
      </c>
      <c r="AN1620" s="51">
        <v>3</v>
      </c>
      <c r="AO1620" s="51">
        <v>2</v>
      </c>
      <c r="AP1620" s="51">
        <v>3</v>
      </c>
      <c r="AQ1620" s="51">
        <v>3</v>
      </c>
      <c r="AR1620" s="51">
        <v>4</v>
      </c>
      <c r="AS1620" s="51"/>
      <c r="AT1620" s="72"/>
      <c r="AU1620" s="51">
        <f>AS1620-78</f>
        <v>-78</v>
      </c>
      <c r="AV1620" s="51">
        <f>AS1620-95</f>
        <v>-95</v>
      </c>
      <c r="AW1620" s="52"/>
      <c r="AY1620" s="51"/>
      <c r="BE1620" s="52" t="s">
        <v>599</v>
      </c>
      <c r="BF1620" s="51"/>
      <c r="BH1620" t="str">
        <f>CONCATENATE(Tabla1[[#This Row],[MADRE]],"X",Tabla1[[#This Row],[PADRE]])</f>
        <v>D00i127XD01i466</v>
      </c>
    </row>
    <row r="1621" spans="1:60" ht="15.75" hidden="1" x14ac:dyDescent="0.25">
      <c r="A1621" s="11" t="str">
        <f t="shared" si="260"/>
        <v>D07_424_12</v>
      </c>
      <c r="B1621" s="48" t="s">
        <v>585</v>
      </c>
      <c r="C1621" s="49">
        <v>424</v>
      </c>
      <c r="D1621" s="52">
        <v>12</v>
      </c>
      <c r="E1621" s="11" t="s">
        <v>556</v>
      </c>
      <c r="F1621" s="51" t="s">
        <v>577</v>
      </c>
      <c r="G1621" s="51" t="s">
        <v>63</v>
      </c>
      <c r="H1621" s="51">
        <v>2012</v>
      </c>
      <c r="I1621" s="144" t="s">
        <v>373</v>
      </c>
      <c r="J1621" s="51">
        <v>74</v>
      </c>
      <c r="M1621" s="51">
        <f>L1621-67</f>
        <v>-67</v>
      </c>
      <c r="P1621" s="51">
        <v>2</v>
      </c>
      <c r="T1621" s="51"/>
      <c r="U1621" s="51"/>
      <c r="W1621" s="51">
        <v>3</v>
      </c>
      <c r="X1621" s="51">
        <v>203</v>
      </c>
      <c r="Y1621" s="51">
        <v>25</v>
      </c>
      <c r="Z1621" s="51">
        <v>100</v>
      </c>
      <c r="AA1621" s="55">
        <f t="shared" si="256"/>
        <v>4</v>
      </c>
      <c r="AB1621" s="51">
        <v>4</v>
      </c>
      <c r="AC1621" s="51">
        <v>30</v>
      </c>
      <c r="AD1621" s="55">
        <f t="shared" si="257"/>
        <v>1.2</v>
      </c>
      <c r="AE1621" s="52">
        <f t="shared" si="264"/>
        <v>30</v>
      </c>
      <c r="AF1621" s="51">
        <v>0</v>
      </c>
      <c r="AG1621" s="51">
        <f t="shared" si="258"/>
        <v>0</v>
      </c>
      <c r="AH1621" s="51">
        <v>11</v>
      </c>
      <c r="AI1621" s="51">
        <f t="shared" si="259"/>
        <v>44</v>
      </c>
      <c r="AJ1621" s="50" t="s">
        <v>123</v>
      </c>
      <c r="AM1621" s="51">
        <v>3</v>
      </c>
      <c r="AN1621" s="51">
        <v>1</v>
      </c>
      <c r="AO1621" s="51">
        <v>2</v>
      </c>
      <c r="AP1621" s="51">
        <v>2</v>
      </c>
      <c r="AQ1621" s="51">
        <v>3</v>
      </c>
      <c r="AR1621" s="51">
        <v>3</v>
      </c>
      <c r="AS1621" s="51"/>
      <c r="AT1621" s="72"/>
      <c r="AU1621" s="51">
        <f>AS1621-78</f>
        <v>-78</v>
      </c>
      <c r="AV1621" s="51">
        <f>AS1621-95</f>
        <v>-95</v>
      </c>
      <c r="AW1621" s="52"/>
      <c r="AY1621" s="51"/>
      <c r="BE1621" s="52" t="s">
        <v>599</v>
      </c>
      <c r="BF1621" s="51"/>
      <c r="BH1621" t="str">
        <f>CONCATENATE(Tabla1[[#This Row],[MADRE]],"X",Tabla1[[#This Row],[PADRE]])</f>
        <v>D00i127XD01i466</v>
      </c>
    </row>
    <row r="1622" spans="1:60" ht="15.75" hidden="1" x14ac:dyDescent="0.25">
      <c r="A1622" s="11" t="str">
        <f t="shared" si="260"/>
        <v>D08_7_1</v>
      </c>
      <c r="B1622" s="1" t="s">
        <v>609</v>
      </c>
      <c r="C1622" s="2">
        <v>7</v>
      </c>
      <c r="D1622" s="16">
        <v>1</v>
      </c>
      <c r="E1622" s="11" t="s">
        <v>224</v>
      </c>
      <c r="F1622" s="11" t="s">
        <v>610</v>
      </c>
      <c r="G1622" s="11" t="s">
        <v>611</v>
      </c>
      <c r="H1622" s="11">
        <v>2013</v>
      </c>
      <c r="I1622" s="13" t="s">
        <v>612</v>
      </c>
      <c r="J1622" s="11">
        <v>52</v>
      </c>
      <c r="M1622" s="11">
        <f>L1622-49</f>
        <v>-49</v>
      </c>
      <c r="P1622" s="11">
        <v>3</v>
      </c>
      <c r="T1622" s="11"/>
      <c r="U1622" s="11"/>
      <c r="W1622" s="11">
        <v>2</v>
      </c>
      <c r="X1622" s="11">
        <v>230</v>
      </c>
      <c r="Y1622" s="11">
        <v>25</v>
      </c>
      <c r="Z1622" s="11">
        <v>60</v>
      </c>
      <c r="AA1622" s="15">
        <f t="shared" si="256"/>
        <v>2.4</v>
      </c>
      <c r="AB1622" s="11">
        <v>1</v>
      </c>
      <c r="AC1622" s="11">
        <v>32</v>
      </c>
      <c r="AD1622" s="15">
        <f t="shared" si="257"/>
        <v>1.28</v>
      </c>
      <c r="AE1622" s="16">
        <f t="shared" si="264"/>
        <v>53.333333333333336</v>
      </c>
      <c r="AF1622" s="11">
        <v>0</v>
      </c>
      <c r="AG1622" s="11">
        <f t="shared" si="258"/>
        <v>0</v>
      </c>
      <c r="AH1622" s="11">
        <v>1</v>
      </c>
      <c r="AI1622" s="11">
        <f t="shared" si="259"/>
        <v>4</v>
      </c>
      <c r="AJ1622" s="18" t="s">
        <v>209</v>
      </c>
      <c r="AM1622" s="11">
        <v>8</v>
      </c>
      <c r="AN1622" s="11">
        <v>2</v>
      </c>
      <c r="AO1622" s="11">
        <v>1</v>
      </c>
      <c r="AP1622" s="11">
        <v>3</v>
      </c>
      <c r="AQ1622" s="11">
        <v>3</v>
      </c>
      <c r="AR1622" s="11">
        <v>4</v>
      </c>
      <c r="AS1622" s="11">
        <v>3</v>
      </c>
      <c r="AT1622" s="19" t="s">
        <v>613</v>
      </c>
      <c r="AU1622" s="11">
        <f>AS1622-76</f>
        <v>-73</v>
      </c>
      <c r="AV1622" s="11">
        <f>AS1622-90</f>
        <v>-87</v>
      </c>
      <c r="AW1622" s="16"/>
      <c r="AX1622" s="16"/>
      <c r="BE1622" s="16" t="s">
        <v>587</v>
      </c>
      <c r="BH1622" t="str">
        <f>CONCATENATE(Tabla1[[#This Row],[MADRE]],"X",Tabla1[[#This Row],[PADRE]])</f>
        <v>A2198XNonpareil</v>
      </c>
    </row>
    <row r="1623" spans="1:60" ht="15.75" hidden="1" x14ac:dyDescent="0.25">
      <c r="A1623" s="11" t="str">
        <f t="shared" si="260"/>
        <v>D08_29_3</v>
      </c>
      <c r="B1623" s="1" t="s">
        <v>609</v>
      </c>
      <c r="C1623" s="2">
        <v>29</v>
      </c>
      <c r="D1623" s="16">
        <v>3</v>
      </c>
      <c r="E1623" s="14" t="s">
        <v>614</v>
      </c>
      <c r="F1623" s="11" t="s">
        <v>610</v>
      </c>
      <c r="G1623" s="11" t="s">
        <v>611</v>
      </c>
      <c r="H1623" s="11">
        <v>2012</v>
      </c>
      <c r="I1623" s="13" t="s">
        <v>612</v>
      </c>
      <c r="J1623" s="11"/>
      <c r="M1623" s="11"/>
      <c r="P1623" s="11"/>
      <c r="T1623" s="11"/>
      <c r="U1623" s="11"/>
      <c r="W1623" s="11">
        <v>3</v>
      </c>
      <c r="X1623" s="11">
        <v>215</v>
      </c>
      <c r="Y1623" s="11">
        <v>25</v>
      </c>
      <c r="Z1623" s="11">
        <v>50</v>
      </c>
      <c r="AA1623" s="15">
        <f t="shared" si="256"/>
        <v>2</v>
      </c>
      <c r="AB1623" s="11">
        <v>2</v>
      </c>
      <c r="AC1623" s="11">
        <v>25</v>
      </c>
      <c r="AD1623" s="15">
        <f t="shared" si="257"/>
        <v>1</v>
      </c>
      <c r="AE1623" s="16">
        <f t="shared" si="264"/>
        <v>50</v>
      </c>
      <c r="AF1623" s="11">
        <v>0</v>
      </c>
      <c r="AG1623" s="11">
        <f t="shared" si="258"/>
        <v>0</v>
      </c>
      <c r="AH1623" s="11">
        <v>1</v>
      </c>
      <c r="AI1623" s="11">
        <f t="shared" si="259"/>
        <v>4</v>
      </c>
      <c r="AJ1623" s="18">
        <v>0</v>
      </c>
      <c r="AM1623" s="11">
        <v>8</v>
      </c>
      <c r="AN1623" s="11">
        <v>2</v>
      </c>
      <c r="AO1623" s="11">
        <v>1</v>
      </c>
      <c r="AP1623" s="11">
        <v>2</v>
      </c>
      <c r="AQ1623" s="11">
        <v>3</v>
      </c>
      <c r="AR1623" s="11">
        <v>5</v>
      </c>
      <c r="AS1623" s="11"/>
      <c r="AT1623" s="11"/>
      <c r="AU1623" s="11"/>
      <c r="AV1623" s="11"/>
      <c r="AW1623" s="16"/>
      <c r="AX1623" s="16"/>
      <c r="BE1623" s="16" t="s">
        <v>599</v>
      </c>
      <c r="BH1623" t="str">
        <f>CONCATENATE(Tabla1[[#This Row],[MADRE]],"X",Tabla1[[#This Row],[PADRE]])</f>
        <v>D01i467XNonpareil</v>
      </c>
    </row>
    <row r="1624" spans="1:60" ht="15.75" hidden="1" x14ac:dyDescent="0.25">
      <c r="A1624" s="11" t="str">
        <f t="shared" si="260"/>
        <v>D08_29_3</v>
      </c>
      <c r="B1624" s="1" t="s">
        <v>609</v>
      </c>
      <c r="C1624" s="2">
        <v>29</v>
      </c>
      <c r="D1624" s="16">
        <v>3</v>
      </c>
      <c r="E1624" s="14" t="s">
        <v>614</v>
      </c>
      <c r="F1624" s="11" t="s">
        <v>610</v>
      </c>
      <c r="G1624" s="11" t="s">
        <v>611</v>
      </c>
      <c r="H1624" s="11">
        <v>2013</v>
      </c>
      <c r="I1624" s="13" t="s">
        <v>612</v>
      </c>
      <c r="J1624" s="177">
        <v>38</v>
      </c>
      <c r="M1624" s="11">
        <f>L1624-49</f>
        <v>-49</v>
      </c>
      <c r="P1624" s="11">
        <v>2</v>
      </c>
      <c r="T1624" s="11"/>
      <c r="U1624" s="11"/>
      <c r="W1624" s="11">
        <v>2</v>
      </c>
      <c r="X1624" s="11">
        <v>229</v>
      </c>
      <c r="Y1624" s="11">
        <v>25</v>
      </c>
      <c r="Z1624" s="11">
        <v>44</v>
      </c>
      <c r="AA1624" s="15">
        <f t="shared" si="256"/>
        <v>1.76</v>
      </c>
      <c r="AB1624" s="11">
        <v>2</v>
      </c>
      <c r="AC1624" s="11">
        <v>28</v>
      </c>
      <c r="AD1624" s="15">
        <f t="shared" si="257"/>
        <v>1.1200000000000001</v>
      </c>
      <c r="AE1624" s="16">
        <f t="shared" si="264"/>
        <v>63.636363636363647</v>
      </c>
      <c r="AF1624" s="11">
        <v>0</v>
      </c>
      <c r="AG1624" s="11">
        <f t="shared" si="258"/>
        <v>0</v>
      </c>
      <c r="AH1624" s="11">
        <v>0</v>
      </c>
      <c r="AI1624" s="11">
        <f t="shared" si="259"/>
        <v>0</v>
      </c>
      <c r="AJ1624" s="18" t="s">
        <v>537</v>
      </c>
      <c r="AM1624" s="11">
        <v>4</v>
      </c>
      <c r="AN1624" s="11">
        <v>3</v>
      </c>
      <c r="AO1624" s="11">
        <v>1</v>
      </c>
      <c r="AP1624" s="11">
        <v>2</v>
      </c>
      <c r="AQ1624" s="11">
        <v>3</v>
      </c>
      <c r="AR1624" s="11">
        <v>4</v>
      </c>
      <c r="AS1624" s="11">
        <v>3</v>
      </c>
      <c r="AT1624" s="19" t="s">
        <v>615</v>
      </c>
      <c r="AU1624" s="11">
        <f>AS1624-76</f>
        <v>-73</v>
      </c>
      <c r="AV1624" s="11">
        <f>AS1624-90</f>
        <v>-87</v>
      </c>
      <c r="AW1624" s="16"/>
      <c r="AX1624" s="16"/>
      <c r="BE1624" s="16" t="s">
        <v>599</v>
      </c>
      <c r="BH1624" t="str">
        <f>CONCATENATE(Tabla1[[#This Row],[MADRE]],"X",Tabla1[[#This Row],[PADRE]])</f>
        <v>D01i467XNonpareil</v>
      </c>
    </row>
    <row r="1625" spans="1:60" ht="15.75" hidden="1" x14ac:dyDescent="0.25">
      <c r="A1625" s="11" t="str">
        <f t="shared" si="260"/>
        <v>D08_82_7</v>
      </c>
      <c r="B1625" s="1" t="s">
        <v>609</v>
      </c>
      <c r="C1625" s="2">
        <v>82</v>
      </c>
      <c r="D1625" s="16">
        <v>7</v>
      </c>
      <c r="E1625" s="11" t="s">
        <v>523</v>
      </c>
      <c r="F1625" s="11" t="s">
        <v>508</v>
      </c>
      <c r="G1625" s="11" t="s">
        <v>363</v>
      </c>
      <c r="H1625" s="11">
        <v>2012</v>
      </c>
      <c r="I1625" s="13" t="s">
        <v>586</v>
      </c>
      <c r="J1625" s="11">
        <v>77</v>
      </c>
      <c r="M1625" s="11">
        <f>L1625-67</f>
        <v>-67</v>
      </c>
      <c r="P1625" s="11">
        <v>2</v>
      </c>
      <c r="T1625" s="11"/>
      <c r="U1625" s="11"/>
      <c r="W1625" s="11">
        <v>2</v>
      </c>
      <c r="X1625" s="11">
        <v>219</v>
      </c>
      <c r="Y1625" s="11">
        <v>25</v>
      </c>
      <c r="Z1625" s="11">
        <v>74</v>
      </c>
      <c r="AA1625" s="15">
        <f t="shared" si="256"/>
        <v>2.96</v>
      </c>
      <c r="AB1625" s="11">
        <v>3</v>
      </c>
      <c r="AC1625" s="11">
        <v>20</v>
      </c>
      <c r="AD1625" s="15">
        <f t="shared" si="257"/>
        <v>0.8</v>
      </c>
      <c r="AE1625" s="16">
        <f t="shared" si="264"/>
        <v>27.027027027027028</v>
      </c>
      <c r="AF1625" s="11">
        <v>0</v>
      </c>
      <c r="AG1625" s="11">
        <f t="shared" si="258"/>
        <v>0</v>
      </c>
      <c r="AH1625" s="11">
        <v>0</v>
      </c>
      <c r="AI1625" s="11">
        <f t="shared" si="259"/>
        <v>0</v>
      </c>
      <c r="AJ1625" s="18" t="s">
        <v>279</v>
      </c>
      <c r="AM1625" s="11">
        <v>3</v>
      </c>
      <c r="AN1625" s="11">
        <v>2</v>
      </c>
      <c r="AO1625" s="11">
        <v>2</v>
      </c>
      <c r="AP1625" s="11">
        <v>4</v>
      </c>
      <c r="AQ1625" s="11">
        <v>3</v>
      </c>
      <c r="AR1625" s="11">
        <v>3</v>
      </c>
      <c r="AS1625" s="11"/>
      <c r="AT1625" s="11"/>
      <c r="AU1625" s="11">
        <f>AS1625-78</f>
        <v>-78</v>
      </c>
      <c r="AV1625" s="11">
        <f>AS1625-95</f>
        <v>-95</v>
      </c>
      <c r="AW1625" s="16"/>
      <c r="AX1625" s="16"/>
      <c r="BE1625" s="16" t="s">
        <v>616</v>
      </c>
      <c r="BH1625" t="str">
        <f>CONCATENATE(Tabla1[[#This Row],[MADRE]],"X",Tabla1[[#This Row],[PADRE]])</f>
        <v>D00i072XD98i672</v>
      </c>
    </row>
    <row r="1626" spans="1:60" ht="15.75" hidden="1" x14ac:dyDescent="0.25">
      <c r="A1626" s="11" t="str">
        <f t="shared" si="260"/>
        <v>D08_84_7</v>
      </c>
      <c r="B1626" s="1" t="s">
        <v>609</v>
      </c>
      <c r="C1626" s="2">
        <v>84</v>
      </c>
      <c r="D1626" s="16">
        <v>7</v>
      </c>
      <c r="E1626" s="11" t="s">
        <v>523</v>
      </c>
      <c r="F1626" s="11" t="s">
        <v>508</v>
      </c>
      <c r="G1626" s="11" t="s">
        <v>363</v>
      </c>
      <c r="H1626" s="11">
        <v>2012</v>
      </c>
      <c r="I1626" s="13" t="s">
        <v>373</v>
      </c>
      <c r="J1626" s="11">
        <v>75</v>
      </c>
      <c r="M1626" s="11">
        <f>L1626-67</f>
        <v>-67</v>
      </c>
      <c r="P1626" s="11">
        <v>3</v>
      </c>
      <c r="T1626" s="11"/>
      <c r="U1626" s="11"/>
      <c r="W1626" s="11">
        <v>3</v>
      </c>
      <c r="X1626" s="11">
        <v>215</v>
      </c>
      <c r="Y1626" s="11">
        <v>25</v>
      </c>
      <c r="Z1626" s="11">
        <v>88</v>
      </c>
      <c r="AA1626" s="15">
        <f t="shared" si="256"/>
        <v>3.52</v>
      </c>
      <c r="AB1626" s="11">
        <v>4</v>
      </c>
      <c r="AC1626" s="11">
        <v>23</v>
      </c>
      <c r="AD1626" s="15">
        <f t="shared" si="257"/>
        <v>0.92</v>
      </c>
      <c r="AE1626" s="16">
        <f t="shared" si="264"/>
        <v>26.136363636363637</v>
      </c>
      <c r="AF1626" s="11">
        <v>0</v>
      </c>
      <c r="AG1626" s="11">
        <f t="shared" si="258"/>
        <v>0</v>
      </c>
      <c r="AH1626" s="11">
        <v>2</v>
      </c>
      <c r="AI1626" s="11">
        <f t="shared" si="259"/>
        <v>8</v>
      </c>
      <c r="AJ1626" s="18" t="s">
        <v>87</v>
      </c>
      <c r="AM1626" s="11">
        <v>4</v>
      </c>
      <c r="AN1626" s="11">
        <v>2</v>
      </c>
      <c r="AO1626" s="11">
        <v>2</v>
      </c>
      <c r="AP1626" s="11">
        <v>3</v>
      </c>
      <c r="AQ1626" s="11">
        <v>3</v>
      </c>
      <c r="AR1626" s="11">
        <v>3</v>
      </c>
      <c r="AS1626" s="11"/>
      <c r="AT1626" s="11"/>
      <c r="AU1626" s="11">
        <f>AS1626-78</f>
        <v>-78</v>
      </c>
      <c r="AV1626" s="11">
        <f>AS1626-95</f>
        <v>-95</v>
      </c>
      <c r="AW1626" s="16"/>
      <c r="AX1626" s="16"/>
      <c r="BE1626" s="16" t="s">
        <v>616</v>
      </c>
      <c r="BH1626" t="str">
        <f>CONCATENATE(Tabla1[[#This Row],[MADRE]],"X",Tabla1[[#This Row],[PADRE]])</f>
        <v>D00i072XD98i672</v>
      </c>
    </row>
    <row r="1627" spans="1:60" ht="15.75" hidden="1" x14ac:dyDescent="0.25">
      <c r="A1627" s="11" t="str">
        <f t="shared" si="260"/>
        <v>D08_88_7</v>
      </c>
      <c r="B1627" s="1" t="s">
        <v>609</v>
      </c>
      <c r="C1627" s="2">
        <v>88</v>
      </c>
      <c r="D1627" s="16">
        <v>7</v>
      </c>
      <c r="E1627" s="11" t="s">
        <v>523</v>
      </c>
      <c r="F1627" s="11" t="s">
        <v>508</v>
      </c>
      <c r="G1627" s="11" t="s">
        <v>363</v>
      </c>
      <c r="H1627" s="11">
        <v>2013</v>
      </c>
      <c r="I1627" s="13" t="s">
        <v>373</v>
      </c>
      <c r="J1627" s="11">
        <v>84</v>
      </c>
      <c r="M1627" s="11">
        <f>L1627-49</f>
        <v>-49</v>
      </c>
      <c r="P1627" s="11">
        <v>2</v>
      </c>
      <c r="T1627" s="11"/>
      <c r="U1627" s="11"/>
      <c r="W1627" s="11">
        <v>1</v>
      </c>
      <c r="X1627" s="11">
        <v>236</v>
      </c>
      <c r="Y1627" s="11">
        <v>25</v>
      </c>
      <c r="Z1627" s="11">
        <v>61</v>
      </c>
      <c r="AA1627" s="15">
        <f t="shared" si="256"/>
        <v>2.506086956521739</v>
      </c>
      <c r="AB1627" s="11">
        <v>3</v>
      </c>
      <c r="AC1627" s="11">
        <v>19</v>
      </c>
      <c r="AD1627" s="15">
        <f t="shared" si="257"/>
        <v>0.82608695652173914</v>
      </c>
      <c r="AE1627" s="16">
        <f t="shared" si="264"/>
        <v>32.963219986120748</v>
      </c>
      <c r="AF1627" s="11">
        <v>2</v>
      </c>
      <c r="AG1627" s="11">
        <f t="shared" si="258"/>
        <v>8</v>
      </c>
      <c r="AH1627" s="11">
        <v>0</v>
      </c>
      <c r="AI1627" s="11">
        <f t="shared" si="259"/>
        <v>0</v>
      </c>
      <c r="AJ1627" s="18" t="s">
        <v>536</v>
      </c>
      <c r="AM1627" s="11">
        <v>3</v>
      </c>
      <c r="AN1627" s="11">
        <v>2</v>
      </c>
      <c r="AO1627" s="11">
        <v>2</v>
      </c>
      <c r="AP1627" s="11">
        <v>3</v>
      </c>
      <c r="AQ1627" s="11">
        <v>3</v>
      </c>
      <c r="AR1627" s="11">
        <v>3</v>
      </c>
      <c r="AS1627" s="11">
        <v>1</v>
      </c>
      <c r="AT1627" s="19" t="s">
        <v>617</v>
      </c>
      <c r="AU1627" s="11">
        <f>AS1627-76</f>
        <v>-75</v>
      </c>
      <c r="AV1627" s="11">
        <f>AS1627-90</f>
        <v>-89</v>
      </c>
      <c r="AW1627" s="16"/>
      <c r="AX1627" s="16"/>
      <c r="BE1627" s="16" t="s">
        <v>616</v>
      </c>
      <c r="BH1627" t="str">
        <f>CONCATENATE(Tabla1[[#This Row],[MADRE]],"X",Tabla1[[#This Row],[PADRE]])</f>
        <v>D00i072XD98i672</v>
      </c>
    </row>
    <row r="1628" spans="1:60" ht="15.75" hidden="1" x14ac:dyDescent="0.25">
      <c r="A1628" s="11" t="str">
        <f t="shared" si="260"/>
        <v>D08_90_7</v>
      </c>
      <c r="B1628" s="1" t="s">
        <v>609</v>
      </c>
      <c r="C1628" s="2">
        <v>90</v>
      </c>
      <c r="D1628" s="16">
        <v>7</v>
      </c>
      <c r="E1628" s="11" t="s">
        <v>523</v>
      </c>
      <c r="F1628" s="11" t="s">
        <v>508</v>
      </c>
      <c r="G1628" s="11" t="s">
        <v>363</v>
      </c>
      <c r="H1628" s="11">
        <v>2012</v>
      </c>
      <c r="I1628" s="13" t="s">
        <v>586</v>
      </c>
      <c r="J1628" s="11">
        <v>82</v>
      </c>
      <c r="M1628" s="11">
        <f>L1628-67</f>
        <v>-67</v>
      </c>
      <c r="P1628" s="11">
        <v>3</v>
      </c>
      <c r="T1628" s="11"/>
      <c r="U1628" s="11"/>
      <c r="W1628" s="11">
        <v>2</v>
      </c>
      <c r="X1628" s="11">
        <v>207</v>
      </c>
      <c r="Y1628" s="11">
        <v>25</v>
      </c>
      <c r="Z1628" s="11">
        <v>86</v>
      </c>
      <c r="AA1628" s="15">
        <f t="shared" si="256"/>
        <v>3.488695652173913</v>
      </c>
      <c r="AB1628" s="11">
        <v>4</v>
      </c>
      <c r="AC1628" s="11">
        <v>14</v>
      </c>
      <c r="AD1628" s="15">
        <f t="shared" si="257"/>
        <v>0.60869565217391308</v>
      </c>
      <c r="AE1628" s="16">
        <f t="shared" si="264"/>
        <v>17.447657028913262</v>
      </c>
      <c r="AF1628" s="11">
        <v>2</v>
      </c>
      <c r="AG1628" s="11">
        <f t="shared" si="258"/>
        <v>8</v>
      </c>
      <c r="AH1628" s="11">
        <v>0</v>
      </c>
      <c r="AI1628" s="11">
        <f t="shared" si="259"/>
        <v>0</v>
      </c>
      <c r="AJ1628" s="18" t="s">
        <v>239</v>
      </c>
      <c r="AM1628" s="11">
        <v>6</v>
      </c>
      <c r="AN1628" s="11">
        <v>2</v>
      </c>
      <c r="AO1628" s="11">
        <v>2</v>
      </c>
      <c r="AP1628" s="11">
        <v>3</v>
      </c>
      <c r="AQ1628" s="11">
        <v>3</v>
      </c>
      <c r="AR1628" s="11">
        <v>2</v>
      </c>
      <c r="AS1628" s="11"/>
      <c r="AT1628" s="11"/>
      <c r="AU1628" s="11">
        <f>AS1628-78</f>
        <v>-78</v>
      </c>
      <c r="AV1628" s="11">
        <f>AS1628-95</f>
        <v>-95</v>
      </c>
      <c r="AW1628" s="16"/>
      <c r="AX1628" s="16"/>
      <c r="BE1628" s="16" t="s">
        <v>616</v>
      </c>
      <c r="BH1628" t="str">
        <f>CONCATENATE(Tabla1[[#This Row],[MADRE]],"X",Tabla1[[#This Row],[PADRE]])</f>
        <v>D00i072XD98i672</v>
      </c>
    </row>
    <row r="1629" spans="1:60" ht="15.75" hidden="1" x14ac:dyDescent="0.25">
      <c r="A1629" s="11" t="str">
        <f t="shared" si="260"/>
        <v>D08_92_7</v>
      </c>
      <c r="B1629" s="1" t="s">
        <v>609</v>
      </c>
      <c r="C1629" s="2">
        <v>92</v>
      </c>
      <c r="D1629" s="16">
        <v>7</v>
      </c>
      <c r="E1629" s="11" t="s">
        <v>523</v>
      </c>
      <c r="F1629" s="11" t="s">
        <v>508</v>
      </c>
      <c r="G1629" s="11" t="s">
        <v>363</v>
      </c>
      <c r="H1629" s="11">
        <v>2012</v>
      </c>
      <c r="I1629" s="13" t="s">
        <v>592</v>
      </c>
      <c r="J1629" s="11">
        <v>90</v>
      </c>
      <c r="M1629" s="11">
        <f>L1629-67</f>
        <v>-67</v>
      </c>
      <c r="P1629" s="11">
        <v>4</v>
      </c>
      <c r="T1629" s="11"/>
      <c r="U1629" s="11"/>
      <c r="W1629" s="11">
        <v>3</v>
      </c>
      <c r="X1629" s="11">
        <v>220</v>
      </c>
      <c r="Y1629" s="11">
        <v>25</v>
      </c>
      <c r="Z1629" s="11">
        <v>81</v>
      </c>
      <c r="AA1629" s="15">
        <f t="shared" si="256"/>
        <v>3.24</v>
      </c>
      <c r="AB1629" s="11">
        <v>4</v>
      </c>
      <c r="AC1629" s="11">
        <v>18</v>
      </c>
      <c r="AD1629" s="15">
        <f t="shared" si="257"/>
        <v>0.72</v>
      </c>
      <c r="AE1629" s="16">
        <f t="shared" si="264"/>
        <v>22.222222222222221</v>
      </c>
      <c r="AF1629" s="11">
        <v>0</v>
      </c>
      <c r="AG1629" s="11">
        <f t="shared" si="258"/>
        <v>0</v>
      </c>
      <c r="AH1629" s="11">
        <v>0</v>
      </c>
      <c r="AI1629" s="11">
        <f t="shared" si="259"/>
        <v>0</v>
      </c>
      <c r="AJ1629" s="18" t="s">
        <v>87</v>
      </c>
      <c r="AM1629" s="11">
        <v>3</v>
      </c>
      <c r="AN1629" s="11">
        <v>1</v>
      </c>
      <c r="AO1629" s="11">
        <v>2</v>
      </c>
      <c r="AP1629" s="11">
        <v>3</v>
      </c>
      <c r="AQ1629" s="11">
        <v>3</v>
      </c>
      <c r="AR1629" s="11">
        <v>3</v>
      </c>
      <c r="AS1629" s="11"/>
      <c r="AT1629" s="11" t="s">
        <v>438</v>
      </c>
      <c r="AU1629" s="11">
        <f>AS1629-78</f>
        <v>-78</v>
      </c>
      <c r="AV1629" s="11">
        <f>AS1629-95</f>
        <v>-95</v>
      </c>
      <c r="AW1629" s="16"/>
      <c r="AX1629" s="16"/>
      <c r="BE1629" s="16" t="s">
        <v>616</v>
      </c>
      <c r="BH1629" t="str">
        <f>CONCATENATE(Tabla1[[#This Row],[MADRE]],"X",Tabla1[[#This Row],[PADRE]])</f>
        <v>D00i072XD98i672</v>
      </c>
    </row>
    <row r="1630" spans="1:60" ht="15.75" hidden="1" x14ac:dyDescent="0.25">
      <c r="A1630" s="11" t="str">
        <f t="shared" si="260"/>
        <v>D08_92_7</v>
      </c>
      <c r="B1630" s="1" t="s">
        <v>609</v>
      </c>
      <c r="C1630" s="2">
        <v>92</v>
      </c>
      <c r="D1630" s="16">
        <v>7</v>
      </c>
      <c r="E1630" s="11" t="s">
        <v>523</v>
      </c>
      <c r="F1630" s="11" t="s">
        <v>508</v>
      </c>
      <c r="G1630" s="11" t="s">
        <v>363</v>
      </c>
      <c r="H1630" s="11">
        <v>2013</v>
      </c>
      <c r="I1630" s="13" t="s">
        <v>592</v>
      </c>
      <c r="J1630" s="11">
        <v>79</v>
      </c>
      <c r="M1630" s="11">
        <f>L1630-49</f>
        <v>-49</v>
      </c>
      <c r="P1630" s="11">
        <v>2</v>
      </c>
      <c r="T1630" s="11"/>
      <c r="U1630" s="11"/>
      <c r="W1630" s="11">
        <v>1</v>
      </c>
      <c r="X1630" s="11">
        <v>227</v>
      </c>
      <c r="Y1630" s="11">
        <v>25</v>
      </c>
      <c r="Z1630" s="11">
        <v>94</v>
      </c>
      <c r="AA1630" s="15">
        <f t="shared" si="256"/>
        <v>3.791666666666667</v>
      </c>
      <c r="AB1630" s="11">
        <v>4</v>
      </c>
      <c r="AC1630" s="11">
        <v>19</v>
      </c>
      <c r="AD1630" s="15">
        <f t="shared" si="257"/>
        <v>0.79166666666666663</v>
      </c>
      <c r="AE1630" s="16">
        <f t="shared" si="264"/>
        <v>20.879120879120876</v>
      </c>
      <c r="AF1630" s="11">
        <v>1</v>
      </c>
      <c r="AG1630" s="11">
        <f t="shared" si="258"/>
        <v>4</v>
      </c>
      <c r="AH1630" s="11">
        <v>0</v>
      </c>
      <c r="AI1630" s="11">
        <f t="shared" si="259"/>
        <v>0</v>
      </c>
      <c r="AJ1630" s="18" t="s">
        <v>218</v>
      </c>
      <c r="AM1630" s="11">
        <v>3</v>
      </c>
      <c r="AN1630" s="11">
        <v>2</v>
      </c>
      <c r="AO1630" s="11">
        <v>1</v>
      </c>
      <c r="AP1630" s="11">
        <v>3</v>
      </c>
      <c r="AQ1630" s="11">
        <v>3</v>
      </c>
      <c r="AR1630" s="11">
        <v>3</v>
      </c>
      <c r="AS1630" s="11">
        <v>2</v>
      </c>
      <c r="AT1630" s="19" t="s">
        <v>618</v>
      </c>
      <c r="AU1630" s="11">
        <f>AS1630-76</f>
        <v>-74</v>
      </c>
      <c r="AV1630" s="11">
        <f>AS1630-90</f>
        <v>-88</v>
      </c>
      <c r="AW1630" s="16"/>
      <c r="AX1630" s="16"/>
      <c r="BE1630" s="16" t="s">
        <v>616</v>
      </c>
      <c r="BH1630" t="str">
        <f>CONCATENATE(Tabla1[[#This Row],[MADRE]],"X",Tabla1[[#This Row],[PADRE]])</f>
        <v>D00i072XD98i672</v>
      </c>
    </row>
    <row r="1631" spans="1:60" ht="15.75" hidden="1" x14ac:dyDescent="0.25">
      <c r="A1631" s="11" t="str">
        <f t="shared" si="260"/>
        <v>D08_93_7</v>
      </c>
      <c r="B1631" s="1" t="s">
        <v>609</v>
      </c>
      <c r="C1631" s="2">
        <v>93</v>
      </c>
      <c r="D1631" s="16">
        <v>7</v>
      </c>
      <c r="E1631" s="11" t="s">
        <v>523</v>
      </c>
      <c r="F1631" s="11" t="s">
        <v>508</v>
      </c>
      <c r="G1631" s="11" t="s">
        <v>363</v>
      </c>
      <c r="H1631" s="11">
        <v>2012</v>
      </c>
      <c r="I1631" s="13" t="s">
        <v>373</v>
      </c>
      <c r="J1631" s="11">
        <v>76</v>
      </c>
      <c r="M1631" s="11">
        <f>L1631-67</f>
        <v>-67</v>
      </c>
      <c r="P1631" s="11">
        <v>3</v>
      </c>
      <c r="T1631" s="11"/>
      <c r="U1631" s="11"/>
      <c r="W1631" s="11">
        <v>3</v>
      </c>
      <c r="X1631" s="11">
        <v>213</v>
      </c>
      <c r="Y1631" s="11">
        <v>25</v>
      </c>
      <c r="Z1631" s="11">
        <v>93</v>
      </c>
      <c r="AA1631" s="15">
        <f t="shared" ref="AA1631:AA1662" si="265">(Z1631+(AD1631*AF1631))/Y1631</f>
        <v>3.72</v>
      </c>
      <c r="AB1631" s="11">
        <v>3</v>
      </c>
      <c r="AC1631" s="11">
        <v>22</v>
      </c>
      <c r="AD1631" s="15">
        <f t="shared" si="257"/>
        <v>0.88</v>
      </c>
      <c r="AE1631" s="16">
        <f t="shared" si="264"/>
        <v>23.655913978494624</v>
      </c>
      <c r="AF1631" s="11">
        <v>0</v>
      </c>
      <c r="AG1631" s="11">
        <f t="shared" ref="AG1631:AG1662" si="266">AF1631*100/Y1631</f>
        <v>0</v>
      </c>
      <c r="AH1631" s="11">
        <v>0</v>
      </c>
      <c r="AI1631" s="11">
        <f t="shared" ref="AI1631:AI1658" si="267">AH1631*100/Y1631</f>
        <v>0</v>
      </c>
      <c r="AJ1631" s="18" t="s">
        <v>123</v>
      </c>
      <c r="AM1631" s="11">
        <v>3</v>
      </c>
      <c r="AN1631" s="11">
        <v>2</v>
      </c>
      <c r="AO1631" s="11">
        <v>2</v>
      </c>
      <c r="AP1631" s="11">
        <v>3</v>
      </c>
      <c r="AQ1631" s="11">
        <v>3</v>
      </c>
      <c r="AR1631" s="11">
        <v>3</v>
      </c>
      <c r="AS1631" s="11"/>
      <c r="AT1631" s="11"/>
      <c r="AU1631" s="11">
        <f>AS1631-78</f>
        <v>-78</v>
      </c>
      <c r="AV1631" s="11">
        <f>AS1631-95</f>
        <v>-95</v>
      </c>
      <c r="AW1631" s="16"/>
      <c r="AX1631" s="16"/>
      <c r="BE1631" s="16" t="s">
        <v>616</v>
      </c>
      <c r="BH1631" t="str">
        <f>CONCATENATE(Tabla1[[#This Row],[MADRE]],"X",Tabla1[[#This Row],[PADRE]])</f>
        <v>D00i072XD98i672</v>
      </c>
    </row>
    <row r="1632" spans="1:60" ht="15.75" hidden="1" x14ac:dyDescent="0.25">
      <c r="A1632" s="11" t="str">
        <f t="shared" si="260"/>
        <v>D08_93_7</v>
      </c>
      <c r="B1632" s="1" t="s">
        <v>609</v>
      </c>
      <c r="C1632" s="2">
        <v>93</v>
      </c>
      <c r="D1632" s="16">
        <v>7</v>
      </c>
      <c r="E1632" s="11" t="s">
        <v>523</v>
      </c>
      <c r="F1632" s="11" t="s">
        <v>508</v>
      </c>
      <c r="G1632" s="11" t="s">
        <v>363</v>
      </c>
      <c r="H1632" s="11">
        <v>2013</v>
      </c>
      <c r="I1632" s="13" t="s">
        <v>373</v>
      </c>
      <c r="J1632" s="11">
        <v>64</v>
      </c>
      <c r="M1632" s="11">
        <f>L1632-49</f>
        <v>-49</v>
      </c>
      <c r="P1632" s="11">
        <v>3</v>
      </c>
      <c r="T1632" s="11"/>
      <c r="U1632" s="11"/>
      <c r="W1632" s="11">
        <v>3</v>
      </c>
      <c r="X1632" s="11">
        <v>224</v>
      </c>
      <c r="Y1632" s="11">
        <v>25</v>
      </c>
      <c r="Z1632" s="11">
        <v>84</v>
      </c>
      <c r="AA1632" s="15">
        <f t="shared" si="265"/>
        <v>3.36</v>
      </c>
      <c r="AB1632" s="11">
        <v>4</v>
      </c>
      <c r="AC1632" s="11">
        <v>22</v>
      </c>
      <c r="AD1632" s="15">
        <f t="shared" si="257"/>
        <v>0.88</v>
      </c>
      <c r="AE1632" s="16">
        <f t="shared" si="264"/>
        <v>26.19047619047619</v>
      </c>
      <c r="AF1632" s="11">
        <v>0</v>
      </c>
      <c r="AG1632" s="11">
        <f t="shared" si="266"/>
        <v>0</v>
      </c>
      <c r="AH1632" s="11">
        <v>0</v>
      </c>
      <c r="AI1632" s="11">
        <f t="shared" si="267"/>
        <v>0</v>
      </c>
      <c r="AJ1632" s="18" t="s">
        <v>537</v>
      </c>
      <c r="AM1632" s="11">
        <v>3</v>
      </c>
      <c r="AN1632" s="11">
        <v>3</v>
      </c>
      <c r="AO1632" s="11">
        <v>1</v>
      </c>
      <c r="AP1632" s="11">
        <v>2</v>
      </c>
      <c r="AQ1632" s="11">
        <v>3</v>
      </c>
      <c r="AR1632" s="11">
        <v>3</v>
      </c>
      <c r="AS1632" s="11">
        <v>1</v>
      </c>
      <c r="AT1632" s="19" t="s">
        <v>619</v>
      </c>
      <c r="AU1632" s="11">
        <f>AS1632-76</f>
        <v>-75</v>
      </c>
      <c r="AV1632" s="11">
        <f>AS1632-90</f>
        <v>-89</v>
      </c>
      <c r="AW1632" s="16"/>
      <c r="AX1632" s="16"/>
      <c r="BE1632" s="16" t="s">
        <v>616</v>
      </c>
      <c r="BH1632" t="str">
        <f>CONCATENATE(Tabla1[[#This Row],[MADRE]],"X",Tabla1[[#This Row],[PADRE]])</f>
        <v>D00i072XD98i672</v>
      </c>
    </row>
    <row r="1633" spans="1:60" ht="15.75" hidden="1" x14ac:dyDescent="0.25">
      <c r="A1633" s="11" t="str">
        <f t="shared" si="260"/>
        <v>D08_94_7</v>
      </c>
      <c r="B1633" s="1" t="s">
        <v>609</v>
      </c>
      <c r="C1633" s="8">
        <v>94</v>
      </c>
      <c r="D1633" s="13">
        <v>7</v>
      </c>
      <c r="E1633" s="11" t="s">
        <v>523</v>
      </c>
      <c r="F1633" s="11" t="s">
        <v>508</v>
      </c>
      <c r="G1633" s="14" t="s">
        <v>363</v>
      </c>
      <c r="H1633" s="14">
        <v>2011</v>
      </c>
      <c r="I1633" s="13" t="s">
        <v>612</v>
      </c>
      <c r="J1633" s="14">
        <v>72</v>
      </c>
      <c r="M1633" s="14">
        <f>L1633-53</f>
        <v>-53</v>
      </c>
      <c r="P1633" s="14">
        <v>3</v>
      </c>
      <c r="T1633" s="14"/>
      <c r="U1633" s="14"/>
      <c r="W1633" s="14">
        <v>2</v>
      </c>
      <c r="X1633" s="14">
        <v>225</v>
      </c>
      <c r="Y1633" s="14">
        <v>25</v>
      </c>
      <c r="Z1633" s="14">
        <v>74</v>
      </c>
      <c r="AA1633" s="81">
        <f t="shared" si="265"/>
        <v>2.96</v>
      </c>
      <c r="AB1633" s="14">
        <v>4</v>
      </c>
      <c r="AC1633" s="14">
        <v>22</v>
      </c>
      <c r="AD1633" s="81">
        <f t="shared" si="257"/>
        <v>0.88</v>
      </c>
      <c r="AE1633" s="13">
        <f t="shared" si="264"/>
        <v>29.72972972972973</v>
      </c>
      <c r="AF1633" s="14">
        <v>0</v>
      </c>
      <c r="AG1633" s="14">
        <f t="shared" si="266"/>
        <v>0</v>
      </c>
      <c r="AH1633" s="14">
        <v>3</v>
      </c>
      <c r="AI1633" s="14">
        <f t="shared" si="267"/>
        <v>12</v>
      </c>
      <c r="AJ1633" s="17" t="s">
        <v>101</v>
      </c>
      <c r="AM1633" s="14">
        <v>3</v>
      </c>
      <c r="AN1633" s="14">
        <v>2</v>
      </c>
      <c r="AO1633" s="14">
        <v>1</v>
      </c>
      <c r="AP1633" s="14">
        <v>3</v>
      </c>
      <c r="AQ1633" s="14">
        <v>3</v>
      </c>
      <c r="AR1633" s="14">
        <v>2</v>
      </c>
      <c r="AS1633" s="14">
        <v>3</v>
      </c>
      <c r="AT1633" s="14"/>
      <c r="AU1633" s="14">
        <f>AS1633-70</f>
        <v>-67</v>
      </c>
      <c r="AV1633" s="14">
        <f>AS1633-85</f>
        <v>-82</v>
      </c>
      <c r="AW1633" s="13"/>
      <c r="AX1633" s="13"/>
      <c r="BE1633" s="13" t="s">
        <v>616</v>
      </c>
      <c r="BH1633" t="str">
        <f>CONCATENATE(Tabla1[[#This Row],[MADRE]],"X",Tabla1[[#This Row],[PADRE]])</f>
        <v>D00i072XD98i672</v>
      </c>
    </row>
    <row r="1634" spans="1:60" ht="15.75" hidden="1" x14ac:dyDescent="0.25">
      <c r="A1634" s="11" t="str">
        <f t="shared" si="260"/>
        <v>D08_94_7</v>
      </c>
      <c r="B1634" s="1" t="s">
        <v>609</v>
      </c>
      <c r="C1634" s="2">
        <v>94</v>
      </c>
      <c r="D1634" s="16">
        <v>7</v>
      </c>
      <c r="E1634" s="11" t="s">
        <v>523</v>
      </c>
      <c r="F1634" s="11" t="s">
        <v>508</v>
      </c>
      <c r="G1634" s="11" t="s">
        <v>363</v>
      </c>
      <c r="H1634" s="11">
        <v>2012</v>
      </c>
      <c r="I1634" s="13" t="s">
        <v>612</v>
      </c>
      <c r="J1634" s="11">
        <v>82</v>
      </c>
      <c r="M1634" s="11">
        <f>L1634-67</f>
        <v>-67</v>
      </c>
      <c r="P1634" s="11">
        <v>4</v>
      </c>
      <c r="T1634" s="11"/>
      <c r="U1634" s="11"/>
      <c r="W1634" s="11">
        <v>3</v>
      </c>
      <c r="X1634" s="11">
        <v>220</v>
      </c>
      <c r="Y1634" s="11">
        <v>25</v>
      </c>
      <c r="Z1634" s="11">
        <v>93</v>
      </c>
      <c r="AA1634" s="15">
        <f t="shared" si="265"/>
        <v>3.72</v>
      </c>
      <c r="AB1634" s="11">
        <v>4</v>
      </c>
      <c r="AC1634" s="11">
        <v>32</v>
      </c>
      <c r="AD1634" s="15">
        <f t="shared" si="257"/>
        <v>1.28</v>
      </c>
      <c r="AE1634" s="16">
        <f t="shared" si="264"/>
        <v>34.408602150537632</v>
      </c>
      <c r="AF1634" s="11">
        <v>0</v>
      </c>
      <c r="AG1634" s="11">
        <f t="shared" si="266"/>
        <v>0</v>
      </c>
      <c r="AH1634" s="11">
        <v>6</v>
      </c>
      <c r="AI1634" s="11">
        <f t="shared" si="267"/>
        <v>24</v>
      </c>
      <c r="AJ1634" s="18" t="s">
        <v>124</v>
      </c>
      <c r="AM1634" s="11">
        <v>3</v>
      </c>
      <c r="AN1634" s="11">
        <v>2</v>
      </c>
      <c r="AO1634" s="11">
        <v>2</v>
      </c>
      <c r="AP1634" s="11">
        <v>4</v>
      </c>
      <c r="AQ1634" s="11">
        <v>3</v>
      </c>
      <c r="AR1634" s="11">
        <v>3</v>
      </c>
      <c r="AS1634" s="11"/>
      <c r="AT1634" s="11"/>
      <c r="AU1634" s="11">
        <f>AS1634-78</f>
        <v>-78</v>
      </c>
      <c r="AV1634" s="11">
        <f>AS1634-95</f>
        <v>-95</v>
      </c>
      <c r="AW1634" s="16"/>
      <c r="AX1634" s="16"/>
      <c r="BE1634" s="16" t="s">
        <v>616</v>
      </c>
      <c r="BH1634" t="str">
        <f>CONCATENATE(Tabla1[[#This Row],[MADRE]],"X",Tabla1[[#This Row],[PADRE]])</f>
        <v>D00i072XD98i672</v>
      </c>
    </row>
    <row r="1635" spans="1:60" ht="15.75" hidden="1" x14ac:dyDescent="0.25">
      <c r="A1635" s="11" t="str">
        <f t="shared" si="260"/>
        <v>D08_94_7</v>
      </c>
      <c r="B1635" s="1" t="s">
        <v>609</v>
      </c>
      <c r="C1635" s="2">
        <v>94</v>
      </c>
      <c r="D1635" s="16">
        <v>7</v>
      </c>
      <c r="E1635" s="11" t="s">
        <v>523</v>
      </c>
      <c r="F1635" s="11" t="s">
        <v>508</v>
      </c>
      <c r="G1635" s="11" t="s">
        <v>363</v>
      </c>
      <c r="H1635" s="11">
        <v>2013</v>
      </c>
      <c r="I1635" s="13" t="s">
        <v>612</v>
      </c>
      <c r="J1635" s="11">
        <v>73</v>
      </c>
      <c r="M1635" s="11">
        <f>L1635-49</f>
        <v>-49</v>
      </c>
      <c r="P1635" s="11">
        <v>4</v>
      </c>
      <c r="T1635" s="11" t="s">
        <v>108</v>
      </c>
      <c r="U1635" s="11"/>
      <c r="W1635" s="11">
        <v>3</v>
      </c>
      <c r="X1635" s="11">
        <v>229</v>
      </c>
      <c r="Y1635" s="11">
        <v>25</v>
      </c>
      <c r="Z1635" s="11">
        <v>82</v>
      </c>
      <c r="AA1635" s="15">
        <f t="shared" si="265"/>
        <v>3.3266666666666667</v>
      </c>
      <c r="AB1635" s="11">
        <v>4</v>
      </c>
      <c r="AC1635" s="11">
        <v>28</v>
      </c>
      <c r="AD1635" s="15">
        <f t="shared" si="257"/>
        <v>1.1666666666666667</v>
      </c>
      <c r="AE1635" s="16">
        <f t="shared" si="264"/>
        <v>35.070140280561127</v>
      </c>
      <c r="AF1635" s="11">
        <v>1</v>
      </c>
      <c r="AG1635" s="11">
        <f t="shared" si="266"/>
        <v>4</v>
      </c>
      <c r="AH1635" s="11">
        <v>6</v>
      </c>
      <c r="AI1635" s="11">
        <f t="shared" si="267"/>
        <v>24</v>
      </c>
      <c r="AJ1635" s="18" t="s">
        <v>124</v>
      </c>
      <c r="AM1635" s="11">
        <v>3</v>
      </c>
      <c r="AN1635" s="11">
        <v>3</v>
      </c>
      <c r="AO1635" s="11">
        <v>1</v>
      </c>
      <c r="AP1635" s="11">
        <v>3</v>
      </c>
      <c r="AQ1635" s="11">
        <v>3</v>
      </c>
      <c r="AR1635" s="11">
        <v>3</v>
      </c>
      <c r="AS1635" s="11">
        <v>2</v>
      </c>
      <c r="AT1635" s="19"/>
      <c r="AU1635" s="11">
        <f>AS1635-76</f>
        <v>-74</v>
      </c>
      <c r="AV1635" s="11">
        <f>AS1635-90</f>
        <v>-88</v>
      </c>
      <c r="AW1635" s="16"/>
      <c r="AX1635" s="16"/>
      <c r="BE1635" s="16" t="s">
        <v>616</v>
      </c>
      <c r="BH1635" t="str">
        <f>CONCATENATE(Tabla1[[#This Row],[MADRE]],"X",Tabla1[[#This Row],[PADRE]])</f>
        <v>D00i072XD98i672</v>
      </c>
    </row>
    <row r="1636" spans="1:60" ht="15.75" hidden="1" x14ac:dyDescent="0.25">
      <c r="A1636" s="11" t="str">
        <f t="shared" si="260"/>
        <v>D08_94_7</v>
      </c>
      <c r="B1636" s="1" t="s">
        <v>609</v>
      </c>
      <c r="C1636" s="2">
        <v>94</v>
      </c>
      <c r="D1636" s="16">
        <v>7</v>
      </c>
      <c r="E1636" s="11" t="s">
        <v>523</v>
      </c>
      <c r="F1636" s="11" t="s">
        <v>508</v>
      </c>
      <c r="G1636" s="11" t="s">
        <v>363</v>
      </c>
      <c r="H1636" s="11">
        <v>2014</v>
      </c>
      <c r="I1636" s="13" t="s">
        <v>612</v>
      </c>
      <c r="J1636" s="11">
        <v>60</v>
      </c>
      <c r="M1636" s="11">
        <f>L1636-47</f>
        <v>-47</v>
      </c>
      <c r="P1636" s="11">
        <v>3</v>
      </c>
      <c r="T1636" s="11" t="s">
        <v>108</v>
      </c>
      <c r="U1636" s="11"/>
      <c r="W1636" s="11">
        <v>1</v>
      </c>
      <c r="X1636" s="11">
        <v>209</v>
      </c>
      <c r="Y1636" s="11">
        <v>25</v>
      </c>
      <c r="Z1636" s="11">
        <v>89</v>
      </c>
      <c r="AA1636" s="15">
        <f t="shared" si="265"/>
        <v>3.6504347826086958</v>
      </c>
      <c r="AB1636" s="11">
        <v>3</v>
      </c>
      <c r="AC1636" s="11">
        <v>26</v>
      </c>
      <c r="AD1636" s="15">
        <f t="shared" si="257"/>
        <v>1.1304347826086956</v>
      </c>
      <c r="AE1636" s="16">
        <f t="shared" si="264"/>
        <v>30.967127203430202</v>
      </c>
      <c r="AF1636" s="11">
        <v>2</v>
      </c>
      <c r="AG1636" s="11">
        <f t="shared" si="266"/>
        <v>8</v>
      </c>
      <c r="AH1636" s="11">
        <v>2</v>
      </c>
      <c r="AI1636" s="11">
        <f t="shared" si="267"/>
        <v>8</v>
      </c>
      <c r="AJ1636" s="18" t="s">
        <v>620</v>
      </c>
      <c r="AM1636" s="11">
        <v>11</v>
      </c>
      <c r="AN1636" s="11">
        <v>2</v>
      </c>
      <c r="AO1636" s="11">
        <v>1</v>
      </c>
      <c r="AP1636" s="11">
        <v>2</v>
      </c>
      <c r="AQ1636" s="11">
        <v>3</v>
      </c>
      <c r="AR1636" s="20">
        <v>4</v>
      </c>
      <c r="AS1636" s="11"/>
      <c r="AT1636" s="99" t="s">
        <v>621</v>
      </c>
      <c r="AU1636" s="11">
        <f>AS1636-64</f>
        <v>-64</v>
      </c>
      <c r="AV1636" s="11">
        <f>AS1636-77</f>
        <v>-77</v>
      </c>
      <c r="AW1636" s="16"/>
      <c r="AX1636" s="16"/>
      <c r="BE1636" s="16" t="s">
        <v>616</v>
      </c>
      <c r="BH1636" t="str">
        <f>CONCATENATE(Tabla1[[#This Row],[MADRE]],"X",Tabla1[[#This Row],[PADRE]])</f>
        <v>D00i072XD98i672</v>
      </c>
    </row>
    <row r="1637" spans="1:60" ht="15.75" hidden="1" x14ac:dyDescent="0.25">
      <c r="A1637" s="11" t="str">
        <f t="shared" si="260"/>
        <v>D08_103_7</v>
      </c>
      <c r="B1637" s="1" t="s">
        <v>609</v>
      </c>
      <c r="C1637" s="2">
        <v>103</v>
      </c>
      <c r="D1637" s="16">
        <v>7</v>
      </c>
      <c r="E1637" s="11" t="s">
        <v>523</v>
      </c>
      <c r="F1637" s="11" t="s">
        <v>508</v>
      </c>
      <c r="G1637" s="11" t="s">
        <v>363</v>
      </c>
      <c r="H1637" s="11">
        <v>2012</v>
      </c>
      <c r="I1637" s="13" t="s">
        <v>586</v>
      </c>
      <c r="J1637" s="11">
        <v>82</v>
      </c>
      <c r="M1637" s="11">
        <f>L1637-67</f>
        <v>-67</v>
      </c>
      <c r="P1637" s="11">
        <v>3</v>
      </c>
      <c r="T1637" s="11"/>
      <c r="U1637" s="11"/>
      <c r="W1637" s="11">
        <v>2</v>
      </c>
      <c r="X1637" s="11">
        <v>209</v>
      </c>
      <c r="Y1637" s="11">
        <v>25</v>
      </c>
      <c r="Z1637" s="11">
        <v>76</v>
      </c>
      <c r="AA1637" s="15">
        <f t="shared" si="265"/>
        <v>3.0683333333333334</v>
      </c>
      <c r="AB1637" s="11">
        <v>4</v>
      </c>
      <c r="AC1637" s="11">
        <v>17</v>
      </c>
      <c r="AD1637" s="15">
        <f t="shared" si="257"/>
        <v>0.70833333333333337</v>
      </c>
      <c r="AE1637" s="16">
        <f t="shared" si="264"/>
        <v>23.085279739272138</v>
      </c>
      <c r="AF1637" s="11">
        <v>1</v>
      </c>
      <c r="AG1637" s="11">
        <f t="shared" si="266"/>
        <v>4</v>
      </c>
      <c r="AH1637" s="11">
        <v>0</v>
      </c>
      <c r="AI1637" s="11">
        <f t="shared" si="267"/>
        <v>0</v>
      </c>
      <c r="AJ1637" s="18" t="s">
        <v>83</v>
      </c>
      <c r="AM1637" s="11">
        <v>5</v>
      </c>
      <c r="AN1637" s="11">
        <v>2</v>
      </c>
      <c r="AO1637" s="11">
        <v>2</v>
      </c>
      <c r="AP1637" s="11">
        <v>3</v>
      </c>
      <c r="AQ1637" s="11">
        <v>3</v>
      </c>
      <c r="AR1637" s="11">
        <v>3</v>
      </c>
      <c r="AS1637" s="11"/>
      <c r="AT1637" s="11"/>
      <c r="AU1637" s="11">
        <f>AS1637-78</f>
        <v>-78</v>
      </c>
      <c r="AV1637" s="11">
        <f>AS1637-95</f>
        <v>-95</v>
      </c>
      <c r="AW1637" s="16"/>
      <c r="AX1637" s="16"/>
      <c r="BE1637" s="16" t="s">
        <v>616</v>
      </c>
      <c r="BH1637" t="str">
        <f>CONCATENATE(Tabla1[[#This Row],[MADRE]],"X",Tabla1[[#This Row],[PADRE]])</f>
        <v>D00i072XD98i672</v>
      </c>
    </row>
    <row r="1638" spans="1:60" ht="15.75" hidden="1" x14ac:dyDescent="0.25">
      <c r="A1638" s="11" t="str">
        <f t="shared" si="260"/>
        <v>D08_109_8</v>
      </c>
      <c r="B1638" s="1" t="s">
        <v>609</v>
      </c>
      <c r="C1638" s="2">
        <v>109</v>
      </c>
      <c r="D1638" s="16">
        <v>8</v>
      </c>
      <c r="E1638" s="14" t="s">
        <v>528</v>
      </c>
      <c r="F1638" s="11" t="s">
        <v>577</v>
      </c>
      <c r="G1638" s="11" t="s">
        <v>363</v>
      </c>
      <c r="H1638" s="11">
        <v>2012</v>
      </c>
      <c r="I1638" s="13" t="s">
        <v>373</v>
      </c>
      <c r="J1638" s="11">
        <v>77</v>
      </c>
      <c r="M1638" s="11">
        <f>L1638-67</f>
        <v>-67</v>
      </c>
      <c r="P1638" s="11">
        <v>3</v>
      </c>
      <c r="T1638" s="11"/>
      <c r="U1638" s="11"/>
      <c r="W1638" s="11">
        <v>2</v>
      </c>
      <c r="X1638" s="11">
        <v>214</v>
      </c>
      <c r="Y1638" s="11">
        <v>25</v>
      </c>
      <c r="Z1638" s="11">
        <v>136</v>
      </c>
      <c r="AA1638" s="15">
        <f t="shared" si="265"/>
        <v>5.4766666666666666</v>
      </c>
      <c r="AB1638" s="11">
        <v>5</v>
      </c>
      <c r="AC1638" s="11">
        <v>22</v>
      </c>
      <c r="AD1638" s="15">
        <f t="shared" si="257"/>
        <v>0.91666666666666663</v>
      </c>
      <c r="AE1638" s="16">
        <f t="shared" si="264"/>
        <v>16.737674984783929</v>
      </c>
      <c r="AF1638" s="11">
        <v>1</v>
      </c>
      <c r="AG1638" s="11">
        <f t="shared" si="266"/>
        <v>4</v>
      </c>
      <c r="AH1638" s="11">
        <v>0</v>
      </c>
      <c r="AI1638" s="11">
        <f t="shared" si="267"/>
        <v>0</v>
      </c>
      <c r="AJ1638" s="18" t="s">
        <v>316</v>
      </c>
      <c r="AM1638" s="11">
        <v>3</v>
      </c>
      <c r="AN1638" s="11">
        <v>2</v>
      </c>
      <c r="AO1638" s="11">
        <v>3</v>
      </c>
      <c r="AP1638" s="11">
        <v>4</v>
      </c>
      <c r="AQ1638" s="11">
        <v>3</v>
      </c>
      <c r="AR1638" s="11">
        <v>2</v>
      </c>
      <c r="AS1638" s="11"/>
      <c r="AT1638" s="11"/>
      <c r="AU1638" s="11">
        <f>AS1638-78</f>
        <v>-78</v>
      </c>
      <c r="AV1638" s="11">
        <f>AS1638-95</f>
        <v>-95</v>
      </c>
      <c r="AW1638" s="16"/>
      <c r="AX1638" s="16"/>
      <c r="BE1638" s="16" t="s">
        <v>587</v>
      </c>
      <c r="BH1638" t="str">
        <f>CONCATENATE(Tabla1[[#This Row],[MADRE]],"X",Tabla1[[#This Row],[PADRE]])</f>
        <v>D00i078XD01i466</v>
      </c>
    </row>
    <row r="1639" spans="1:60" ht="15.75" hidden="1" x14ac:dyDescent="0.25">
      <c r="A1639" s="11" t="str">
        <f t="shared" si="260"/>
        <v>D08_109_8</v>
      </c>
      <c r="B1639" s="1" t="s">
        <v>609</v>
      </c>
      <c r="C1639" s="2">
        <v>109</v>
      </c>
      <c r="D1639" s="16">
        <v>8</v>
      </c>
      <c r="E1639" s="14" t="s">
        <v>528</v>
      </c>
      <c r="F1639" s="11" t="s">
        <v>577</v>
      </c>
      <c r="G1639" s="11" t="s">
        <v>363</v>
      </c>
      <c r="H1639" s="11">
        <v>2013</v>
      </c>
      <c r="I1639" s="13" t="s">
        <v>373</v>
      </c>
      <c r="J1639" s="11">
        <v>66</v>
      </c>
      <c r="M1639" s="11">
        <f>L1639-49</f>
        <v>-49</v>
      </c>
      <c r="P1639" s="11">
        <v>1</v>
      </c>
      <c r="T1639" s="11"/>
      <c r="U1639" s="11"/>
      <c r="W1639" s="11">
        <v>1</v>
      </c>
      <c r="X1639" s="11">
        <v>226</v>
      </c>
      <c r="Y1639" s="11">
        <v>25</v>
      </c>
      <c r="Z1639" s="11">
        <v>159</v>
      </c>
      <c r="AA1639" s="15">
        <f t="shared" si="265"/>
        <v>6.48</v>
      </c>
      <c r="AB1639" s="11">
        <v>4</v>
      </c>
      <c r="AC1639" s="11">
        <v>22</v>
      </c>
      <c r="AD1639" s="15">
        <f t="shared" si="257"/>
        <v>1</v>
      </c>
      <c r="AE1639" s="16">
        <f t="shared" si="264"/>
        <v>15.432098765432098</v>
      </c>
      <c r="AF1639" s="11">
        <v>3</v>
      </c>
      <c r="AG1639" s="11">
        <f t="shared" si="266"/>
        <v>12</v>
      </c>
      <c r="AH1639" s="11">
        <v>0</v>
      </c>
      <c r="AI1639" s="11">
        <f t="shared" si="267"/>
        <v>0</v>
      </c>
      <c r="AJ1639" s="18" t="s">
        <v>622</v>
      </c>
      <c r="AM1639" s="11">
        <v>11</v>
      </c>
      <c r="AN1639" s="11">
        <v>2</v>
      </c>
      <c r="AO1639" s="11">
        <v>3</v>
      </c>
      <c r="AP1639" s="11">
        <v>4</v>
      </c>
      <c r="AQ1639" s="11">
        <v>3</v>
      </c>
      <c r="AR1639" s="11">
        <v>2</v>
      </c>
      <c r="AS1639" s="11">
        <v>4</v>
      </c>
      <c r="AT1639" s="19" t="s">
        <v>623</v>
      </c>
      <c r="AU1639" s="11">
        <f>AS1639-76</f>
        <v>-72</v>
      </c>
      <c r="AV1639" s="11">
        <f>AS1639-90</f>
        <v>-86</v>
      </c>
      <c r="AW1639" s="16"/>
      <c r="AX1639" s="16"/>
      <c r="BE1639" s="16" t="s">
        <v>587</v>
      </c>
      <c r="BH1639" t="str">
        <f>CONCATENATE(Tabla1[[#This Row],[MADRE]],"X",Tabla1[[#This Row],[PADRE]])</f>
        <v>D00i078XD01i466</v>
      </c>
    </row>
    <row r="1640" spans="1:60" ht="15.75" hidden="1" x14ac:dyDescent="0.25">
      <c r="A1640" s="11" t="str">
        <f t="shared" si="260"/>
        <v>D08_110_8</v>
      </c>
      <c r="B1640" s="1" t="s">
        <v>609</v>
      </c>
      <c r="C1640" s="2">
        <v>110</v>
      </c>
      <c r="D1640" s="16">
        <v>8</v>
      </c>
      <c r="E1640" s="14" t="s">
        <v>528</v>
      </c>
      <c r="F1640" s="11" t="s">
        <v>577</v>
      </c>
      <c r="G1640" s="11" t="s">
        <v>363</v>
      </c>
      <c r="H1640" s="11">
        <v>2012</v>
      </c>
      <c r="I1640" s="13" t="s">
        <v>612</v>
      </c>
      <c r="J1640" s="11">
        <v>89</v>
      </c>
      <c r="M1640" s="11">
        <f>L1640-67</f>
        <v>-67</v>
      </c>
      <c r="P1640" s="11">
        <v>3</v>
      </c>
      <c r="T1640" s="11"/>
      <c r="U1640" s="11"/>
      <c r="W1640" s="11">
        <v>2</v>
      </c>
      <c r="X1640" s="11">
        <v>222</v>
      </c>
      <c r="Y1640" s="11">
        <v>25</v>
      </c>
      <c r="Z1640" s="11">
        <v>121</v>
      </c>
      <c r="AA1640" s="15">
        <f t="shared" si="265"/>
        <v>4.8766666666666669</v>
      </c>
      <c r="AB1640" s="11">
        <v>4</v>
      </c>
      <c r="AC1640" s="11">
        <v>22</v>
      </c>
      <c r="AD1640" s="15">
        <f t="shared" si="257"/>
        <v>0.91666666666666663</v>
      </c>
      <c r="AE1640" s="16">
        <f t="shared" si="264"/>
        <v>18.796992481203006</v>
      </c>
      <c r="AF1640" s="11">
        <v>1</v>
      </c>
      <c r="AG1640" s="11">
        <f t="shared" si="266"/>
        <v>4</v>
      </c>
      <c r="AH1640" s="11">
        <v>0</v>
      </c>
      <c r="AI1640" s="11">
        <f t="shared" si="267"/>
        <v>0</v>
      </c>
      <c r="AJ1640" s="18" t="s">
        <v>215</v>
      </c>
      <c r="AM1640" s="11">
        <v>6</v>
      </c>
      <c r="AN1640" s="11">
        <v>2</v>
      </c>
      <c r="AO1640" s="11">
        <v>2</v>
      </c>
      <c r="AP1640" s="11">
        <v>3</v>
      </c>
      <c r="AQ1640" s="11">
        <v>3</v>
      </c>
      <c r="AR1640" s="11">
        <v>3</v>
      </c>
      <c r="AS1640" s="11"/>
      <c r="AT1640" s="11"/>
      <c r="AU1640" s="11">
        <f>AS1640-78</f>
        <v>-78</v>
      </c>
      <c r="AV1640" s="11">
        <f>AS1640-95</f>
        <v>-95</v>
      </c>
      <c r="AW1640" s="16"/>
      <c r="AX1640" s="16"/>
      <c r="BE1640" s="16" t="s">
        <v>587</v>
      </c>
      <c r="BH1640" t="str">
        <f>CONCATENATE(Tabla1[[#This Row],[MADRE]],"X",Tabla1[[#This Row],[PADRE]])</f>
        <v>D00i078XD01i466</v>
      </c>
    </row>
    <row r="1641" spans="1:60" ht="15.75" hidden="1" x14ac:dyDescent="0.25">
      <c r="A1641" s="11" t="str">
        <f t="shared" si="260"/>
        <v>D08_110_8</v>
      </c>
      <c r="B1641" s="1" t="s">
        <v>609</v>
      </c>
      <c r="C1641" s="2">
        <v>110</v>
      </c>
      <c r="D1641" s="16">
        <v>8</v>
      </c>
      <c r="E1641" s="14" t="s">
        <v>528</v>
      </c>
      <c r="F1641" s="11" t="s">
        <v>577</v>
      </c>
      <c r="G1641" s="11" t="s">
        <v>363</v>
      </c>
      <c r="H1641" s="11">
        <v>2013</v>
      </c>
      <c r="I1641" s="13" t="s">
        <v>612</v>
      </c>
      <c r="J1641" s="11">
        <v>72</v>
      </c>
      <c r="M1641" s="11">
        <f>L1641-49</f>
        <v>-49</v>
      </c>
      <c r="P1641" s="11">
        <v>2</v>
      </c>
      <c r="T1641" s="11"/>
      <c r="U1641" s="11"/>
      <c r="W1641" s="11">
        <v>2</v>
      </c>
      <c r="X1641" s="11">
        <v>228</v>
      </c>
      <c r="Y1641" s="11">
        <v>25</v>
      </c>
      <c r="Z1641" s="11">
        <v>118</v>
      </c>
      <c r="AA1641" s="15">
        <f t="shared" si="265"/>
        <v>4.9852631578947371</v>
      </c>
      <c r="AB1641" s="11">
        <v>4</v>
      </c>
      <c r="AC1641" s="11">
        <v>21</v>
      </c>
      <c r="AD1641" s="15">
        <f t="shared" si="257"/>
        <v>1.1052631578947369</v>
      </c>
      <c r="AE1641" s="16">
        <f t="shared" si="264"/>
        <v>22.170608108108109</v>
      </c>
      <c r="AF1641" s="11">
        <v>6</v>
      </c>
      <c r="AG1641" s="11">
        <f t="shared" si="266"/>
        <v>24</v>
      </c>
      <c r="AH1641" s="11">
        <v>0</v>
      </c>
      <c r="AI1641" s="11">
        <f t="shared" si="267"/>
        <v>0</v>
      </c>
      <c r="AJ1641" s="18" t="s">
        <v>133</v>
      </c>
      <c r="AM1641" s="11">
        <v>7</v>
      </c>
      <c r="AN1641" s="11">
        <v>1</v>
      </c>
      <c r="AO1641" s="11">
        <v>3</v>
      </c>
      <c r="AP1641" s="11">
        <v>2</v>
      </c>
      <c r="AQ1641" s="11">
        <v>3</v>
      </c>
      <c r="AR1641" s="11">
        <v>3</v>
      </c>
      <c r="AS1641" s="11">
        <v>3</v>
      </c>
      <c r="AT1641" s="19"/>
      <c r="AU1641" s="11">
        <f>AS1641-76</f>
        <v>-73</v>
      </c>
      <c r="AV1641" s="11">
        <f>AS1641-90</f>
        <v>-87</v>
      </c>
      <c r="AW1641" s="16"/>
      <c r="AX1641" s="16"/>
      <c r="BE1641" s="16" t="s">
        <v>587</v>
      </c>
      <c r="BH1641" t="str">
        <f>CONCATENATE(Tabla1[[#This Row],[MADRE]],"X",Tabla1[[#This Row],[PADRE]])</f>
        <v>D00i078XD01i466</v>
      </c>
    </row>
    <row r="1642" spans="1:60" ht="15.75" hidden="1" x14ac:dyDescent="0.25">
      <c r="A1642" s="11" t="str">
        <f t="shared" si="260"/>
        <v>D08_110_8</v>
      </c>
      <c r="B1642" s="1" t="s">
        <v>609</v>
      </c>
      <c r="C1642" s="2">
        <v>110</v>
      </c>
      <c r="D1642" s="16">
        <v>8</v>
      </c>
      <c r="E1642" s="14" t="s">
        <v>528</v>
      </c>
      <c r="F1642" s="11" t="s">
        <v>577</v>
      </c>
      <c r="G1642" s="11" t="s">
        <v>363</v>
      </c>
      <c r="H1642" s="11">
        <v>2014</v>
      </c>
      <c r="I1642" s="13" t="s">
        <v>612</v>
      </c>
      <c r="J1642" s="11">
        <v>67</v>
      </c>
      <c r="M1642" s="11">
        <f>L1642-47</f>
        <v>-47</v>
      </c>
      <c r="P1642" s="11">
        <v>3</v>
      </c>
      <c r="T1642" s="11" t="s">
        <v>624</v>
      </c>
      <c r="U1642" s="11"/>
      <c r="W1642" s="11">
        <v>1</v>
      </c>
      <c r="X1642" s="11">
        <v>209</v>
      </c>
      <c r="Y1642" s="11">
        <v>25</v>
      </c>
      <c r="Z1642" s="11">
        <v>102</v>
      </c>
      <c r="AA1642" s="15">
        <f t="shared" si="265"/>
        <v>4.2694736842105261</v>
      </c>
      <c r="AB1642" s="11">
        <v>4</v>
      </c>
      <c r="AC1642" s="11">
        <v>15</v>
      </c>
      <c r="AD1642" s="15">
        <f t="shared" si="257"/>
        <v>0.78947368421052633</v>
      </c>
      <c r="AE1642" s="16">
        <f t="shared" si="264"/>
        <v>18.491124260355029</v>
      </c>
      <c r="AF1642" s="11">
        <v>6</v>
      </c>
      <c r="AG1642" s="11">
        <f t="shared" si="266"/>
        <v>24</v>
      </c>
      <c r="AH1642" s="11">
        <v>0</v>
      </c>
      <c r="AI1642" s="11">
        <f t="shared" si="267"/>
        <v>0</v>
      </c>
      <c r="AJ1642" s="18" t="s">
        <v>101</v>
      </c>
      <c r="AM1642" s="11">
        <v>12</v>
      </c>
      <c r="AN1642" s="11">
        <v>2</v>
      </c>
      <c r="AO1642" s="11">
        <v>2</v>
      </c>
      <c r="AP1642" s="11">
        <v>1</v>
      </c>
      <c r="AQ1642" s="11">
        <v>3</v>
      </c>
      <c r="AR1642" s="11">
        <v>2</v>
      </c>
      <c r="AS1642" s="11"/>
      <c r="AT1642" s="99" t="s">
        <v>621</v>
      </c>
      <c r="AU1642" s="11">
        <f>AS1642-64</f>
        <v>-64</v>
      </c>
      <c r="AV1642" s="11">
        <f>AS1642-77</f>
        <v>-77</v>
      </c>
      <c r="AW1642" s="16"/>
      <c r="AX1642" s="16"/>
      <c r="BE1642" s="16" t="s">
        <v>587</v>
      </c>
      <c r="BH1642" t="str">
        <f>CONCATENATE(Tabla1[[#This Row],[MADRE]],"X",Tabla1[[#This Row],[PADRE]])</f>
        <v>D00i078XD01i466</v>
      </c>
    </row>
    <row r="1643" spans="1:60" ht="15.75" hidden="1" x14ac:dyDescent="0.25">
      <c r="A1643" s="11" t="str">
        <f t="shared" si="260"/>
        <v>D08_113_8</v>
      </c>
      <c r="B1643" s="1" t="s">
        <v>609</v>
      </c>
      <c r="C1643" s="2">
        <v>113</v>
      </c>
      <c r="D1643" s="16">
        <v>8</v>
      </c>
      <c r="E1643" s="14" t="s">
        <v>528</v>
      </c>
      <c r="F1643" s="11" t="s">
        <v>577</v>
      </c>
      <c r="G1643" s="11" t="s">
        <v>363</v>
      </c>
      <c r="H1643" s="11">
        <v>2013</v>
      </c>
      <c r="I1643" s="13" t="s">
        <v>373</v>
      </c>
      <c r="J1643" s="11">
        <v>65</v>
      </c>
      <c r="M1643" s="11">
        <f>L1643-49</f>
        <v>-49</v>
      </c>
      <c r="P1643" s="11">
        <v>3</v>
      </c>
      <c r="T1643" s="11"/>
      <c r="U1643" s="11"/>
      <c r="W1643" s="11">
        <v>1</v>
      </c>
      <c r="X1643" s="11">
        <v>224</v>
      </c>
      <c r="Y1643" s="11">
        <v>21</v>
      </c>
      <c r="Z1643" s="11">
        <v>102</v>
      </c>
      <c r="AA1643" s="15">
        <f t="shared" si="265"/>
        <v>4.9624060150375939</v>
      </c>
      <c r="AB1643" s="11">
        <v>4</v>
      </c>
      <c r="AC1643" s="11">
        <v>21</v>
      </c>
      <c r="AD1643" s="15">
        <f t="shared" si="257"/>
        <v>1.1052631578947369</v>
      </c>
      <c r="AE1643" s="16">
        <f t="shared" si="264"/>
        <v>22.272727272727277</v>
      </c>
      <c r="AF1643" s="11">
        <v>2</v>
      </c>
      <c r="AG1643" s="11">
        <f t="shared" si="266"/>
        <v>9.5238095238095237</v>
      </c>
      <c r="AH1643" s="11">
        <v>0</v>
      </c>
      <c r="AI1643" s="11">
        <f t="shared" si="267"/>
        <v>0</v>
      </c>
      <c r="AJ1643" s="18" t="s">
        <v>142</v>
      </c>
      <c r="AM1643" s="11">
        <v>5</v>
      </c>
      <c r="AN1643" s="11">
        <v>3</v>
      </c>
      <c r="AO1643" s="11">
        <v>1</v>
      </c>
      <c r="AP1643" s="11">
        <v>2</v>
      </c>
      <c r="AQ1643" s="11">
        <v>3</v>
      </c>
      <c r="AR1643" s="11">
        <v>3</v>
      </c>
      <c r="AS1643" s="11">
        <v>4</v>
      </c>
      <c r="AT1643" s="19" t="s">
        <v>625</v>
      </c>
      <c r="AU1643" s="11">
        <f>AS1643-76</f>
        <v>-72</v>
      </c>
      <c r="AV1643" s="11">
        <f>AS1643-90</f>
        <v>-86</v>
      </c>
      <c r="AW1643" s="16"/>
      <c r="AX1643" s="16"/>
      <c r="BE1643" s="16" t="s">
        <v>587</v>
      </c>
      <c r="BH1643" t="str">
        <f>CONCATENATE(Tabla1[[#This Row],[MADRE]],"X",Tabla1[[#This Row],[PADRE]])</f>
        <v>D00i078XD01i466</v>
      </c>
    </row>
    <row r="1644" spans="1:60" ht="15.75" hidden="1" x14ac:dyDescent="0.25">
      <c r="A1644" s="11" t="str">
        <f t="shared" si="260"/>
        <v>D08_116_8</v>
      </c>
      <c r="B1644" s="1" t="s">
        <v>609</v>
      </c>
      <c r="C1644" s="2">
        <v>116</v>
      </c>
      <c r="D1644" s="16">
        <v>8</v>
      </c>
      <c r="E1644" s="14" t="s">
        <v>528</v>
      </c>
      <c r="F1644" s="11" t="s">
        <v>577</v>
      </c>
      <c r="G1644" s="11" t="s">
        <v>363</v>
      </c>
      <c r="H1644" s="11">
        <v>2012</v>
      </c>
      <c r="I1644" s="13" t="s">
        <v>373</v>
      </c>
      <c r="J1644" s="11">
        <v>76</v>
      </c>
      <c r="M1644" s="11">
        <f>L1644-67</f>
        <v>-67</v>
      </c>
      <c r="P1644" s="11">
        <v>3</v>
      </c>
      <c r="T1644" s="11"/>
      <c r="U1644" s="11"/>
      <c r="W1644" s="11">
        <v>3</v>
      </c>
      <c r="X1644" s="11">
        <v>215</v>
      </c>
      <c r="Y1644" s="11">
        <v>25</v>
      </c>
      <c r="Z1644" s="11">
        <v>110</v>
      </c>
      <c r="AA1644" s="15">
        <f t="shared" si="265"/>
        <v>4.4000000000000004</v>
      </c>
      <c r="AB1644" s="11">
        <v>5</v>
      </c>
      <c r="AC1644" s="11">
        <v>22</v>
      </c>
      <c r="AD1644" s="15">
        <f t="shared" si="257"/>
        <v>0.88</v>
      </c>
      <c r="AE1644" s="16">
        <f t="shared" si="264"/>
        <v>20</v>
      </c>
      <c r="AF1644" s="11">
        <v>0</v>
      </c>
      <c r="AG1644" s="11">
        <f t="shared" si="266"/>
        <v>0</v>
      </c>
      <c r="AH1644" s="11">
        <v>0</v>
      </c>
      <c r="AI1644" s="11">
        <f t="shared" si="267"/>
        <v>0</v>
      </c>
      <c r="AJ1644" s="18" t="s">
        <v>87</v>
      </c>
      <c r="AM1644" s="11">
        <v>7</v>
      </c>
      <c r="AN1644" s="11">
        <v>3</v>
      </c>
      <c r="AO1644" s="11">
        <v>2</v>
      </c>
      <c r="AP1644" s="11">
        <v>3</v>
      </c>
      <c r="AQ1644" s="11">
        <v>3</v>
      </c>
      <c r="AR1644" s="11">
        <v>3</v>
      </c>
      <c r="AS1644" s="11"/>
      <c r="AT1644" s="11"/>
      <c r="AU1644" s="11">
        <f>AS1644-78</f>
        <v>-78</v>
      </c>
      <c r="AV1644" s="11">
        <f>AS1644-95</f>
        <v>-95</v>
      </c>
      <c r="AW1644" s="16"/>
      <c r="AX1644" s="16"/>
      <c r="BE1644" s="16" t="s">
        <v>587</v>
      </c>
      <c r="BH1644" t="str">
        <f>CONCATENATE(Tabla1[[#This Row],[MADRE]],"X",Tabla1[[#This Row],[PADRE]])</f>
        <v>D00i078XD01i466</v>
      </c>
    </row>
    <row r="1645" spans="1:60" ht="15.75" hidden="1" x14ac:dyDescent="0.25">
      <c r="A1645" s="11" t="str">
        <f t="shared" si="260"/>
        <v>D08_116_8</v>
      </c>
      <c r="B1645" s="1" t="s">
        <v>609</v>
      </c>
      <c r="C1645" s="2">
        <v>116</v>
      </c>
      <c r="D1645" s="16">
        <v>8</v>
      </c>
      <c r="E1645" s="14" t="s">
        <v>528</v>
      </c>
      <c r="F1645" s="11" t="s">
        <v>577</v>
      </c>
      <c r="G1645" s="11" t="s">
        <v>363</v>
      </c>
      <c r="H1645" s="11">
        <v>2013</v>
      </c>
      <c r="I1645" s="13" t="s">
        <v>373</v>
      </c>
      <c r="J1645" s="11">
        <v>69</v>
      </c>
      <c r="M1645" s="11">
        <f>L1645-49</f>
        <v>-49</v>
      </c>
      <c r="P1645" s="11">
        <v>3</v>
      </c>
      <c r="T1645" s="11"/>
      <c r="U1645" s="11"/>
      <c r="W1645" s="11">
        <v>2</v>
      </c>
      <c r="X1645" s="11">
        <v>225</v>
      </c>
      <c r="Y1645" s="11">
        <v>25</v>
      </c>
      <c r="Z1645" s="11">
        <v>136</v>
      </c>
      <c r="AA1645" s="15">
        <f t="shared" si="265"/>
        <v>5.44</v>
      </c>
      <c r="AB1645" s="11">
        <v>4</v>
      </c>
      <c r="AC1645" s="11">
        <v>26</v>
      </c>
      <c r="AD1645" s="15">
        <f t="shared" si="257"/>
        <v>1.04</v>
      </c>
      <c r="AE1645" s="16">
        <f t="shared" si="264"/>
        <v>19.117647058823529</v>
      </c>
      <c r="AF1645" s="11">
        <v>0</v>
      </c>
      <c r="AG1645" s="11">
        <f t="shared" si="266"/>
        <v>0</v>
      </c>
      <c r="AH1645" s="11">
        <v>0</v>
      </c>
      <c r="AI1645" s="11">
        <f t="shared" si="267"/>
        <v>0</v>
      </c>
      <c r="AJ1645" s="18" t="s">
        <v>537</v>
      </c>
      <c r="AM1645" s="11">
        <v>7</v>
      </c>
      <c r="AN1645" s="11">
        <v>2</v>
      </c>
      <c r="AO1645" s="11">
        <v>1</v>
      </c>
      <c r="AP1645" s="11">
        <v>2</v>
      </c>
      <c r="AQ1645" s="11">
        <v>3</v>
      </c>
      <c r="AR1645" s="11">
        <v>4</v>
      </c>
      <c r="AS1645" s="11">
        <v>3</v>
      </c>
      <c r="AT1645" s="19"/>
      <c r="AU1645" s="11">
        <f>AS1645-76</f>
        <v>-73</v>
      </c>
      <c r="AV1645" s="11">
        <f>AS1645-90</f>
        <v>-87</v>
      </c>
      <c r="AW1645" s="16"/>
      <c r="AX1645" s="16"/>
      <c r="BE1645" s="16" t="s">
        <v>587</v>
      </c>
      <c r="BH1645" t="str">
        <f>CONCATENATE(Tabla1[[#This Row],[MADRE]],"X",Tabla1[[#This Row],[PADRE]])</f>
        <v>D00i078XD01i466</v>
      </c>
    </row>
    <row r="1646" spans="1:60" ht="15.75" hidden="1" x14ac:dyDescent="0.25">
      <c r="A1646" s="11" t="str">
        <f t="shared" si="260"/>
        <v>D08_126_8</v>
      </c>
      <c r="B1646" s="1" t="s">
        <v>609</v>
      </c>
      <c r="C1646" s="2">
        <v>126</v>
      </c>
      <c r="D1646" s="16">
        <v>8</v>
      </c>
      <c r="E1646" s="14" t="s">
        <v>528</v>
      </c>
      <c r="F1646" s="11" t="s">
        <v>577</v>
      </c>
      <c r="G1646" s="11" t="s">
        <v>363</v>
      </c>
      <c r="H1646" s="11">
        <v>2012</v>
      </c>
      <c r="I1646" s="13" t="s">
        <v>586</v>
      </c>
      <c r="J1646" s="11">
        <v>78</v>
      </c>
      <c r="M1646" s="11">
        <f>L1646-67</f>
        <v>-67</v>
      </c>
      <c r="P1646" s="11">
        <v>2</v>
      </c>
      <c r="T1646" s="11"/>
      <c r="U1646" s="11"/>
      <c r="W1646" s="11">
        <v>2</v>
      </c>
      <c r="X1646" s="11">
        <v>216</v>
      </c>
      <c r="Y1646" s="11">
        <v>25</v>
      </c>
      <c r="Z1646" s="11">
        <v>85</v>
      </c>
      <c r="AA1646" s="15">
        <f t="shared" si="265"/>
        <v>3.4</v>
      </c>
      <c r="AB1646" s="11">
        <v>4</v>
      </c>
      <c r="AC1646" s="11">
        <v>20</v>
      </c>
      <c r="AD1646" s="15">
        <f t="shared" si="257"/>
        <v>0.8</v>
      </c>
      <c r="AE1646" s="16">
        <f t="shared" si="264"/>
        <v>23.529411764705884</v>
      </c>
      <c r="AF1646" s="11">
        <v>0</v>
      </c>
      <c r="AG1646" s="11">
        <f t="shared" si="266"/>
        <v>0</v>
      </c>
      <c r="AH1646" s="11">
        <v>0</v>
      </c>
      <c r="AI1646" s="11">
        <f t="shared" si="267"/>
        <v>0</v>
      </c>
      <c r="AJ1646" s="18" t="s">
        <v>87</v>
      </c>
      <c r="AM1646" s="11">
        <v>7</v>
      </c>
      <c r="AN1646" s="11">
        <v>3</v>
      </c>
      <c r="AO1646" s="11">
        <v>2</v>
      </c>
      <c r="AP1646" s="11">
        <v>3</v>
      </c>
      <c r="AQ1646" s="11">
        <v>3</v>
      </c>
      <c r="AR1646" s="11">
        <v>4</v>
      </c>
      <c r="AS1646" s="11"/>
      <c r="AT1646" s="11"/>
      <c r="AU1646" s="11">
        <f>AS1646-78</f>
        <v>-78</v>
      </c>
      <c r="AV1646" s="11">
        <f>AS1646-95</f>
        <v>-95</v>
      </c>
      <c r="AW1646" s="16"/>
      <c r="AX1646" s="16"/>
      <c r="BE1646" s="16" t="s">
        <v>587</v>
      </c>
      <c r="BH1646" t="str">
        <f>CONCATENATE(Tabla1[[#This Row],[MADRE]],"X",Tabla1[[#This Row],[PADRE]])</f>
        <v>D00i078XD01i466</v>
      </c>
    </row>
    <row r="1647" spans="1:60" ht="15.75" hidden="1" x14ac:dyDescent="0.25">
      <c r="A1647" s="11" t="str">
        <f t="shared" si="260"/>
        <v>D08_127_8</v>
      </c>
      <c r="B1647" s="1" t="s">
        <v>609</v>
      </c>
      <c r="C1647" s="2">
        <v>127</v>
      </c>
      <c r="D1647" s="16">
        <v>8</v>
      </c>
      <c r="E1647" s="14" t="s">
        <v>528</v>
      </c>
      <c r="F1647" s="11" t="s">
        <v>577</v>
      </c>
      <c r="G1647" s="11" t="s">
        <v>363</v>
      </c>
      <c r="H1647" s="11">
        <v>2013</v>
      </c>
      <c r="I1647" s="13" t="s">
        <v>373</v>
      </c>
      <c r="J1647" s="11">
        <v>84</v>
      </c>
      <c r="M1647" s="11">
        <f>L1647-49</f>
        <v>-49</v>
      </c>
      <c r="P1647" s="11">
        <v>3</v>
      </c>
      <c r="T1647" s="11"/>
      <c r="U1647" s="11"/>
      <c r="W1647" s="11">
        <v>1</v>
      </c>
      <c r="X1647" s="11">
        <v>228</v>
      </c>
      <c r="Y1647" s="11">
        <v>25</v>
      </c>
      <c r="Z1647" s="11">
        <v>102</v>
      </c>
      <c r="AA1647" s="15">
        <f t="shared" si="265"/>
        <v>4.1460869565217395</v>
      </c>
      <c r="AB1647" s="11">
        <v>4</v>
      </c>
      <c r="AC1647" s="11">
        <v>19</v>
      </c>
      <c r="AD1647" s="15">
        <f t="shared" si="257"/>
        <v>0.82608695652173914</v>
      </c>
      <c r="AE1647" s="16">
        <f t="shared" si="264"/>
        <v>19.924496644295299</v>
      </c>
      <c r="AF1647" s="11">
        <v>2</v>
      </c>
      <c r="AG1647" s="11">
        <f t="shared" si="266"/>
        <v>8</v>
      </c>
      <c r="AH1647" s="11">
        <v>0</v>
      </c>
      <c r="AI1647" s="11">
        <f t="shared" si="267"/>
        <v>0</v>
      </c>
      <c r="AJ1647" s="18" t="s">
        <v>99</v>
      </c>
      <c r="AM1647" s="11">
        <v>6</v>
      </c>
      <c r="AN1647" s="11">
        <v>2</v>
      </c>
      <c r="AO1647" s="11">
        <v>1</v>
      </c>
      <c r="AP1647" s="11">
        <v>2</v>
      </c>
      <c r="AQ1647" s="11">
        <v>3</v>
      </c>
      <c r="AR1647" s="11">
        <v>2</v>
      </c>
      <c r="AS1647" s="11">
        <v>3</v>
      </c>
      <c r="AT1647" s="19" t="s">
        <v>626</v>
      </c>
      <c r="AU1647" s="11">
        <f>AS1647-76</f>
        <v>-73</v>
      </c>
      <c r="AV1647" s="11">
        <f>AS1647-90</f>
        <v>-87</v>
      </c>
      <c r="AW1647" s="16"/>
      <c r="AX1647" s="16"/>
      <c r="BE1647" s="16" t="s">
        <v>587</v>
      </c>
      <c r="BH1647" t="str">
        <f>CONCATENATE(Tabla1[[#This Row],[MADRE]],"X",Tabla1[[#This Row],[PADRE]])</f>
        <v>D00i078XD01i466</v>
      </c>
    </row>
    <row r="1648" spans="1:60" ht="15.75" hidden="1" x14ac:dyDescent="0.25">
      <c r="A1648" s="11" t="str">
        <f t="shared" si="260"/>
        <v>D08_129_8</v>
      </c>
      <c r="B1648" s="1" t="s">
        <v>609</v>
      </c>
      <c r="C1648" s="2">
        <v>129</v>
      </c>
      <c r="D1648" s="16">
        <v>8</v>
      </c>
      <c r="E1648" s="14" t="s">
        <v>528</v>
      </c>
      <c r="F1648" s="11" t="s">
        <v>577</v>
      </c>
      <c r="G1648" s="11" t="s">
        <v>363</v>
      </c>
      <c r="H1648" s="11">
        <v>2013</v>
      </c>
      <c r="I1648" s="13" t="s">
        <v>373</v>
      </c>
      <c r="J1648" s="11">
        <v>73</v>
      </c>
      <c r="M1648" s="11">
        <f>L1648-49</f>
        <v>-49</v>
      </c>
      <c r="P1648" s="11">
        <v>3</v>
      </c>
      <c r="T1648" s="11"/>
      <c r="U1648" s="11"/>
      <c r="W1648" s="11">
        <v>3</v>
      </c>
      <c r="X1648" s="11">
        <v>227</v>
      </c>
      <c r="Y1648" s="11">
        <v>25</v>
      </c>
      <c r="Z1648" s="11">
        <v>66</v>
      </c>
      <c r="AA1648" s="15">
        <f t="shared" si="265"/>
        <v>2.64</v>
      </c>
      <c r="AB1648" s="11">
        <v>4</v>
      </c>
      <c r="AC1648" s="11">
        <v>19</v>
      </c>
      <c r="AD1648" s="15">
        <f t="shared" si="257"/>
        <v>0.76</v>
      </c>
      <c r="AE1648" s="16">
        <f t="shared" si="264"/>
        <v>28.787878787878785</v>
      </c>
      <c r="AF1648" s="11">
        <v>0</v>
      </c>
      <c r="AG1648" s="11">
        <f t="shared" si="266"/>
        <v>0</v>
      </c>
      <c r="AH1648" s="11">
        <v>0</v>
      </c>
      <c r="AI1648" s="11">
        <f t="shared" si="267"/>
        <v>0</v>
      </c>
      <c r="AJ1648" s="18" t="s">
        <v>537</v>
      </c>
      <c r="AM1648" s="11">
        <v>4</v>
      </c>
      <c r="AN1648" s="11">
        <v>3</v>
      </c>
      <c r="AO1648" s="11">
        <v>2</v>
      </c>
      <c r="AP1648" s="11">
        <v>4</v>
      </c>
      <c r="AQ1648" s="11">
        <v>3</v>
      </c>
      <c r="AR1648" s="11">
        <v>3</v>
      </c>
      <c r="AS1648" s="11">
        <v>3</v>
      </c>
      <c r="AT1648" s="19" t="s">
        <v>627</v>
      </c>
      <c r="AU1648" s="11">
        <f>AS1648-76</f>
        <v>-73</v>
      </c>
      <c r="AV1648" s="11">
        <f>AS1648-90</f>
        <v>-87</v>
      </c>
      <c r="AW1648" s="16"/>
      <c r="AX1648" s="16"/>
      <c r="BE1648" s="16" t="s">
        <v>587</v>
      </c>
      <c r="BH1648" t="str">
        <f>CONCATENATE(Tabla1[[#This Row],[MADRE]],"X",Tabla1[[#This Row],[PADRE]])</f>
        <v>D00i078XD01i466</v>
      </c>
    </row>
    <row r="1649" spans="1:60" ht="15.75" hidden="1" x14ac:dyDescent="0.25">
      <c r="A1649" s="11" t="str">
        <f t="shared" si="260"/>
        <v>D08_130_9</v>
      </c>
      <c r="B1649" s="1" t="s">
        <v>609</v>
      </c>
      <c r="C1649" s="2">
        <v>130</v>
      </c>
      <c r="D1649" s="16">
        <v>9</v>
      </c>
      <c r="E1649" s="14" t="s">
        <v>528</v>
      </c>
      <c r="F1649" s="11" t="s">
        <v>614</v>
      </c>
      <c r="G1649" s="11" t="s">
        <v>363</v>
      </c>
      <c r="H1649" s="11">
        <v>2012</v>
      </c>
      <c r="I1649" s="13" t="s">
        <v>586</v>
      </c>
      <c r="J1649" s="11">
        <v>84</v>
      </c>
      <c r="M1649" s="11">
        <f>L1649-67</f>
        <v>-67</v>
      </c>
      <c r="P1649" s="11">
        <v>2</v>
      </c>
      <c r="T1649" s="11"/>
      <c r="U1649" s="11"/>
      <c r="W1649" s="11">
        <v>2</v>
      </c>
      <c r="X1649" s="11">
        <v>215</v>
      </c>
      <c r="Y1649" s="11">
        <v>25</v>
      </c>
      <c r="Z1649" s="11">
        <v>84</v>
      </c>
      <c r="AA1649" s="15">
        <f t="shared" si="265"/>
        <v>3.395</v>
      </c>
      <c r="AB1649" s="11">
        <v>4</v>
      </c>
      <c r="AC1649" s="11">
        <v>21</v>
      </c>
      <c r="AD1649" s="15">
        <f t="shared" si="257"/>
        <v>0.875</v>
      </c>
      <c r="AE1649" s="16">
        <f t="shared" si="264"/>
        <v>25.773195876288661</v>
      </c>
      <c r="AF1649" s="11">
        <v>1</v>
      </c>
      <c r="AG1649" s="11">
        <f t="shared" si="266"/>
        <v>4</v>
      </c>
      <c r="AH1649" s="11">
        <v>0</v>
      </c>
      <c r="AI1649" s="11">
        <f t="shared" si="267"/>
        <v>0</v>
      </c>
      <c r="AJ1649" s="18" t="s">
        <v>259</v>
      </c>
      <c r="AM1649" s="11">
        <v>4</v>
      </c>
      <c r="AN1649" s="11">
        <v>2</v>
      </c>
      <c r="AO1649" s="11">
        <v>2</v>
      </c>
      <c r="AP1649" s="11">
        <v>3</v>
      </c>
      <c r="AQ1649" s="11">
        <v>3</v>
      </c>
      <c r="AR1649" s="11">
        <v>3</v>
      </c>
      <c r="AS1649" s="11"/>
      <c r="AT1649" s="11"/>
      <c r="AU1649" s="11">
        <f>AS1649-78</f>
        <v>-78</v>
      </c>
      <c r="AV1649" s="11">
        <f>AS1649-95</f>
        <v>-95</v>
      </c>
      <c r="AW1649" s="16"/>
      <c r="AX1649" s="16"/>
      <c r="BE1649" s="16" t="s">
        <v>616</v>
      </c>
      <c r="BH1649" t="str">
        <f>CONCATENATE(Tabla1[[#This Row],[MADRE]],"X",Tabla1[[#This Row],[PADRE]])</f>
        <v>D00i078XD01i467</v>
      </c>
    </row>
    <row r="1650" spans="1:60" ht="15.75" hidden="1" x14ac:dyDescent="0.25">
      <c r="A1650" s="11" t="str">
        <f t="shared" si="260"/>
        <v>D08_133_9</v>
      </c>
      <c r="B1650" s="1" t="s">
        <v>609</v>
      </c>
      <c r="C1650" s="2">
        <v>133</v>
      </c>
      <c r="D1650" s="16">
        <v>9</v>
      </c>
      <c r="E1650" s="14" t="s">
        <v>528</v>
      </c>
      <c r="F1650" s="11" t="s">
        <v>614</v>
      </c>
      <c r="G1650" s="11" t="s">
        <v>363</v>
      </c>
      <c r="H1650" s="11">
        <v>2012</v>
      </c>
      <c r="I1650" s="13" t="s">
        <v>612</v>
      </c>
      <c r="J1650" s="11">
        <v>75</v>
      </c>
      <c r="M1650" s="11">
        <f>L1650-67</f>
        <v>-67</v>
      </c>
      <c r="P1650" s="11">
        <v>3</v>
      </c>
      <c r="T1650" s="11"/>
      <c r="U1650" s="11"/>
      <c r="W1650" s="11">
        <v>3</v>
      </c>
      <c r="X1650" s="11">
        <v>215</v>
      </c>
      <c r="Y1650" s="11">
        <v>25</v>
      </c>
      <c r="Z1650" s="11">
        <v>97</v>
      </c>
      <c r="AA1650" s="15">
        <f t="shared" si="265"/>
        <v>3.93</v>
      </c>
      <c r="AB1650" s="11">
        <v>4</v>
      </c>
      <c r="AC1650" s="11">
        <v>30</v>
      </c>
      <c r="AD1650" s="15">
        <f t="shared" si="257"/>
        <v>1.25</v>
      </c>
      <c r="AE1650" s="16">
        <f t="shared" si="264"/>
        <v>31.806615776081422</v>
      </c>
      <c r="AF1650" s="11">
        <v>1</v>
      </c>
      <c r="AG1650" s="11">
        <f t="shared" si="266"/>
        <v>4</v>
      </c>
      <c r="AH1650" s="11">
        <v>11</v>
      </c>
      <c r="AI1650" s="11">
        <f t="shared" si="267"/>
        <v>44</v>
      </c>
      <c r="AJ1650" s="18" t="s">
        <v>124</v>
      </c>
      <c r="AM1650" s="11">
        <v>3</v>
      </c>
      <c r="AN1650" s="11">
        <v>2</v>
      </c>
      <c r="AO1650" s="11">
        <v>2</v>
      </c>
      <c r="AP1650" s="11">
        <v>5</v>
      </c>
      <c r="AQ1650" s="11">
        <v>3</v>
      </c>
      <c r="AR1650" s="11">
        <v>3</v>
      </c>
      <c r="AS1650" s="11"/>
      <c r="AT1650" s="11"/>
      <c r="AU1650" s="11">
        <f>AS1650-78</f>
        <v>-78</v>
      </c>
      <c r="AV1650" s="11">
        <f>AS1650-95</f>
        <v>-95</v>
      </c>
      <c r="AW1650" s="16"/>
      <c r="AX1650" s="16"/>
      <c r="BE1650" s="16" t="s">
        <v>616</v>
      </c>
      <c r="BH1650" t="str">
        <f>CONCATENATE(Tabla1[[#This Row],[MADRE]],"X",Tabla1[[#This Row],[PADRE]])</f>
        <v>D00i078XD01i467</v>
      </c>
    </row>
    <row r="1651" spans="1:60" ht="15.75" hidden="1" x14ac:dyDescent="0.25">
      <c r="A1651" s="11" t="str">
        <f t="shared" si="260"/>
        <v>D08_133_9</v>
      </c>
      <c r="B1651" s="1" t="s">
        <v>609</v>
      </c>
      <c r="C1651" s="2">
        <v>133</v>
      </c>
      <c r="D1651" s="16">
        <v>9</v>
      </c>
      <c r="E1651" s="14" t="s">
        <v>528</v>
      </c>
      <c r="F1651" s="11" t="s">
        <v>614</v>
      </c>
      <c r="G1651" s="11" t="s">
        <v>363</v>
      </c>
      <c r="H1651" s="11">
        <v>2013</v>
      </c>
      <c r="I1651" s="13" t="s">
        <v>612</v>
      </c>
      <c r="J1651" s="11">
        <v>68</v>
      </c>
      <c r="M1651" s="11">
        <f>L1651-49</f>
        <v>-49</v>
      </c>
      <c r="P1651" s="11">
        <v>2</v>
      </c>
      <c r="T1651" s="11" t="s">
        <v>466</v>
      </c>
      <c r="U1651" s="11"/>
      <c r="W1651" s="11">
        <v>2</v>
      </c>
      <c r="X1651" s="11">
        <v>215</v>
      </c>
      <c r="Y1651" s="11">
        <v>25</v>
      </c>
      <c r="Z1651" s="11">
        <v>86</v>
      </c>
      <c r="AA1651" s="15">
        <f t="shared" si="265"/>
        <v>3.44</v>
      </c>
      <c r="AB1651" s="11">
        <v>4</v>
      </c>
      <c r="AC1651" s="11">
        <v>25</v>
      </c>
      <c r="AD1651" s="15">
        <f t="shared" si="257"/>
        <v>1</v>
      </c>
      <c r="AE1651" s="16">
        <f t="shared" si="264"/>
        <v>29.069767441860467</v>
      </c>
      <c r="AF1651" s="11">
        <v>0</v>
      </c>
      <c r="AG1651" s="11">
        <f t="shared" si="266"/>
        <v>0</v>
      </c>
      <c r="AH1651" s="11">
        <v>1</v>
      </c>
      <c r="AI1651" s="11">
        <f t="shared" si="267"/>
        <v>4</v>
      </c>
      <c r="AJ1651" s="18" t="s">
        <v>99</v>
      </c>
      <c r="AM1651" s="11">
        <v>6</v>
      </c>
      <c r="AN1651" s="11">
        <v>2</v>
      </c>
      <c r="AO1651" s="11">
        <v>3</v>
      </c>
      <c r="AP1651" s="11">
        <v>4</v>
      </c>
      <c r="AQ1651" s="11">
        <v>3</v>
      </c>
      <c r="AR1651" s="11">
        <v>3</v>
      </c>
      <c r="AS1651" s="11">
        <v>4</v>
      </c>
      <c r="AT1651" s="19"/>
      <c r="AU1651" s="11">
        <f>AS1651-76</f>
        <v>-72</v>
      </c>
      <c r="AV1651" s="11">
        <f>AS1651-90</f>
        <v>-86</v>
      </c>
      <c r="AW1651" s="16"/>
      <c r="AX1651" s="16"/>
      <c r="BE1651" s="16" t="s">
        <v>616</v>
      </c>
      <c r="BH1651" t="str">
        <f>CONCATENATE(Tabla1[[#This Row],[MADRE]],"X",Tabla1[[#This Row],[PADRE]])</f>
        <v>D00i078XD01i467</v>
      </c>
    </row>
    <row r="1652" spans="1:60" ht="15.75" hidden="1" x14ac:dyDescent="0.25">
      <c r="A1652" s="11" t="str">
        <f t="shared" si="260"/>
        <v>D08_133_9</v>
      </c>
      <c r="B1652" s="1" t="s">
        <v>609</v>
      </c>
      <c r="C1652" s="2">
        <v>133</v>
      </c>
      <c r="D1652" s="16">
        <v>9</v>
      </c>
      <c r="E1652" s="14" t="s">
        <v>528</v>
      </c>
      <c r="F1652" s="11" t="s">
        <v>614</v>
      </c>
      <c r="G1652" s="11" t="s">
        <v>363</v>
      </c>
      <c r="H1652" s="11">
        <v>2014</v>
      </c>
      <c r="I1652" s="13" t="s">
        <v>612</v>
      </c>
      <c r="J1652" s="11">
        <v>60</v>
      </c>
      <c r="M1652" s="11">
        <f>L1652-47</f>
        <v>-47</v>
      </c>
      <c r="P1652" s="11">
        <v>3</v>
      </c>
      <c r="T1652" s="11" t="s">
        <v>476</v>
      </c>
      <c r="U1652" s="11"/>
      <c r="W1652" s="11">
        <v>2</v>
      </c>
      <c r="X1652" s="11">
        <v>205</v>
      </c>
      <c r="Y1652" s="11">
        <v>25</v>
      </c>
      <c r="Z1652" s="11">
        <v>74</v>
      </c>
      <c r="AA1652" s="15">
        <f t="shared" si="265"/>
        <v>2.9916666666666667</v>
      </c>
      <c r="AB1652" s="11">
        <v>3</v>
      </c>
      <c r="AC1652" s="11">
        <v>19</v>
      </c>
      <c r="AD1652" s="15">
        <f t="shared" si="257"/>
        <v>0.79166666666666663</v>
      </c>
      <c r="AE1652" s="16">
        <f t="shared" si="264"/>
        <v>26.462395543175482</v>
      </c>
      <c r="AF1652" s="11">
        <v>1</v>
      </c>
      <c r="AG1652" s="11">
        <f t="shared" si="266"/>
        <v>4</v>
      </c>
      <c r="AH1652" s="11">
        <v>1</v>
      </c>
      <c r="AI1652" s="11">
        <f t="shared" si="267"/>
        <v>4</v>
      </c>
      <c r="AJ1652" s="18" t="s">
        <v>628</v>
      </c>
      <c r="AM1652" s="11">
        <v>8</v>
      </c>
      <c r="AN1652" s="11">
        <v>2</v>
      </c>
      <c r="AO1652" s="11">
        <v>2</v>
      </c>
      <c r="AP1652" s="11">
        <v>3</v>
      </c>
      <c r="AQ1652" s="11">
        <v>3</v>
      </c>
      <c r="AR1652" s="11">
        <v>3</v>
      </c>
      <c r="AS1652" s="11"/>
      <c r="AT1652" s="99" t="s">
        <v>629</v>
      </c>
      <c r="AU1652" s="11">
        <f>AS1652-64</f>
        <v>-64</v>
      </c>
      <c r="AV1652" s="11">
        <f>AS1652-77</f>
        <v>-77</v>
      </c>
      <c r="AW1652" s="16"/>
      <c r="AX1652" s="16"/>
      <c r="BE1652" s="16" t="s">
        <v>616</v>
      </c>
      <c r="BH1652" t="str">
        <f>CONCATENATE(Tabla1[[#This Row],[MADRE]],"X",Tabla1[[#This Row],[PADRE]])</f>
        <v>D00i078XD01i467</v>
      </c>
    </row>
    <row r="1653" spans="1:60" ht="15.75" hidden="1" x14ac:dyDescent="0.25">
      <c r="A1653" s="11" t="str">
        <f t="shared" si="260"/>
        <v>D08_137_9</v>
      </c>
      <c r="B1653" s="1" t="s">
        <v>609</v>
      </c>
      <c r="C1653" s="2">
        <v>137</v>
      </c>
      <c r="D1653" s="16">
        <v>9</v>
      </c>
      <c r="E1653" s="14" t="s">
        <v>528</v>
      </c>
      <c r="F1653" s="11" t="s">
        <v>614</v>
      </c>
      <c r="G1653" s="11" t="s">
        <v>363</v>
      </c>
      <c r="H1653" s="11">
        <v>2012</v>
      </c>
      <c r="I1653" s="13" t="s">
        <v>373</v>
      </c>
      <c r="J1653" s="11">
        <v>75</v>
      </c>
      <c r="M1653" s="11">
        <f>L1653-67</f>
        <v>-67</v>
      </c>
      <c r="P1653" s="11">
        <v>3</v>
      </c>
      <c r="T1653" s="11"/>
      <c r="U1653" s="11"/>
      <c r="W1653" s="11">
        <v>3</v>
      </c>
      <c r="X1653" s="11">
        <v>216</v>
      </c>
      <c r="Y1653" s="11">
        <v>25</v>
      </c>
      <c r="Z1653" s="11">
        <v>94</v>
      </c>
      <c r="AA1653" s="15">
        <f t="shared" si="265"/>
        <v>3.76</v>
      </c>
      <c r="AB1653" s="11">
        <v>3</v>
      </c>
      <c r="AC1653" s="11">
        <v>28</v>
      </c>
      <c r="AD1653" s="15">
        <f t="shared" si="257"/>
        <v>1.1200000000000001</v>
      </c>
      <c r="AE1653" s="16">
        <f t="shared" si="264"/>
        <v>29.787234042553198</v>
      </c>
      <c r="AF1653" s="11">
        <v>0</v>
      </c>
      <c r="AG1653" s="11">
        <f t="shared" si="266"/>
        <v>0</v>
      </c>
      <c r="AH1653" s="11">
        <v>6</v>
      </c>
      <c r="AI1653" s="11">
        <f t="shared" si="267"/>
        <v>24</v>
      </c>
      <c r="AJ1653" s="18" t="s">
        <v>87</v>
      </c>
      <c r="AM1653" s="11">
        <v>5</v>
      </c>
      <c r="AN1653" s="11">
        <v>2</v>
      </c>
      <c r="AO1653" s="11">
        <v>2</v>
      </c>
      <c r="AP1653" s="11">
        <v>4</v>
      </c>
      <c r="AQ1653" s="11">
        <v>3</v>
      </c>
      <c r="AR1653" s="11">
        <v>3</v>
      </c>
      <c r="AS1653" s="11"/>
      <c r="AT1653" s="11"/>
      <c r="AU1653" s="11">
        <f>AS1653-78</f>
        <v>-78</v>
      </c>
      <c r="AV1653" s="11">
        <f>AS1653-95</f>
        <v>-95</v>
      </c>
      <c r="AW1653" s="16"/>
      <c r="AX1653" s="16"/>
      <c r="BE1653" s="16" t="s">
        <v>616</v>
      </c>
      <c r="BH1653" t="str">
        <f>CONCATENATE(Tabla1[[#This Row],[MADRE]],"X",Tabla1[[#This Row],[PADRE]])</f>
        <v>D00i078XD01i467</v>
      </c>
    </row>
    <row r="1654" spans="1:60" ht="15.75" hidden="1" x14ac:dyDescent="0.25">
      <c r="A1654" s="11" t="str">
        <f t="shared" si="260"/>
        <v>D08_143_9</v>
      </c>
      <c r="B1654" s="1" t="s">
        <v>609</v>
      </c>
      <c r="C1654" s="2">
        <v>143</v>
      </c>
      <c r="D1654" s="16">
        <v>9</v>
      </c>
      <c r="E1654" s="14" t="s">
        <v>528</v>
      </c>
      <c r="F1654" s="11" t="s">
        <v>614</v>
      </c>
      <c r="G1654" s="11" t="s">
        <v>363</v>
      </c>
      <c r="H1654" s="11">
        <v>2012</v>
      </c>
      <c r="I1654" s="13" t="s">
        <v>373</v>
      </c>
      <c r="J1654" s="11">
        <v>72</v>
      </c>
      <c r="M1654" s="11">
        <f>L1654-67</f>
        <v>-67</v>
      </c>
      <c r="P1654" s="11">
        <v>3</v>
      </c>
      <c r="T1654" s="11"/>
      <c r="U1654" s="11"/>
      <c r="W1654" s="11">
        <v>3</v>
      </c>
      <c r="X1654" s="11">
        <v>204</v>
      </c>
      <c r="Y1654" s="11">
        <v>25</v>
      </c>
      <c r="Z1654" s="11">
        <v>85</v>
      </c>
      <c r="AA1654" s="15">
        <f t="shared" si="265"/>
        <v>3.4</v>
      </c>
      <c r="AB1654" s="11">
        <v>4</v>
      </c>
      <c r="AC1654" s="11">
        <v>20</v>
      </c>
      <c r="AD1654" s="15">
        <f t="shared" si="257"/>
        <v>0.8</v>
      </c>
      <c r="AE1654" s="16">
        <f t="shared" si="264"/>
        <v>23.529411764705884</v>
      </c>
      <c r="AF1654" s="11">
        <v>0</v>
      </c>
      <c r="AG1654" s="11">
        <f t="shared" si="266"/>
        <v>0</v>
      </c>
      <c r="AH1654" s="11">
        <v>0</v>
      </c>
      <c r="AI1654" s="11">
        <f t="shared" si="267"/>
        <v>0</v>
      </c>
      <c r="AJ1654" s="18" t="s">
        <v>239</v>
      </c>
      <c r="AM1654" s="11">
        <v>4</v>
      </c>
      <c r="AN1654" s="11">
        <v>2</v>
      </c>
      <c r="AO1654" s="11">
        <v>2</v>
      </c>
      <c r="AP1654" s="11">
        <v>4</v>
      </c>
      <c r="AQ1654" s="11">
        <v>3</v>
      </c>
      <c r="AR1654" s="11">
        <v>3</v>
      </c>
      <c r="AS1654" s="11"/>
      <c r="AT1654" s="11"/>
      <c r="AU1654" s="11">
        <f>AS1654-78</f>
        <v>-78</v>
      </c>
      <c r="AV1654" s="11">
        <f>AS1654-95</f>
        <v>-95</v>
      </c>
      <c r="AW1654" s="16"/>
      <c r="AX1654" s="16"/>
      <c r="BE1654" s="16" t="s">
        <v>616</v>
      </c>
      <c r="BH1654" t="str">
        <f>CONCATENATE(Tabla1[[#This Row],[MADRE]],"X",Tabla1[[#This Row],[PADRE]])</f>
        <v>D00i078XD01i467</v>
      </c>
    </row>
    <row r="1655" spans="1:60" ht="15.75" hidden="1" x14ac:dyDescent="0.25">
      <c r="A1655" s="11" t="str">
        <f t="shared" si="260"/>
        <v>D08_143_9</v>
      </c>
      <c r="B1655" s="1" t="s">
        <v>609</v>
      </c>
      <c r="C1655" s="2">
        <v>143</v>
      </c>
      <c r="D1655" s="16">
        <v>9</v>
      </c>
      <c r="E1655" s="14" t="s">
        <v>528</v>
      </c>
      <c r="F1655" s="11" t="s">
        <v>614</v>
      </c>
      <c r="G1655" s="11" t="s">
        <v>363</v>
      </c>
      <c r="H1655" s="11">
        <v>2013</v>
      </c>
      <c r="I1655" s="13" t="s">
        <v>373</v>
      </c>
      <c r="J1655" s="11">
        <v>52</v>
      </c>
      <c r="M1655" s="11">
        <f>L1655-49</f>
        <v>-49</v>
      </c>
      <c r="P1655" s="11">
        <v>3</v>
      </c>
      <c r="T1655" s="11"/>
      <c r="U1655" s="11"/>
      <c r="W1655" s="11">
        <v>3</v>
      </c>
      <c r="X1655" s="11">
        <v>215</v>
      </c>
      <c r="Y1655" s="11">
        <v>25</v>
      </c>
      <c r="Z1655" s="11">
        <v>72</v>
      </c>
      <c r="AA1655" s="15">
        <f t="shared" si="265"/>
        <v>2.88</v>
      </c>
      <c r="AB1655" s="11">
        <v>4</v>
      </c>
      <c r="AC1655" s="11">
        <v>21</v>
      </c>
      <c r="AD1655" s="15">
        <f t="shared" si="257"/>
        <v>0.84</v>
      </c>
      <c r="AE1655" s="16">
        <f t="shared" si="264"/>
        <v>29.166666666666668</v>
      </c>
      <c r="AF1655" s="11">
        <v>0</v>
      </c>
      <c r="AG1655" s="11">
        <f t="shared" si="266"/>
        <v>0</v>
      </c>
      <c r="AH1655" s="11">
        <v>1</v>
      </c>
      <c r="AI1655" s="11">
        <f t="shared" si="267"/>
        <v>4</v>
      </c>
      <c r="AJ1655" s="18" t="s">
        <v>198</v>
      </c>
      <c r="AM1655" s="11">
        <v>4</v>
      </c>
      <c r="AN1655" s="11">
        <v>3</v>
      </c>
      <c r="AO1655" s="11">
        <v>1</v>
      </c>
      <c r="AP1655" s="11">
        <v>3</v>
      </c>
      <c r="AQ1655" s="11">
        <v>3</v>
      </c>
      <c r="AR1655" s="11">
        <v>3</v>
      </c>
      <c r="AS1655" s="11">
        <v>1</v>
      </c>
      <c r="AT1655" s="19" t="s">
        <v>630</v>
      </c>
      <c r="AU1655" s="11">
        <f>AS1655-76</f>
        <v>-75</v>
      </c>
      <c r="AV1655" s="11">
        <f>AS1655-90</f>
        <v>-89</v>
      </c>
      <c r="AW1655" s="16"/>
      <c r="AX1655" s="16"/>
      <c r="BE1655" s="16" t="s">
        <v>616</v>
      </c>
      <c r="BH1655" t="str">
        <f>CONCATENATE(Tabla1[[#This Row],[MADRE]],"X",Tabla1[[#This Row],[PADRE]])</f>
        <v>D00i078XD01i467</v>
      </c>
    </row>
    <row r="1656" spans="1:60" ht="15.75" hidden="1" x14ac:dyDescent="0.25">
      <c r="A1656" s="11" t="str">
        <f t="shared" si="260"/>
        <v>D08_162_9</v>
      </c>
      <c r="B1656" s="1" t="s">
        <v>609</v>
      </c>
      <c r="C1656" s="2">
        <v>162</v>
      </c>
      <c r="D1656" s="16">
        <v>9</v>
      </c>
      <c r="E1656" s="14" t="s">
        <v>528</v>
      </c>
      <c r="F1656" s="11" t="s">
        <v>614</v>
      </c>
      <c r="G1656" s="11" t="s">
        <v>363</v>
      </c>
      <c r="H1656" s="11">
        <v>2012</v>
      </c>
      <c r="I1656" s="13" t="s">
        <v>373</v>
      </c>
      <c r="J1656" s="11">
        <v>75</v>
      </c>
      <c r="M1656" s="11">
        <f>L1656-67</f>
        <v>-67</v>
      </c>
      <c r="P1656" s="11">
        <v>3</v>
      </c>
      <c r="T1656" s="11"/>
      <c r="U1656" s="11"/>
      <c r="W1656" s="11">
        <v>3</v>
      </c>
      <c r="X1656" s="11">
        <v>214</v>
      </c>
      <c r="Y1656" s="11">
        <v>25</v>
      </c>
      <c r="Z1656" s="11">
        <v>53</v>
      </c>
      <c r="AA1656" s="15">
        <f t="shared" si="265"/>
        <v>2.12</v>
      </c>
      <c r="AB1656" s="11">
        <v>3</v>
      </c>
      <c r="AC1656" s="11">
        <v>25</v>
      </c>
      <c r="AD1656" s="15">
        <f t="shared" si="257"/>
        <v>1</v>
      </c>
      <c r="AE1656" s="16">
        <f t="shared" si="264"/>
        <v>47.169811320754718</v>
      </c>
      <c r="AF1656" s="11">
        <v>0</v>
      </c>
      <c r="AG1656" s="11">
        <f t="shared" si="266"/>
        <v>0</v>
      </c>
      <c r="AH1656" s="11">
        <v>5</v>
      </c>
      <c r="AI1656" s="11">
        <f t="shared" si="267"/>
        <v>20</v>
      </c>
      <c r="AJ1656" s="18" t="s">
        <v>198</v>
      </c>
      <c r="AM1656" s="11">
        <v>5</v>
      </c>
      <c r="AN1656" s="11">
        <v>3</v>
      </c>
      <c r="AO1656" s="11">
        <v>2</v>
      </c>
      <c r="AP1656" s="11">
        <v>3</v>
      </c>
      <c r="AQ1656" s="11">
        <v>3</v>
      </c>
      <c r="AR1656" s="11">
        <v>3</v>
      </c>
      <c r="AS1656" s="11"/>
      <c r="AT1656" s="11"/>
      <c r="AU1656" s="11">
        <f>AS1656-78</f>
        <v>-78</v>
      </c>
      <c r="AV1656" s="11">
        <f>AS1656-95</f>
        <v>-95</v>
      </c>
      <c r="AW1656" s="16"/>
      <c r="AX1656" s="16"/>
      <c r="BE1656" s="16" t="s">
        <v>616</v>
      </c>
      <c r="BH1656" t="str">
        <f>CONCATENATE(Tabla1[[#This Row],[MADRE]],"X",Tabla1[[#This Row],[PADRE]])</f>
        <v>D00i078XD01i467</v>
      </c>
    </row>
    <row r="1657" spans="1:60" ht="15.75" hidden="1" x14ac:dyDescent="0.25">
      <c r="A1657" s="11" t="str">
        <f t="shared" si="260"/>
        <v>D08_163_9</v>
      </c>
      <c r="B1657" s="1" t="s">
        <v>609</v>
      </c>
      <c r="C1657" s="2">
        <v>163</v>
      </c>
      <c r="D1657" s="16">
        <v>9</v>
      </c>
      <c r="E1657" s="14" t="s">
        <v>528</v>
      </c>
      <c r="F1657" s="11" t="s">
        <v>614</v>
      </c>
      <c r="G1657" s="11" t="s">
        <v>363</v>
      </c>
      <c r="H1657" s="11">
        <v>2012</v>
      </c>
      <c r="I1657" s="13" t="s">
        <v>373</v>
      </c>
      <c r="J1657" s="11">
        <v>75</v>
      </c>
      <c r="M1657" s="11">
        <f>L1657-67</f>
        <v>-67</v>
      </c>
      <c r="P1657" s="11">
        <v>3</v>
      </c>
      <c r="T1657" s="11"/>
      <c r="U1657" s="11"/>
      <c r="W1657" s="11">
        <v>3</v>
      </c>
      <c r="X1657" s="11">
        <v>214</v>
      </c>
      <c r="Y1657" s="11">
        <v>25</v>
      </c>
      <c r="Z1657" s="11">
        <v>68</v>
      </c>
      <c r="AA1657" s="15">
        <f t="shared" si="265"/>
        <v>2.72</v>
      </c>
      <c r="AB1657" s="11">
        <v>4</v>
      </c>
      <c r="AC1657" s="11">
        <v>20</v>
      </c>
      <c r="AD1657" s="15">
        <f t="shared" si="257"/>
        <v>0.8</v>
      </c>
      <c r="AE1657" s="16">
        <f t="shared" si="264"/>
        <v>29.411764705882351</v>
      </c>
      <c r="AF1657" s="11">
        <v>0</v>
      </c>
      <c r="AG1657" s="11">
        <f t="shared" si="266"/>
        <v>0</v>
      </c>
      <c r="AH1657" s="11">
        <v>0</v>
      </c>
      <c r="AI1657" s="11">
        <f t="shared" si="267"/>
        <v>0</v>
      </c>
      <c r="AJ1657" s="18" t="s">
        <v>133</v>
      </c>
      <c r="AM1657" s="11">
        <v>4</v>
      </c>
      <c r="AN1657" s="11">
        <v>2</v>
      </c>
      <c r="AO1657" s="11">
        <v>2</v>
      </c>
      <c r="AP1657" s="11">
        <v>4</v>
      </c>
      <c r="AQ1657" s="11">
        <v>3</v>
      </c>
      <c r="AR1657" s="11">
        <v>3</v>
      </c>
      <c r="AS1657" s="11"/>
      <c r="AT1657" s="11"/>
      <c r="AU1657" s="11">
        <f>AS1657-78</f>
        <v>-78</v>
      </c>
      <c r="AV1657" s="11">
        <f>AS1657-95</f>
        <v>-95</v>
      </c>
      <c r="AW1657" s="16"/>
      <c r="AX1657" s="16"/>
      <c r="BE1657" s="16" t="s">
        <v>616</v>
      </c>
      <c r="BH1657" t="str">
        <f>CONCATENATE(Tabla1[[#This Row],[MADRE]],"X",Tabla1[[#This Row],[PADRE]])</f>
        <v>D00i078XD01i467</v>
      </c>
    </row>
    <row r="1658" spans="1:60" ht="15.75" hidden="1" x14ac:dyDescent="0.25">
      <c r="A1658" s="11" t="str">
        <f t="shared" si="260"/>
        <v>D08_166_9</v>
      </c>
      <c r="B1658" s="1" t="s">
        <v>609</v>
      </c>
      <c r="C1658" s="2">
        <v>166</v>
      </c>
      <c r="D1658" s="16">
        <v>9</v>
      </c>
      <c r="E1658" s="14" t="s">
        <v>528</v>
      </c>
      <c r="F1658" s="11" t="s">
        <v>614</v>
      </c>
      <c r="G1658" s="11" t="s">
        <v>363</v>
      </c>
      <c r="H1658" s="11">
        <v>2012</v>
      </c>
      <c r="I1658" s="13" t="s">
        <v>612</v>
      </c>
      <c r="J1658" s="11">
        <v>81</v>
      </c>
      <c r="M1658" s="11">
        <f>L1658-67</f>
        <v>-67</v>
      </c>
      <c r="P1658" s="11">
        <v>3</v>
      </c>
      <c r="T1658" s="11"/>
      <c r="U1658" s="11"/>
      <c r="W1658" s="11">
        <v>3</v>
      </c>
      <c r="X1658" s="11">
        <v>212</v>
      </c>
      <c r="Y1658" s="11">
        <v>25</v>
      </c>
      <c r="Z1658" s="11">
        <v>101</v>
      </c>
      <c r="AA1658" s="15">
        <f t="shared" si="265"/>
        <v>4.04</v>
      </c>
      <c r="AB1658" s="11">
        <v>4</v>
      </c>
      <c r="AC1658" s="11">
        <v>23</v>
      </c>
      <c r="AD1658" s="15">
        <f t="shared" si="257"/>
        <v>0.92</v>
      </c>
      <c r="AE1658" s="16">
        <f t="shared" si="264"/>
        <v>22.772277227722771</v>
      </c>
      <c r="AF1658" s="11">
        <v>0</v>
      </c>
      <c r="AG1658" s="11">
        <f t="shared" si="266"/>
        <v>0</v>
      </c>
      <c r="AH1658" s="11">
        <v>0</v>
      </c>
      <c r="AI1658" s="11">
        <f t="shared" si="267"/>
        <v>0</v>
      </c>
      <c r="AJ1658" s="18" t="s">
        <v>83</v>
      </c>
      <c r="AM1658" s="11">
        <v>5</v>
      </c>
      <c r="AN1658" s="11">
        <v>1</v>
      </c>
      <c r="AO1658" s="11">
        <v>3</v>
      </c>
      <c r="AP1658" s="11">
        <v>2</v>
      </c>
      <c r="AQ1658" s="11">
        <v>3</v>
      </c>
      <c r="AR1658" s="11">
        <v>3</v>
      </c>
      <c r="AS1658" s="11"/>
      <c r="AT1658" s="11" t="s">
        <v>554</v>
      </c>
      <c r="AU1658" s="11">
        <f>AS1658-78</f>
        <v>-78</v>
      </c>
      <c r="AV1658" s="11">
        <f>AS1658-95</f>
        <v>-95</v>
      </c>
      <c r="AW1658" s="16"/>
      <c r="AX1658" s="16"/>
      <c r="BE1658" s="16" t="s">
        <v>616</v>
      </c>
      <c r="BH1658" t="str">
        <f>CONCATENATE(Tabla1[[#This Row],[MADRE]],"X",Tabla1[[#This Row],[PADRE]])</f>
        <v>D00i078XD01i467</v>
      </c>
    </row>
    <row r="1659" spans="1:60" ht="15.75" hidden="1" x14ac:dyDescent="0.25">
      <c r="A1659" s="11" t="str">
        <f t="shared" si="260"/>
        <v>D08_166_9</v>
      </c>
      <c r="B1659" s="1" t="s">
        <v>609</v>
      </c>
      <c r="C1659" s="2">
        <v>166</v>
      </c>
      <c r="D1659" s="16">
        <v>9</v>
      </c>
      <c r="E1659" s="14" t="s">
        <v>528</v>
      </c>
      <c r="F1659" s="11" t="s">
        <v>614</v>
      </c>
      <c r="G1659" s="11" t="s">
        <v>363</v>
      </c>
      <c r="H1659" s="11">
        <v>2013</v>
      </c>
      <c r="I1659" s="13" t="s">
        <v>612</v>
      </c>
      <c r="J1659" s="11">
        <v>66</v>
      </c>
      <c r="M1659" s="11">
        <f>L1659-49</f>
        <v>-49</v>
      </c>
      <c r="P1659" s="11">
        <v>2</v>
      </c>
      <c r="T1659" s="16"/>
      <c r="U1659" s="11"/>
      <c r="W1659" s="11">
        <v>1</v>
      </c>
      <c r="X1659" s="11">
        <v>226</v>
      </c>
      <c r="Y1659" s="11">
        <v>25</v>
      </c>
      <c r="Z1659" s="11">
        <v>119</v>
      </c>
      <c r="AA1659" s="15">
        <f t="shared" si="265"/>
        <v>4.8016666666666667</v>
      </c>
      <c r="AB1659" s="11">
        <v>4</v>
      </c>
      <c r="AC1659" s="11">
        <v>25</v>
      </c>
      <c r="AD1659" s="15">
        <f t="shared" si="257"/>
        <v>1.0416666666666667</v>
      </c>
      <c r="AE1659" s="16">
        <f t="shared" si="264"/>
        <v>21.69385629989587</v>
      </c>
      <c r="AF1659" s="11">
        <v>1</v>
      </c>
      <c r="AG1659" s="11">
        <f t="shared" si="266"/>
        <v>4</v>
      </c>
      <c r="AH1659" s="11">
        <v>0</v>
      </c>
      <c r="AI1659" s="11">
        <f>V1659*100/M1659</f>
        <v>0</v>
      </c>
      <c r="AJ1659" s="18" t="s">
        <v>215</v>
      </c>
      <c r="AM1659" s="11">
        <v>11</v>
      </c>
      <c r="AN1659" s="11">
        <v>2</v>
      </c>
      <c r="AO1659" s="11">
        <v>3</v>
      </c>
      <c r="AP1659" s="11">
        <v>3</v>
      </c>
      <c r="AQ1659" s="11">
        <v>3</v>
      </c>
      <c r="AR1659" s="11">
        <v>3</v>
      </c>
      <c r="AS1659" s="11">
        <v>3</v>
      </c>
      <c r="AT1659" s="19"/>
      <c r="AU1659" s="11">
        <f>AS1659-76</f>
        <v>-73</v>
      </c>
      <c r="AV1659" s="11">
        <f>AS1659-90</f>
        <v>-87</v>
      </c>
      <c r="AW1659" s="16"/>
      <c r="AX1659" s="16"/>
      <c r="BE1659" s="16" t="s">
        <v>616</v>
      </c>
      <c r="BH1659" t="str">
        <f>CONCATENATE(Tabla1[[#This Row],[MADRE]],"X",Tabla1[[#This Row],[PADRE]])</f>
        <v>D00i078XD01i467</v>
      </c>
    </row>
    <row r="1660" spans="1:60" ht="15.75" hidden="1" x14ac:dyDescent="0.25">
      <c r="A1660" s="11" t="str">
        <f t="shared" si="260"/>
        <v>D08_166_9</v>
      </c>
      <c r="B1660" s="1" t="s">
        <v>609</v>
      </c>
      <c r="C1660" s="2">
        <v>166</v>
      </c>
      <c r="D1660" s="16">
        <v>9</v>
      </c>
      <c r="E1660" s="14" t="s">
        <v>528</v>
      </c>
      <c r="F1660" s="11" t="s">
        <v>614</v>
      </c>
      <c r="G1660" s="11" t="s">
        <v>363</v>
      </c>
      <c r="H1660" s="11">
        <v>2014</v>
      </c>
      <c r="I1660" s="13" t="s">
        <v>612</v>
      </c>
      <c r="J1660" s="11">
        <v>66</v>
      </c>
      <c r="M1660" s="11">
        <f>L1660-47</f>
        <v>-47</v>
      </c>
      <c r="P1660" s="11">
        <v>3</v>
      </c>
      <c r="T1660" s="11" t="s">
        <v>631</v>
      </c>
      <c r="U1660" s="11"/>
      <c r="W1660" s="11">
        <v>1</v>
      </c>
      <c r="X1660" s="11">
        <v>205</v>
      </c>
      <c r="Y1660" s="11">
        <v>25</v>
      </c>
      <c r="Z1660" s="11">
        <v>106</v>
      </c>
      <c r="AA1660" s="15">
        <f t="shared" si="265"/>
        <v>4.24</v>
      </c>
      <c r="AB1660" s="11">
        <v>4</v>
      </c>
      <c r="AC1660" s="11">
        <v>19</v>
      </c>
      <c r="AD1660" s="15">
        <f t="shared" si="257"/>
        <v>0.76</v>
      </c>
      <c r="AE1660" s="16">
        <f t="shared" si="264"/>
        <v>17.924528301886792</v>
      </c>
      <c r="AF1660" s="11">
        <v>0</v>
      </c>
      <c r="AG1660" s="11">
        <f t="shared" si="266"/>
        <v>0</v>
      </c>
      <c r="AH1660" s="11">
        <v>0</v>
      </c>
      <c r="AI1660" s="11">
        <f t="shared" ref="AI1660:AI1691" si="268">AH1660*100/Y1660</f>
        <v>0</v>
      </c>
      <c r="AJ1660" s="18" t="s">
        <v>632</v>
      </c>
      <c r="AM1660" s="11">
        <v>11</v>
      </c>
      <c r="AN1660" s="11">
        <v>2</v>
      </c>
      <c r="AO1660" s="11">
        <v>2</v>
      </c>
      <c r="AP1660" s="11">
        <v>2</v>
      </c>
      <c r="AQ1660" s="11">
        <v>3</v>
      </c>
      <c r="AR1660" s="11">
        <v>3</v>
      </c>
      <c r="AS1660" s="11"/>
      <c r="AT1660" s="99" t="s">
        <v>629</v>
      </c>
      <c r="AU1660" s="11">
        <f>AS1660-64</f>
        <v>-64</v>
      </c>
      <c r="AV1660" s="11">
        <f>AS1660-77</f>
        <v>-77</v>
      </c>
      <c r="AW1660" s="16"/>
      <c r="AX1660" s="16"/>
      <c r="BE1660" s="16" t="s">
        <v>616</v>
      </c>
      <c r="BH1660" t="str">
        <f>CONCATENATE(Tabla1[[#This Row],[MADRE]],"X",Tabla1[[#This Row],[PADRE]])</f>
        <v>D00i078XD01i467</v>
      </c>
    </row>
    <row r="1661" spans="1:60" ht="15.75" hidden="1" x14ac:dyDescent="0.25">
      <c r="A1661" s="11" t="str">
        <f t="shared" si="260"/>
        <v>D08_167_9</v>
      </c>
      <c r="B1661" s="1" t="s">
        <v>609</v>
      </c>
      <c r="C1661" s="2">
        <v>167</v>
      </c>
      <c r="D1661" s="16">
        <v>9</v>
      </c>
      <c r="E1661" s="14" t="s">
        <v>528</v>
      </c>
      <c r="F1661" s="11" t="s">
        <v>614</v>
      </c>
      <c r="G1661" s="11" t="s">
        <v>363</v>
      </c>
      <c r="H1661" s="11">
        <v>2012</v>
      </c>
      <c r="I1661" s="13" t="s">
        <v>373</v>
      </c>
      <c r="J1661" s="11">
        <v>76</v>
      </c>
      <c r="M1661" s="11">
        <f>L1661-67</f>
        <v>-67</v>
      </c>
      <c r="P1661" s="11">
        <v>3</v>
      </c>
      <c r="T1661" s="11"/>
      <c r="U1661" s="11"/>
      <c r="W1661" s="11">
        <v>3</v>
      </c>
      <c r="X1661" s="11">
        <v>215</v>
      </c>
      <c r="Y1661" s="11">
        <v>25</v>
      </c>
      <c r="Z1661" s="11">
        <v>110</v>
      </c>
      <c r="AA1661" s="15">
        <f t="shared" si="265"/>
        <v>4.4466666666666672</v>
      </c>
      <c r="AB1661" s="11">
        <v>4</v>
      </c>
      <c r="AC1661" s="11">
        <v>28</v>
      </c>
      <c r="AD1661" s="15">
        <f t="shared" si="257"/>
        <v>1.1666666666666667</v>
      </c>
      <c r="AE1661" s="16">
        <f t="shared" si="264"/>
        <v>26.236881559220386</v>
      </c>
      <c r="AF1661" s="11">
        <v>1</v>
      </c>
      <c r="AG1661" s="11">
        <f t="shared" si="266"/>
        <v>4</v>
      </c>
      <c r="AH1661" s="11">
        <v>0</v>
      </c>
      <c r="AI1661" s="11">
        <f t="shared" si="268"/>
        <v>0</v>
      </c>
      <c r="AJ1661" s="18" t="s">
        <v>379</v>
      </c>
      <c r="AM1661" s="11">
        <v>10</v>
      </c>
      <c r="AN1661" s="11">
        <v>2</v>
      </c>
      <c r="AO1661" s="11">
        <v>2</v>
      </c>
      <c r="AP1661" s="11">
        <v>3</v>
      </c>
      <c r="AQ1661" s="11">
        <v>3</v>
      </c>
      <c r="AR1661" s="11">
        <v>3</v>
      </c>
      <c r="AS1661" s="11"/>
      <c r="AT1661" s="11" t="s">
        <v>554</v>
      </c>
      <c r="AU1661" s="11">
        <f>AS1661-78</f>
        <v>-78</v>
      </c>
      <c r="AV1661" s="11">
        <f>AS1661-95</f>
        <v>-95</v>
      </c>
      <c r="AW1661" s="16"/>
      <c r="AX1661" s="16"/>
      <c r="BE1661" s="16" t="s">
        <v>616</v>
      </c>
      <c r="BH1661" t="str">
        <f>CONCATENATE(Tabla1[[#This Row],[MADRE]],"X",Tabla1[[#This Row],[PADRE]])</f>
        <v>D00i078XD01i467</v>
      </c>
    </row>
    <row r="1662" spans="1:60" ht="15.75" hidden="1" x14ac:dyDescent="0.25">
      <c r="A1662" s="11" t="str">
        <f t="shared" si="260"/>
        <v>D08_171_9</v>
      </c>
      <c r="B1662" s="1" t="s">
        <v>609</v>
      </c>
      <c r="C1662" s="2">
        <v>171</v>
      </c>
      <c r="D1662" s="16">
        <v>9</v>
      </c>
      <c r="E1662" s="14" t="s">
        <v>528</v>
      </c>
      <c r="F1662" s="11" t="s">
        <v>614</v>
      </c>
      <c r="G1662" s="11" t="s">
        <v>363</v>
      </c>
      <c r="H1662" s="11">
        <v>2013</v>
      </c>
      <c r="I1662" s="13" t="s">
        <v>373</v>
      </c>
      <c r="J1662" s="11">
        <v>75</v>
      </c>
      <c r="M1662" s="11">
        <f>L1662-49</f>
        <v>-49</v>
      </c>
      <c r="P1662" s="11">
        <v>4</v>
      </c>
      <c r="T1662" s="11"/>
      <c r="U1662" s="11"/>
      <c r="W1662" s="11">
        <v>2</v>
      </c>
      <c r="X1662" s="11">
        <v>227</v>
      </c>
      <c r="Y1662" s="11">
        <v>24</v>
      </c>
      <c r="Z1662" s="11">
        <v>73</v>
      </c>
      <c r="AA1662" s="15">
        <f t="shared" si="265"/>
        <v>3.0760869565217388</v>
      </c>
      <c r="AB1662" s="11">
        <v>2</v>
      </c>
      <c r="AC1662" s="11">
        <v>19</v>
      </c>
      <c r="AD1662" s="15">
        <f t="shared" si="257"/>
        <v>0.82608695652173914</v>
      </c>
      <c r="AE1662" s="16">
        <f t="shared" si="264"/>
        <v>26.855123674911663</v>
      </c>
      <c r="AF1662" s="11">
        <v>1</v>
      </c>
      <c r="AG1662" s="11">
        <f t="shared" si="266"/>
        <v>4.166666666666667</v>
      </c>
      <c r="AH1662" s="11">
        <v>0</v>
      </c>
      <c r="AI1662" s="11">
        <f t="shared" si="268"/>
        <v>0</v>
      </c>
      <c r="AJ1662" s="18" t="s">
        <v>99</v>
      </c>
      <c r="AM1662" s="11">
        <v>5</v>
      </c>
      <c r="AN1662" s="11">
        <v>3</v>
      </c>
      <c r="AO1662" s="11">
        <v>1</v>
      </c>
      <c r="AP1662" s="11">
        <v>3</v>
      </c>
      <c r="AQ1662" s="11">
        <v>3</v>
      </c>
      <c r="AR1662" s="11">
        <v>1</v>
      </c>
      <c r="AS1662" s="11">
        <v>1</v>
      </c>
      <c r="AT1662" s="19"/>
      <c r="AU1662" s="11">
        <f>AS1662-76</f>
        <v>-75</v>
      </c>
      <c r="AV1662" s="11">
        <f>AS1662-90</f>
        <v>-89</v>
      </c>
      <c r="AW1662" s="16"/>
      <c r="AX1662" s="16"/>
      <c r="BE1662" s="16" t="s">
        <v>616</v>
      </c>
      <c r="BH1662" t="str">
        <f>CONCATENATE(Tabla1[[#This Row],[MADRE]],"X",Tabla1[[#This Row],[PADRE]])</f>
        <v>D00i078XD01i467</v>
      </c>
    </row>
    <row r="1663" spans="1:60" ht="15.75" hidden="1" x14ac:dyDescent="0.25">
      <c r="A1663" s="11" t="str">
        <f t="shared" si="260"/>
        <v>D08_172_9</v>
      </c>
      <c r="B1663" s="1" t="s">
        <v>609</v>
      </c>
      <c r="C1663" s="2">
        <v>172</v>
      </c>
      <c r="D1663" s="16">
        <v>9</v>
      </c>
      <c r="E1663" s="14" t="s">
        <v>528</v>
      </c>
      <c r="F1663" s="11" t="s">
        <v>614</v>
      </c>
      <c r="G1663" s="11" t="s">
        <v>363</v>
      </c>
      <c r="H1663" s="11">
        <v>2012</v>
      </c>
      <c r="I1663" s="13" t="s">
        <v>586</v>
      </c>
      <c r="J1663" s="11">
        <v>90</v>
      </c>
      <c r="M1663" s="11">
        <f t="shared" ref="M1663:M1668" si="269">L1663-67</f>
        <v>-67</v>
      </c>
      <c r="P1663" s="11">
        <v>3</v>
      </c>
      <c r="T1663" s="11"/>
      <c r="U1663" s="11"/>
      <c r="W1663" s="11">
        <v>2</v>
      </c>
      <c r="X1663" s="11">
        <v>215</v>
      </c>
      <c r="Y1663" s="11">
        <v>25</v>
      </c>
      <c r="Z1663" s="11">
        <v>66</v>
      </c>
      <c r="AA1663" s="15">
        <f t="shared" ref="AA1663:AA1694" si="270">(Z1663+(AD1663*AF1663))/Y1663</f>
        <v>2.82</v>
      </c>
      <c r="AB1663" s="11">
        <v>3</v>
      </c>
      <c r="AC1663" s="11">
        <v>18</v>
      </c>
      <c r="AD1663" s="15">
        <f t="shared" ref="AD1663:AD1726" si="271">AC1663/(Y1663-AF1663)</f>
        <v>0.9</v>
      </c>
      <c r="AE1663" s="16">
        <f t="shared" si="264"/>
        <v>31.914893617021278</v>
      </c>
      <c r="AF1663" s="11">
        <v>5</v>
      </c>
      <c r="AG1663" s="11">
        <f t="shared" ref="AG1663:AG1694" si="272">AF1663*100/Y1663</f>
        <v>20</v>
      </c>
      <c r="AH1663" s="11">
        <v>0</v>
      </c>
      <c r="AI1663" s="11">
        <f t="shared" si="268"/>
        <v>0</v>
      </c>
      <c r="AJ1663" s="18" t="s">
        <v>99</v>
      </c>
      <c r="AM1663" s="11">
        <v>7</v>
      </c>
      <c r="AN1663" s="11">
        <v>1</v>
      </c>
      <c r="AO1663" s="11">
        <v>2</v>
      </c>
      <c r="AP1663" s="11">
        <v>2</v>
      </c>
      <c r="AQ1663" s="11">
        <v>3</v>
      </c>
      <c r="AR1663" s="11">
        <v>2</v>
      </c>
      <c r="AS1663" s="11"/>
      <c r="AT1663" s="11"/>
      <c r="AU1663" s="11">
        <f t="shared" ref="AU1663:AU1668" si="273">AS1663-78</f>
        <v>-78</v>
      </c>
      <c r="AV1663" s="11">
        <f t="shared" ref="AV1663:AV1668" si="274">AS1663-95</f>
        <v>-95</v>
      </c>
      <c r="AW1663" s="16"/>
      <c r="AX1663" s="16"/>
      <c r="BE1663" s="16" t="s">
        <v>616</v>
      </c>
      <c r="BH1663" t="str">
        <f>CONCATENATE(Tabla1[[#This Row],[MADRE]],"X",Tabla1[[#This Row],[PADRE]])</f>
        <v>D00i078XD01i467</v>
      </c>
    </row>
    <row r="1664" spans="1:60" ht="15.75" hidden="1" x14ac:dyDescent="0.25">
      <c r="A1664" s="11" t="str">
        <f t="shared" si="260"/>
        <v>D08_173_9</v>
      </c>
      <c r="B1664" s="1" t="s">
        <v>609</v>
      </c>
      <c r="C1664" s="2">
        <v>173</v>
      </c>
      <c r="D1664" s="16">
        <v>9</v>
      </c>
      <c r="E1664" s="14" t="s">
        <v>528</v>
      </c>
      <c r="F1664" s="11" t="s">
        <v>614</v>
      </c>
      <c r="G1664" s="11" t="s">
        <v>363</v>
      </c>
      <c r="H1664" s="11">
        <v>2012</v>
      </c>
      <c r="I1664" s="13" t="s">
        <v>586</v>
      </c>
      <c r="J1664" s="11">
        <v>89</v>
      </c>
      <c r="M1664" s="11">
        <f t="shared" si="269"/>
        <v>-67</v>
      </c>
      <c r="P1664" s="11">
        <v>4</v>
      </c>
      <c r="T1664" s="11"/>
      <c r="U1664" s="11"/>
      <c r="W1664" s="11">
        <v>2</v>
      </c>
      <c r="X1664" s="11">
        <v>216</v>
      </c>
      <c r="Y1664" s="11">
        <v>25</v>
      </c>
      <c r="Z1664" s="11">
        <v>96</v>
      </c>
      <c r="AA1664" s="15">
        <f t="shared" si="270"/>
        <v>3.84</v>
      </c>
      <c r="AB1664" s="11">
        <v>4</v>
      </c>
      <c r="AC1664" s="11">
        <v>19</v>
      </c>
      <c r="AD1664" s="15">
        <f t="shared" si="271"/>
        <v>0.76</v>
      </c>
      <c r="AE1664" s="16">
        <f t="shared" si="264"/>
        <v>19.791666666666668</v>
      </c>
      <c r="AF1664" s="11">
        <v>0</v>
      </c>
      <c r="AG1664" s="11">
        <f t="shared" si="272"/>
        <v>0</v>
      </c>
      <c r="AH1664" s="11">
        <v>0</v>
      </c>
      <c r="AI1664" s="11">
        <f t="shared" si="268"/>
        <v>0</v>
      </c>
      <c r="AJ1664" s="18" t="s">
        <v>279</v>
      </c>
      <c r="AM1664" s="11">
        <v>7</v>
      </c>
      <c r="AN1664" s="11">
        <v>2</v>
      </c>
      <c r="AO1664" s="11">
        <v>1</v>
      </c>
      <c r="AP1664" s="11">
        <v>3</v>
      </c>
      <c r="AQ1664" s="11">
        <v>3</v>
      </c>
      <c r="AR1664" s="11">
        <v>3</v>
      </c>
      <c r="AS1664" s="11"/>
      <c r="AT1664" s="11" t="s">
        <v>438</v>
      </c>
      <c r="AU1664" s="11">
        <f t="shared" si="273"/>
        <v>-78</v>
      </c>
      <c r="AV1664" s="11">
        <f t="shared" si="274"/>
        <v>-95</v>
      </c>
      <c r="AW1664" s="16"/>
      <c r="AX1664" s="16"/>
      <c r="BE1664" s="16" t="s">
        <v>616</v>
      </c>
      <c r="BH1664" t="str">
        <f>CONCATENATE(Tabla1[[#This Row],[MADRE]],"X",Tabla1[[#This Row],[PADRE]])</f>
        <v>D00i078XD01i467</v>
      </c>
    </row>
    <row r="1665" spans="1:60" ht="15.75" hidden="1" x14ac:dyDescent="0.25">
      <c r="A1665" s="11" t="str">
        <f t="shared" ref="A1665:A1728" si="275">CONCATENATE(B1665, "_",C1665,"_",D1665)</f>
        <v>D08_176_9</v>
      </c>
      <c r="B1665" s="1" t="s">
        <v>609</v>
      </c>
      <c r="C1665" s="2">
        <v>176</v>
      </c>
      <c r="D1665" s="16">
        <v>9</v>
      </c>
      <c r="E1665" s="14" t="s">
        <v>528</v>
      </c>
      <c r="F1665" s="11" t="s">
        <v>614</v>
      </c>
      <c r="G1665" s="11" t="s">
        <v>363</v>
      </c>
      <c r="H1665" s="11">
        <v>2012</v>
      </c>
      <c r="I1665" s="13" t="s">
        <v>586</v>
      </c>
      <c r="J1665" s="11">
        <v>91</v>
      </c>
      <c r="M1665" s="11">
        <f t="shared" si="269"/>
        <v>-67</v>
      </c>
      <c r="P1665" s="11">
        <v>3</v>
      </c>
      <c r="T1665" s="11"/>
      <c r="U1665" s="11"/>
      <c r="W1665" s="11">
        <v>2</v>
      </c>
      <c r="X1665" s="11">
        <v>216</v>
      </c>
      <c r="Y1665" s="11">
        <v>25</v>
      </c>
      <c r="Z1665" s="11">
        <v>80</v>
      </c>
      <c r="AA1665" s="15">
        <f t="shared" si="270"/>
        <v>3.2</v>
      </c>
      <c r="AB1665" s="11">
        <v>4</v>
      </c>
      <c r="AC1665" s="11">
        <v>16</v>
      </c>
      <c r="AD1665" s="15">
        <f t="shared" si="271"/>
        <v>0.64</v>
      </c>
      <c r="AE1665" s="16">
        <f t="shared" si="264"/>
        <v>20</v>
      </c>
      <c r="AF1665" s="11">
        <v>0</v>
      </c>
      <c r="AG1665" s="11">
        <f t="shared" si="272"/>
        <v>0</v>
      </c>
      <c r="AH1665" s="11">
        <v>0</v>
      </c>
      <c r="AI1665" s="11">
        <f t="shared" si="268"/>
        <v>0</v>
      </c>
      <c r="AJ1665" s="18" t="s">
        <v>99</v>
      </c>
      <c r="AM1665" s="11">
        <v>6</v>
      </c>
      <c r="AN1665" s="11">
        <v>2</v>
      </c>
      <c r="AO1665" s="11">
        <v>2</v>
      </c>
      <c r="AP1665" s="11">
        <v>4</v>
      </c>
      <c r="AQ1665" s="11">
        <v>3</v>
      </c>
      <c r="AR1665" s="11">
        <v>3</v>
      </c>
      <c r="AS1665" s="11"/>
      <c r="AT1665" s="11"/>
      <c r="AU1665" s="11">
        <f t="shared" si="273"/>
        <v>-78</v>
      </c>
      <c r="AV1665" s="11">
        <f t="shared" si="274"/>
        <v>-95</v>
      </c>
      <c r="AW1665" s="16"/>
      <c r="AX1665" s="16"/>
      <c r="BE1665" s="16" t="s">
        <v>616</v>
      </c>
      <c r="BH1665" t="str">
        <f>CONCATENATE(Tabla1[[#This Row],[MADRE]],"X",Tabla1[[#This Row],[PADRE]])</f>
        <v>D00i078XD01i467</v>
      </c>
    </row>
    <row r="1666" spans="1:60" ht="15.75" hidden="1" x14ac:dyDescent="0.25">
      <c r="A1666" s="11" t="str">
        <f t="shared" si="275"/>
        <v>D08_177_9</v>
      </c>
      <c r="B1666" s="1" t="s">
        <v>609</v>
      </c>
      <c r="C1666" s="2">
        <v>177</v>
      </c>
      <c r="D1666" s="16">
        <v>9</v>
      </c>
      <c r="E1666" s="14" t="s">
        <v>528</v>
      </c>
      <c r="F1666" s="11" t="s">
        <v>614</v>
      </c>
      <c r="G1666" s="11" t="s">
        <v>363</v>
      </c>
      <c r="H1666" s="11">
        <v>2012</v>
      </c>
      <c r="I1666" s="13" t="s">
        <v>586</v>
      </c>
      <c r="J1666" s="11">
        <v>76</v>
      </c>
      <c r="M1666" s="11">
        <f t="shared" si="269"/>
        <v>-67</v>
      </c>
      <c r="P1666" s="11">
        <v>3</v>
      </c>
      <c r="T1666" s="11"/>
      <c r="U1666" s="11"/>
      <c r="W1666" s="11">
        <v>2</v>
      </c>
      <c r="X1666" s="11">
        <v>211</v>
      </c>
      <c r="Y1666" s="11">
        <v>25</v>
      </c>
      <c r="Z1666" s="11">
        <v>69</v>
      </c>
      <c r="AA1666" s="15">
        <f t="shared" si="270"/>
        <v>2.76</v>
      </c>
      <c r="AB1666" s="11">
        <v>4</v>
      </c>
      <c r="AC1666" s="11">
        <v>20</v>
      </c>
      <c r="AD1666" s="15">
        <f t="shared" si="271"/>
        <v>0.8</v>
      </c>
      <c r="AE1666" s="16">
        <f t="shared" si="264"/>
        <v>28.985507246376812</v>
      </c>
      <c r="AF1666" s="11">
        <v>0</v>
      </c>
      <c r="AG1666" s="11">
        <f t="shared" si="272"/>
        <v>0</v>
      </c>
      <c r="AH1666" s="11">
        <v>2</v>
      </c>
      <c r="AI1666" s="11">
        <f t="shared" si="268"/>
        <v>8</v>
      </c>
      <c r="AJ1666" s="18" t="s">
        <v>87</v>
      </c>
      <c r="AM1666" s="11">
        <v>3</v>
      </c>
      <c r="AN1666" s="11">
        <v>2</v>
      </c>
      <c r="AO1666" s="11">
        <v>2</v>
      </c>
      <c r="AP1666" s="11">
        <v>4</v>
      </c>
      <c r="AQ1666" s="11">
        <v>3</v>
      </c>
      <c r="AR1666" s="11">
        <v>3</v>
      </c>
      <c r="AS1666" s="11"/>
      <c r="AT1666" s="11"/>
      <c r="AU1666" s="11">
        <f t="shared" si="273"/>
        <v>-78</v>
      </c>
      <c r="AV1666" s="11">
        <f t="shared" si="274"/>
        <v>-95</v>
      </c>
      <c r="AW1666" s="16"/>
      <c r="AX1666" s="16"/>
      <c r="BE1666" s="16" t="s">
        <v>616</v>
      </c>
      <c r="BH1666" t="str">
        <f>CONCATENATE(Tabla1[[#This Row],[MADRE]],"X",Tabla1[[#This Row],[PADRE]])</f>
        <v>D00i078XD01i467</v>
      </c>
    </row>
    <row r="1667" spans="1:60" ht="15.75" hidden="1" x14ac:dyDescent="0.25">
      <c r="A1667" s="11" t="str">
        <f t="shared" si="275"/>
        <v>D08_183_9</v>
      </c>
      <c r="B1667" s="1" t="s">
        <v>609</v>
      </c>
      <c r="C1667" s="2">
        <v>183</v>
      </c>
      <c r="D1667" s="16">
        <v>9</v>
      </c>
      <c r="E1667" s="14" t="s">
        <v>528</v>
      </c>
      <c r="F1667" s="11" t="s">
        <v>614</v>
      </c>
      <c r="G1667" s="11" t="s">
        <v>363</v>
      </c>
      <c r="H1667" s="11">
        <v>2012</v>
      </c>
      <c r="I1667" s="13" t="s">
        <v>373</v>
      </c>
      <c r="J1667" s="11">
        <v>75</v>
      </c>
      <c r="M1667" s="11">
        <f t="shared" si="269"/>
        <v>-67</v>
      </c>
      <c r="P1667" s="11">
        <v>3</v>
      </c>
      <c r="T1667" s="11"/>
      <c r="U1667" s="11"/>
      <c r="W1667" s="11">
        <v>3</v>
      </c>
      <c r="X1667" s="11">
        <v>212</v>
      </c>
      <c r="Y1667" s="11">
        <v>25</v>
      </c>
      <c r="Z1667" s="11">
        <v>160</v>
      </c>
      <c r="AA1667" s="15">
        <f t="shared" si="270"/>
        <v>6.4</v>
      </c>
      <c r="AB1667" s="11">
        <v>5</v>
      </c>
      <c r="AC1667" s="11">
        <v>33</v>
      </c>
      <c r="AD1667" s="15">
        <f t="shared" si="271"/>
        <v>1.32</v>
      </c>
      <c r="AE1667" s="16">
        <f t="shared" si="264"/>
        <v>20.625</v>
      </c>
      <c r="AF1667" s="11">
        <v>0</v>
      </c>
      <c r="AG1667" s="11">
        <f t="shared" si="272"/>
        <v>0</v>
      </c>
      <c r="AH1667" s="11">
        <v>3</v>
      </c>
      <c r="AI1667" s="11">
        <f t="shared" si="268"/>
        <v>12</v>
      </c>
      <c r="AJ1667" s="18" t="s">
        <v>455</v>
      </c>
      <c r="AM1667" s="11">
        <v>11</v>
      </c>
      <c r="AN1667" s="11">
        <v>3</v>
      </c>
      <c r="AO1667" s="11">
        <v>1</v>
      </c>
      <c r="AP1667" s="11">
        <v>3</v>
      </c>
      <c r="AQ1667" s="11">
        <v>3</v>
      </c>
      <c r="AR1667" s="11">
        <v>3</v>
      </c>
      <c r="AS1667" s="11"/>
      <c r="AT1667" s="11" t="s">
        <v>554</v>
      </c>
      <c r="AU1667" s="11">
        <f t="shared" si="273"/>
        <v>-78</v>
      </c>
      <c r="AV1667" s="11">
        <f t="shared" si="274"/>
        <v>-95</v>
      </c>
      <c r="AW1667" s="16"/>
      <c r="AX1667" s="16"/>
      <c r="BE1667" s="16" t="s">
        <v>616</v>
      </c>
      <c r="BH1667" t="str">
        <f>CONCATENATE(Tabla1[[#This Row],[MADRE]],"X",Tabla1[[#This Row],[PADRE]])</f>
        <v>D00i078XD01i467</v>
      </c>
    </row>
    <row r="1668" spans="1:60" ht="15.75" hidden="1" x14ac:dyDescent="0.25">
      <c r="A1668" s="11" t="str">
        <f t="shared" si="275"/>
        <v>D08_186_9</v>
      </c>
      <c r="B1668" s="1" t="s">
        <v>609</v>
      </c>
      <c r="C1668" s="2">
        <v>186</v>
      </c>
      <c r="D1668" s="16">
        <v>9</v>
      </c>
      <c r="E1668" s="14" t="s">
        <v>528</v>
      </c>
      <c r="F1668" s="11" t="s">
        <v>614</v>
      </c>
      <c r="G1668" s="11" t="s">
        <v>363</v>
      </c>
      <c r="H1668" s="11">
        <v>2012</v>
      </c>
      <c r="I1668" s="13" t="s">
        <v>586</v>
      </c>
      <c r="J1668" s="11">
        <v>75</v>
      </c>
      <c r="M1668" s="11">
        <f t="shared" si="269"/>
        <v>-67</v>
      </c>
      <c r="P1668" s="11">
        <v>3</v>
      </c>
      <c r="T1668" s="11"/>
      <c r="U1668" s="11"/>
      <c r="W1668" s="11">
        <v>2</v>
      </c>
      <c r="X1668" s="11">
        <v>210</v>
      </c>
      <c r="Y1668" s="11">
        <v>25</v>
      </c>
      <c r="Z1668" s="11">
        <v>105</v>
      </c>
      <c r="AA1668" s="15">
        <f t="shared" si="270"/>
        <v>4.2300000000000004</v>
      </c>
      <c r="AB1668" s="11">
        <v>4</v>
      </c>
      <c r="AC1668" s="11">
        <v>18</v>
      </c>
      <c r="AD1668" s="15">
        <f t="shared" si="271"/>
        <v>0.75</v>
      </c>
      <c r="AE1668" s="16">
        <f t="shared" si="264"/>
        <v>17.730496453900706</v>
      </c>
      <c r="AF1668" s="11">
        <v>1</v>
      </c>
      <c r="AG1668" s="11">
        <f t="shared" si="272"/>
        <v>4</v>
      </c>
      <c r="AH1668" s="11">
        <v>0</v>
      </c>
      <c r="AI1668" s="11">
        <f t="shared" si="268"/>
        <v>0</v>
      </c>
      <c r="AJ1668" s="18" t="s">
        <v>87</v>
      </c>
      <c r="AM1668" s="11">
        <v>5</v>
      </c>
      <c r="AN1668" s="11">
        <v>1</v>
      </c>
      <c r="AO1668" s="11">
        <v>3</v>
      </c>
      <c r="AP1668" s="11">
        <v>4</v>
      </c>
      <c r="AQ1668" s="11">
        <v>3</v>
      </c>
      <c r="AR1668" s="11">
        <v>3</v>
      </c>
      <c r="AS1668" s="11"/>
      <c r="AT1668" s="11"/>
      <c r="AU1668" s="11">
        <f t="shared" si="273"/>
        <v>-78</v>
      </c>
      <c r="AV1668" s="11">
        <f t="shared" si="274"/>
        <v>-95</v>
      </c>
      <c r="AW1668" s="16"/>
      <c r="AX1668" s="16"/>
      <c r="BE1668" s="16" t="s">
        <v>616</v>
      </c>
      <c r="BH1668" t="str">
        <f>CONCATENATE(Tabla1[[#This Row],[MADRE]],"X",Tabla1[[#This Row],[PADRE]])</f>
        <v>D00i078XD01i467</v>
      </c>
    </row>
    <row r="1669" spans="1:60" ht="15.75" hidden="1" x14ac:dyDescent="0.25">
      <c r="A1669" s="11" t="str">
        <f t="shared" si="275"/>
        <v>D08_188_9</v>
      </c>
      <c r="B1669" s="1" t="s">
        <v>609</v>
      </c>
      <c r="C1669" s="8">
        <v>188</v>
      </c>
      <c r="D1669" s="13">
        <v>9</v>
      </c>
      <c r="E1669" s="14" t="s">
        <v>528</v>
      </c>
      <c r="F1669" s="11" t="s">
        <v>614</v>
      </c>
      <c r="G1669" s="14" t="s">
        <v>363</v>
      </c>
      <c r="H1669" s="14">
        <v>2011</v>
      </c>
      <c r="I1669" s="13" t="s">
        <v>612</v>
      </c>
      <c r="J1669" s="14">
        <v>65</v>
      </c>
      <c r="M1669" s="14">
        <f>L1669-53</f>
        <v>-53</v>
      </c>
      <c r="P1669" s="14">
        <v>3</v>
      </c>
      <c r="T1669" s="14"/>
      <c r="U1669" s="14"/>
      <c r="W1669" s="14">
        <v>3</v>
      </c>
      <c r="X1669" s="14">
        <v>222</v>
      </c>
      <c r="Y1669" s="14">
        <v>25</v>
      </c>
      <c r="Z1669" s="14">
        <v>109</v>
      </c>
      <c r="AA1669" s="81">
        <f t="shared" si="270"/>
        <v>4.3600000000000003</v>
      </c>
      <c r="AB1669" s="14">
        <v>4</v>
      </c>
      <c r="AC1669" s="14">
        <v>25</v>
      </c>
      <c r="AD1669" s="81">
        <f t="shared" si="271"/>
        <v>1</v>
      </c>
      <c r="AE1669" s="13">
        <f t="shared" si="264"/>
        <v>22.935779816513758</v>
      </c>
      <c r="AF1669" s="14">
        <v>0</v>
      </c>
      <c r="AG1669" s="14">
        <f t="shared" si="272"/>
        <v>0</v>
      </c>
      <c r="AH1669" s="14">
        <v>2</v>
      </c>
      <c r="AI1669" s="14">
        <f t="shared" si="268"/>
        <v>8</v>
      </c>
      <c r="AJ1669" s="17" t="s">
        <v>435</v>
      </c>
      <c r="AM1669" s="14">
        <v>4</v>
      </c>
      <c r="AN1669" s="14">
        <v>2</v>
      </c>
      <c r="AO1669" s="14">
        <v>1</v>
      </c>
      <c r="AP1669" s="14">
        <v>3</v>
      </c>
      <c r="AQ1669" s="14">
        <v>3</v>
      </c>
      <c r="AR1669" s="14">
        <v>3</v>
      </c>
      <c r="AS1669" s="14">
        <v>3</v>
      </c>
      <c r="AT1669" s="14"/>
      <c r="AU1669" s="14">
        <f>AS1669-70</f>
        <v>-67</v>
      </c>
      <c r="AV1669" s="14">
        <f>AS1669-85</f>
        <v>-82</v>
      </c>
      <c r="AW1669" s="13"/>
      <c r="AX1669" s="13"/>
      <c r="BE1669" s="13" t="s">
        <v>616</v>
      </c>
      <c r="BH1669" t="str">
        <f>CONCATENATE(Tabla1[[#This Row],[MADRE]],"X",Tabla1[[#This Row],[PADRE]])</f>
        <v>D00i078XD01i467</v>
      </c>
    </row>
    <row r="1670" spans="1:60" ht="15.75" hidden="1" x14ac:dyDescent="0.25">
      <c r="A1670" s="11" t="str">
        <f t="shared" si="275"/>
        <v>D08_188_9</v>
      </c>
      <c r="B1670" s="1" t="s">
        <v>609</v>
      </c>
      <c r="C1670" s="2">
        <v>188</v>
      </c>
      <c r="D1670" s="16">
        <v>9</v>
      </c>
      <c r="E1670" s="14" t="s">
        <v>528</v>
      </c>
      <c r="F1670" s="11" t="s">
        <v>614</v>
      </c>
      <c r="G1670" s="11" t="s">
        <v>363</v>
      </c>
      <c r="H1670" s="11">
        <v>2012</v>
      </c>
      <c r="I1670" s="13" t="s">
        <v>612</v>
      </c>
      <c r="J1670" s="11">
        <v>78</v>
      </c>
      <c r="M1670" s="11">
        <f>L1670-67</f>
        <v>-67</v>
      </c>
      <c r="P1670" s="11">
        <v>3</v>
      </c>
      <c r="T1670" s="11"/>
      <c r="U1670" s="11"/>
      <c r="W1670" s="11">
        <v>2</v>
      </c>
      <c r="X1670" s="11">
        <v>215</v>
      </c>
      <c r="Y1670" s="11">
        <v>25</v>
      </c>
      <c r="Z1670" s="11">
        <v>130</v>
      </c>
      <c r="AA1670" s="15">
        <f t="shared" si="270"/>
        <v>5.248333333333334</v>
      </c>
      <c r="AB1670" s="11">
        <v>4</v>
      </c>
      <c r="AC1670" s="11">
        <v>29</v>
      </c>
      <c r="AD1670" s="15">
        <f t="shared" si="271"/>
        <v>1.2083333333333333</v>
      </c>
      <c r="AE1670" s="16">
        <f t="shared" si="264"/>
        <v>23.023181962527783</v>
      </c>
      <c r="AF1670" s="11">
        <v>1</v>
      </c>
      <c r="AG1670" s="11">
        <f t="shared" si="272"/>
        <v>4</v>
      </c>
      <c r="AH1670" s="11">
        <v>2</v>
      </c>
      <c r="AI1670" s="11">
        <f t="shared" si="268"/>
        <v>8</v>
      </c>
      <c r="AJ1670" s="18" t="s">
        <v>87</v>
      </c>
      <c r="AM1670" s="11">
        <v>7</v>
      </c>
      <c r="AN1670" s="11">
        <v>2</v>
      </c>
      <c r="AO1670" s="11">
        <v>1</v>
      </c>
      <c r="AP1670" s="11">
        <v>3</v>
      </c>
      <c r="AQ1670" s="11">
        <v>3</v>
      </c>
      <c r="AR1670" s="11">
        <v>4</v>
      </c>
      <c r="AS1670" s="11"/>
      <c r="AT1670" s="11"/>
      <c r="AU1670" s="11">
        <f>AS1670-78</f>
        <v>-78</v>
      </c>
      <c r="AV1670" s="11">
        <f>AS1670-95</f>
        <v>-95</v>
      </c>
      <c r="AW1670" s="16"/>
      <c r="AX1670" s="16"/>
      <c r="BE1670" s="16" t="s">
        <v>616</v>
      </c>
      <c r="BH1670" t="str">
        <f>CONCATENATE(Tabla1[[#This Row],[MADRE]],"X",Tabla1[[#This Row],[PADRE]])</f>
        <v>D00i078XD01i467</v>
      </c>
    </row>
    <row r="1671" spans="1:60" ht="15.75" hidden="1" x14ac:dyDescent="0.25">
      <c r="A1671" s="11" t="str">
        <f t="shared" si="275"/>
        <v>D08_188_9</v>
      </c>
      <c r="B1671" s="1" t="s">
        <v>609</v>
      </c>
      <c r="C1671" s="2">
        <v>188</v>
      </c>
      <c r="D1671" s="16">
        <v>9</v>
      </c>
      <c r="E1671" s="14" t="s">
        <v>528</v>
      </c>
      <c r="F1671" s="11" t="s">
        <v>614</v>
      </c>
      <c r="G1671" s="11" t="s">
        <v>363</v>
      </c>
      <c r="H1671" s="11">
        <v>2013</v>
      </c>
      <c r="I1671" s="13" t="s">
        <v>612</v>
      </c>
      <c r="J1671" s="11">
        <v>70</v>
      </c>
      <c r="M1671" s="11">
        <f>L1671-49</f>
        <v>-49</v>
      </c>
      <c r="P1671" s="11">
        <v>4</v>
      </c>
      <c r="T1671" s="11" t="s">
        <v>476</v>
      </c>
      <c r="U1671" s="11"/>
      <c r="W1671" s="11">
        <v>2</v>
      </c>
      <c r="X1671" s="11">
        <v>228</v>
      </c>
      <c r="Y1671" s="11">
        <v>25</v>
      </c>
      <c r="Z1671" s="11">
        <v>141</v>
      </c>
      <c r="AA1671" s="15">
        <f t="shared" si="270"/>
        <v>5.6916666666666664</v>
      </c>
      <c r="AB1671" s="11">
        <v>4</v>
      </c>
      <c r="AC1671" s="11">
        <v>31</v>
      </c>
      <c r="AD1671" s="15">
        <f t="shared" si="271"/>
        <v>1.2916666666666667</v>
      </c>
      <c r="AE1671" s="16">
        <f t="shared" si="264"/>
        <v>22.693997071742317</v>
      </c>
      <c r="AF1671" s="11">
        <v>1</v>
      </c>
      <c r="AG1671" s="11">
        <f t="shared" si="272"/>
        <v>4</v>
      </c>
      <c r="AH1671" s="11">
        <v>0</v>
      </c>
      <c r="AI1671" s="11">
        <f t="shared" si="268"/>
        <v>0</v>
      </c>
      <c r="AJ1671" s="18" t="s">
        <v>481</v>
      </c>
      <c r="AM1671" s="11">
        <v>7</v>
      </c>
      <c r="AN1671" s="11">
        <v>3</v>
      </c>
      <c r="AO1671" s="11">
        <v>2</v>
      </c>
      <c r="AP1671" s="11">
        <v>3</v>
      </c>
      <c r="AQ1671" s="11">
        <v>3</v>
      </c>
      <c r="AR1671" s="11">
        <v>3</v>
      </c>
      <c r="AS1671" s="11">
        <v>2</v>
      </c>
      <c r="AT1671" s="19" t="s">
        <v>554</v>
      </c>
      <c r="AU1671" s="11">
        <f>AS1671-76</f>
        <v>-74</v>
      </c>
      <c r="AV1671" s="11">
        <f>AS1671-90</f>
        <v>-88</v>
      </c>
      <c r="AW1671" s="16"/>
      <c r="AX1671" s="16"/>
      <c r="BE1671" s="16" t="s">
        <v>616</v>
      </c>
      <c r="BH1671" t="str">
        <f>CONCATENATE(Tabla1[[#This Row],[MADRE]],"X",Tabla1[[#This Row],[PADRE]])</f>
        <v>D00i078XD01i467</v>
      </c>
    </row>
    <row r="1672" spans="1:60" ht="15.75" hidden="1" x14ac:dyDescent="0.25">
      <c r="A1672" s="11" t="str">
        <f t="shared" si="275"/>
        <v>D08_188_9</v>
      </c>
      <c r="B1672" s="1" t="s">
        <v>609</v>
      </c>
      <c r="C1672" s="2">
        <v>188</v>
      </c>
      <c r="D1672" s="16">
        <v>9</v>
      </c>
      <c r="E1672" s="14" t="s">
        <v>528</v>
      </c>
      <c r="F1672" s="11" t="s">
        <v>614</v>
      </c>
      <c r="G1672" s="11" t="s">
        <v>363</v>
      </c>
      <c r="H1672" s="11">
        <v>2014</v>
      </c>
      <c r="I1672" s="13" t="s">
        <v>612</v>
      </c>
      <c r="J1672" s="11">
        <v>59</v>
      </c>
      <c r="M1672" s="11">
        <f>L1672-47</f>
        <v>-47</v>
      </c>
      <c r="P1672" s="11">
        <v>4</v>
      </c>
      <c r="T1672" s="11" t="s">
        <v>212</v>
      </c>
      <c r="U1672" s="11"/>
      <c r="W1672" s="11">
        <v>2</v>
      </c>
      <c r="X1672" s="11">
        <v>205</v>
      </c>
      <c r="Y1672" s="11">
        <v>25</v>
      </c>
      <c r="Z1672" s="11">
        <v>108</v>
      </c>
      <c r="AA1672" s="15">
        <f t="shared" si="270"/>
        <v>4.32</v>
      </c>
      <c r="AB1672" s="11">
        <v>3</v>
      </c>
      <c r="AC1672" s="11">
        <v>25</v>
      </c>
      <c r="AD1672" s="15">
        <f t="shared" si="271"/>
        <v>1</v>
      </c>
      <c r="AE1672" s="16">
        <f t="shared" si="264"/>
        <v>23.148148148148145</v>
      </c>
      <c r="AF1672" s="11">
        <v>0</v>
      </c>
      <c r="AG1672" s="11">
        <f t="shared" si="272"/>
        <v>0</v>
      </c>
      <c r="AH1672" s="11">
        <v>4</v>
      </c>
      <c r="AI1672" s="11">
        <f t="shared" si="268"/>
        <v>16</v>
      </c>
      <c r="AJ1672" s="18" t="s">
        <v>415</v>
      </c>
      <c r="AM1672" s="11">
        <v>7</v>
      </c>
      <c r="AN1672" s="11">
        <v>2</v>
      </c>
      <c r="AO1672" s="11">
        <v>2</v>
      </c>
      <c r="AP1672" s="11">
        <v>2</v>
      </c>
      <c r="AQ1672" s="11">
        <v>3</v>
      </c>
      <c r="AR1672" s="11">
        <v>3</v>
      </c>
      <c r="AS1672" s="11"/>
      <c r="AT1672" s="99" t="s">
        <v>621</v>
      </c>
      <c r="AU1672" s="11">
        <f>AS1672-64</f>
        <v>-64</v>
      </c>
      <c r="AV1672" s="11">
        <f>AS1672-77</f>
        <v>-77</v>
      </c>
      <c r="AW1672" s="16"/>
      <c r="AX1672" s="16"/>
      <c r="BE1672" s="16" t="s">
        <v>616</v>
      </c>
      <c r="BH1672" t="str">
        <f>CONCATENATE(Tabla1[[#This Row],[MADRE]],"X",Tabla1[[#This Row],[PADRE]])</f>
        <v>D00i078XD01i467</v>
      </c>
    </row>
    <row r="1673" spans="1:60" ht="15.75" hidden="1" x14ac:dyDescent="0.25">
      <c r="A1673" s="11" t="str">
        <f t="shared" si="275"/>
        <v>D08_194_9</v>
      </c>
      <c r="B1673" s="1" t="s">
        <v>609</v>
      </c>
      <c r="C1673" s="2">
        <v>194</v>
      </c>
      <c r="D1673" s="16">
        <v>9</v>
      </c>
      <c r="E1673" s="14" t="s">
        <v>528</v>
      </c>
      <c r="F1673" s="11" t="s">
        <v>614</v>
      </c>
      <c r="G1673" s="11" t="s">
        <v>363</v>
      </c>
      <c r="H1673" s="11">
        <v>2012</v>
      </c>
      <c r="I1673" s="13" t="s">
        <v>373</v>
      </c>
      <c r="J1673" s="11">
        <v>75</v>
      </c>
      <c r="M1673" s="11">
        <f>L1673-67</f>
        <v>-67</v>
      </c>
      <c r="P1673" s="11">
        <v>3</v>
      </c>
      <c r="T1673" s="11"/>
      <c r="U1673" s="11"/>
      <c r="W1673" s="11">
        <v>2</v>
      </c>
      <c r="X1673" s="11">
        <v>213</v>
      </c>
      <c r="Y1673" s="11">
        <v>25</v>
      </c>
      <c r="Z1673" s="11">
        <v>84</v>
      </c>
      <c r="AA1673" s="15">
        <f t="shared" si="270"/>
        <v>3.398333333333333</v>
      </c>
      <c r="AB1673" s="11">
        <v>4</v>
      </c>
      <c r="AC1673" s="11">
        <v>23</v>
      </c>
      <c r="AD1673" s="15">
        <f t="shared" si="271"/>
        <v>0.95833333333333337</v>
      </c>
      <c r="AE1673" s="16">
        <f t="shared" si="264"/>
        <v>28.2000980872977</v>
      </c>
      <c r="AF1673" s="11">
        <v>1</v>
      </c>
      <c r="AG1673" s="11">
        <f t="shared" si="272"/>
        <v>4</v>
      </c>
      <c r="AH1673" s="11">
        <v>0</v>
      </c>
      <c r="AI1673" s="11">
        <f t="shared" si="268"/>
        <v>0</v>
      </c>
      <c r="AJ1673" s="18" t="s">
        <v>206</v>
      </c>
      <c r="AM1673" s="11">
        <v>7</v>
      </c>
      <c r="AN1673" s="11">
        <v>2</v>
      </c>
      <c r="AO1673" s="11">
        <v>3</v>
      </c>
      <c r="AP1673" s="11">
        <v>4</v>
      </c>
      <c r="AQ1673" s="11">
        <v>3</v>
      </c>
      <c r="AR1673" s="11">
        <v>3</v>
      </c>
      <c r="AS1673" s="11"/>
      <c r="AT1673" s="11"/>
      <c r="AU1673" s="11">
        <f>AS1673-78</f>
        <v>-78</v>
      </c>
      <c r="AV1673" s="11">
        <f>AS1673-95</f>
        <v>-95</v>
      </c>
      <c r="AW1673" s="16"/>
      <c r="AX1673" s="16"/>
      <c r="BE1673" s="16" t="s">
        <v>616</v>
      </c>
      <c r="BH1673" t="str">
        <f>CONCATENATE(Tabla1[[#This Row],[MADRE]],"X",Tabla1[[#This Row],[PADRE]])</f>
        <v>D00i078XD01i467</v>
      </c>
    </row>
    <row r="1674" spans="1:60" ht="15.75" hidden="1" x14ac:dyDescent="0.25">
      <c r="A1674" s="11" t="str">
        <f t="shared" si="275"/>
        <v>D08_196_9</v>
      </c>
      <c r="B1674" s="1" t="s">
        <v>609</v>
      </c>
      <c r="C1674" s="2">
        <v>196</v>
      </c>
      <c r="D1674" s="16">
        <v>9</v>
      </c>
      <c r="E1674" s="14" t="s">
        <v>528</v>
      </c>
      <c r="F1674" s="11" t="s">
        <v>614</v>
      </c>
      <c r="G1674" s="11" t="s">
        <v>363</v>
      </c>
      <c r="H1674" s="11">
        <v>2012</v>
      </c>
      <c r="I1674" s="13" t="s">
        <v>586</v>
      </c>
      <c r="J1674" s="11">
        <v>89</v>
      </c>
      <c r="M1674" s="11">
        <f>L1674-67</f>
        <v>-67</v>
      </c>
      <c r="P1674" s="11">
        <v>3</v>
      </c>
      <c r="T1674" s="11"/>
      <c r="U1674" s="11"/>
      <c r="W1674" s="11">
        <v>2</v>
      </c>
      <c r="X1674" s="11">
        <v>213</v>
      </c>
      <c r="Y1674" s="11">
        <v>25</v>
      </c>
      <c r="Z1674" s="11">
        <v>65</v>
      </c>
      <c r="AA1674" s="15">
        <f t="shared" si="270"/>
        <v>2.6872727272727275</v>
      </c>
      <c r="AB1674" s="11">
        <v>4</v>
      </c>
      <c r="AC1674" s="11">
        <v>16</v>
      </c>
      <c r="AD1674" s="15">
        <f t="shared" si="271"/>
        <v>0.72727272727272729</v>
      </c>
      <c r="AE1674" s="16">
        <f t="shared" si="264"/>
        <v>27.06359945872801</v>
      </c>
      <c r="AF1674" s="11">
        <v>3</v>
      </c>
      <c r="AG1674" s="11">
        <f t="shared" si="272"/>
        <v>12</v>
      </c>
      <c r="AH1674" s="11">
        <v>0</v>
      </c>
      <c r="AI1674" s="11">
        <f t="shared" si="268"/>
        <v>0</v>
      </c>
      <c r="AJ1674" s="18" t="s">
        <v>305</v>
      </c>
      <c r="AM1674" s="11">
        <v>6</v>
      </c>
      <c r="AN1674" s="11">
        <v>3</v>
      </c>
      <c r="AO1674" s="11">
        <v>1</v>
      </c>
      <c r="AP1674" s="11">
        <v>4</v>
      </c>
      <c r="AQ1674" s="11">
        <v>3</v>
      </c>
      <c r="AR1674" s="11">
        <v>3</v>
      </c>
      <c r="AS1674" s="11"/>
      <c r="AT1674" s="11"/>
      <c r="AU1674" s="11">
        <f>AS1674-78</f>
        <v>-78</v>
      </c>
      <c r="AV1674" s="11">
        <f>AS1674-95</f>
        <v>-95</v>
      </c>
      <c r="AW1674" s="16"/>
      <c r="AX1674" s="16"/>
      <c r="BE1674" s="16" t="s">
        <v>616</v>
      </c>
      <c r="BH1674" t="str">
        <f>CONCATENATE(Tabla1[[#This Row],[MADRE]],"X",Tabla1[[#This Row],[PADRE]])</f>
        <v>D00i078XD01i467</v>
      </c>
    </row>
    <row r="1675" spans="1:60" ht="15.75" hidden="1" x14ac:dyDescent="0.25">
      <c r="A1675" s="11" t="str">
        <f t="shared" si="275"/>
        <v>D08_197_10</v>
      </c>
      <c r="B1675" s="1" t="s">
        <v>609</v>
      </c>
      <c r="C1675" s="2">
        <v>197</v>
      </c>
      <c r="D1675" s="16">
        <v>10</v>
      </c>
      <c r="E1675" s="14" t="s">
        <v>528</v>
      </c>
      <c r="F1675" s="14" t="s">
        <v>508</v>
      </c>
      <c r="G1675" s="11" t="s">
        <v>363</v>
      </c>
      <c r="H1675" s="11">
        <v>2012</v>
      </c>
      <c r="I1675" s="13" t="s">
        <v>592</v>
      </c>
      <c r="J1675" s="11">
        <v>84</v>
      </c>
      <c r="M1675" s="11">
        <f>L1675-67</f>
        <v>-67</v>
      </c>
      <c r="P1675" s="11">
        <v>2</v>
      </c>
      <c r="T1675" s="11"/>
      <c r="U1675" s="11"/>
      <c r="W1675" s="11">
        <v>2</v>
      </c>
      <c r="X1675" s="11">
        <v>212</v>
      </c>
      <c r="Y1675" s="11">
        <v>25</v>
      </c>
      <c r="Z1675" s="11">
        <v>125</v>
      </c>
      <c r="AA1675" s="15">
        <f t="shared" si="270"/>
        <v>5.1581818181818191</v>
      </c>
      <c r="AB1675" s="11">
        <v>4</v>
      </c>
      <c r="AC1675" s="11">
        <v>29</v>
      </c>
      <c r="AD1675" s="15">
        <f t="shared" si="271"/>
        <v>1.3181818181818181</v>
      </c>
      <c r="AE1675" s="16">
        <f t="shared" si="264"/>
        <v>25.555163905534009</v>
      </c>
      <c r="AF1675" s="11">
        <v>3</v>
      </c>
      <c r="AG1675" s="11">
        <f t="shared" si="272"/>
        <v>12</v>
      </c>
      <c r="AH1675" s="11">
        <v>3</v>
      </c>
      <c r="AI1675" s="11">
        <f t="shared" si="268"/>
        <v>12</v>
      </c>
      <c r="AJ1675" s="18" t="s">
        <v>633</v>
      </c>
      <c r="AM1675" s="11">
        <v>6</v>
      </c>
      <c r="AN1675" s="11">
        <v>1</v>
      </c>
      <c r="AO1675" s="11">
        <v>3</v>
      </c>
      <c r="AP1675" s="11">
        <v>4</v>
      </c>
      <c r="AQ1675" s="11">
        <v>3</v>
      </c>
      <c r="AR1675" s="11">
        <v>2</v>
      </c>
      <c r="AS1675" s="11"/>
      <c r="AT1675" s="11"/>
      <c r="AU1675" s="11">
        <f>AS1675-78</f>
        <v>-78</v>
      </c>
      <c r="AV1675" s="11">
        <f>AS1675-95</f>
        <v>-95</v>
      </c>
      <c r="AW1675" s="16">
        <v>4</v>
      </c>
      <c r="AX1675" s="16"/>
      <c r="BE1675" s="16" t="s">
        <v>587</v>
      </c>
      <c r="BH1675" t="str">
        <f>CONCATENATE(Tabla1[[#This Row],[MADRE]],"X",Tabla1[[#This Row],[PADRE]])</f>
        <v>D00i078XD98i672</v>
      </c>
    </row>
    <row r="1676" spans="1:60" ht="15.75" hidden="1" x14ac:dyDescent="0.25">
      <c r="A1676" s="11" t="str">
        <f t="shared" si="275"/>
        <v>D08_197_10</v>
      </c>
      <c r="B1676" s="1" t="s">
        <v>609</v>
      </c>
      <c r="C1676" s="2">
        <v>197</v>
      </c>
      <c r="D1676" s="16">
        <v>10</v>
      </c>
      <c r="E1676" s="14" t="s">
        <v>528</v>
      </c>
      <c r="F1676" s="14" t="s">
        <v>508</v>
      </c>
      <c r="G1676" s="11" t="s">
        <v>363</v>
      </c>
      <c r="H1676" s="11">
        <v>2013</v>
      </c>
      <c r="I1676" s="13" t="s">
        <v>592</v>
      </c>
      <c r="J1676" s="11">
        <v>82</v>
      </c>
      <c r="M1676" s="11">
        <f>L1676-49</f>
        <v>-49</v>
      </c>
      <c r="P1676" s="11">
        <v>2</v>
      </c>
      <c r="T1676" s="11" t="s">
        <v>634</v>
      </c>
      <c r="U1676" s="11"/>
      <c r="W1676" s="11">
        <v>2</v>
      </c>
      <c r="X1676" s="11">
        <v>228</v>
      </c>
      <c r="Y1676" s="11">
        <v>25</v>
      </c>
      <c r="Z1676" s="11">
        <v>113</v>
      </c>
      <c r="AA1676" s="15">
        <f t="shared" si="270"/>
        <v>4.6672727272727279</v>
      </c>
      <c r="AB1676" s="11">
        <v>3</v>
      </c>
      <c r="AC1676" s="11">
        <v>27</v>
      </c>
      <c r="AD1676" s="15">
        <f t="shared" si="271"/>
        <v>1.2272727272727273</v>
      </c>
      <c r="AE1676" s="16">
        <f t="shared" si="264"/>
        <v>26.295286326451109</v>
      </c>
      <c r="AF1676" s="11">
        <v>3</v>
      </c>
      <c r="AG1676" s="11">
        <f t="shared" si="272"/>
        <v>12</v>
      </c>
      <c r="AH1676" s="11">
        <v>3</v>
      </c>
      <c r="AI1676" s="11">
        <f t="shared" si="268"/>
        <v>12</v>
      </c>
      <c r="AJ1676" s="18" t="s">
        <v>305</v>
      </c>
      <c r="AM1676" s="11">
        <v>6</v>
      </c>
      <c r="AN1676" s="11">
        <v>2</v>
      </c>
      <c r="AO1676" s="11">
        <v>2</v>
      </c>
      <c r="AP1676" s="11">
        <v>3</v>
      </c>
      <c r="AQ1676" s="11">
        <v>3</v>
      </c>
      <c r="AR1676" s="11">
        <v>2</v>
      </c>
      <c r="AS1676" s="11">
        <v>2</v>
      </c>
      <c r="AT1676" s="19" t="s">
        <v>635</v>
      </c>
      <c r="AU1676" s="11">
        <f>AS1676-76</f>
        <v>-74</v>
      </c>
      <c r="AV1676" s="11">
        <f>AS1676-90</f>
        <v>-88</v>
      </c>
      <c r="AW1676" s="16"/>
      <c r="AX1676" s="16"/>
      <c r="BE1676" s="16" t="s">
        <v>587</v>
      </c>
      <c r="BH1676" t="str">
        <f>CONCATENATE(Tabla1[[#This Row],[MADRE]],"X",Tabla1[[#This Row],[PADRE]])</f>
        <v>D00i078XD98i672</v>
      </c>
    </row>
    <row r="1677" spans="1:60" ht="15.75" hidden="1" x14ac:dyDescent="0.25">
      <c r="A1677" s="11" t="str">
        <f t="shared" si="275"/>
        <v>D08_197_10</v>
      </c>
      <c r="B1677" s="1" t="s">
        <v>609</v>
      </c>
      <c r="C1677" s="2">
        <v>197</v>
      </c>
      <c r="D1677" s="16">
        <v>10</v>
      </c>
      <c r="E1677" s="14" t="s">
        <v>528</v>
      </c>
      <c r="F1677" s="14" t="s">
        <v>508</v>
      </c>
      <c r="G1677" s="11" t="s">
        <v>363</v>
      </c>
      <c r="H1677" s="11">
        <v>2014</v>
      </c>
      <c r="I1677" s="13" t="s">
        <v>592</v>
      </c>
      <c r="J1677" s="11">
        <v>59</v>
      </c>
      <c r="M1677" s="11">
        <f>L1677-47</f>
        <v>-47</v>
      </c>
      <c r="P1677" s="11">
        <v>2</v>
      </c>
      <c r="T1677" s="11" t="s">
        <v>636</v>
      </c>
      <c r="U1677" s="11"/>
      <c r="W1677" s="11">
        <v>1</v>
      </c>
      <c r="X1677" s="11">
        <v>202</v>
      </c>
      <c r="Y1677" s="11">
        <v>25</v>
      </c>
      <c r="Z1677" s="11">
        <v>121</v>
      </c>
      <c r="AA1677" s="15">
        <f t="shared" si="270"/>
        <v>4.8883333333333328</v>
      </c>
      <c r="AB1677" s="11">
        <v>3</v>
      </c>
      <c r="AC1677" s="11">
        <v>29</v>
      </c>
      <c r="AD1677" s="15">
        <f t="shared" si="271"/>
        <v>1.2083333333333333</v>
      </c>
      <c r="AE1677" s="16">
        <f t="shared" si="264"/>
        <v>24.718718036140473</v>
      </c>
      <c r="AF1677" s="11">
        <v>1</v>
      </c>
      <c r="AG1677" s="11">
        <f t="shared" si="272"/>
        <v>4</v>
      </c>
      <c r="AH1677" s="11">
        <v>6</v>
      </c>
      <c r="AI1677" s="11">
        <f t="shared" si="268"/>
        <v>24</v>
      </c>
      <c r="AJ1677" s="18" t="s">
        <v>637</v>
      </c>
      <c r="AM1677" s="11">
        <v>5</v>
      </c>
      <c r="AN1677" s="11">
        <v>2</v>
      </c>
      <c r="AO1677" s="11">
        <v>3</v>
      </c>
      <c r="AP1677" s="11">
        <v>3</v>
      </c>
      <c r="AQ1677" s="11">
        <v>3</v>
      </c>
      <c r="AR1677" s="20">
        <v>4</v>
      </c>
      <c r="AS1677" s="11"/>
      <c r="AT1677" s="99" t="s">
        <v>629</v>
      </c>
      <c r="AU1677" s="11">
        <f>AS1677-64</f>
        <v>-64</v>
      </c>
      <c r="AV1677" s="11">
        <f>AS1677-77</f>
        <v>-77</v>
      </c>
      <c r="AW1677" s="16">
        <v>3</v>
      </c>
      <c r="AX1677" s="16"/>
      <c r="BE1677" s="16" t="s">
        <v>587</v>
      </c>
      <c r="BH1677" t="str">
        <f>CONCATENATE(Tabla1[[#This Row],[MADRE]],"X",Tabla1[[#This Row],[PADRE]])</f>
        <v>D00i078XD98i672</v>
      </c>
    </row>
    <row r="1678" spans="1:60" ht="15.75" hidden="1" x14ac:dyDescent="0.25">
      <c r="A1678" s="11" t="str">
        <f t="shared" si="275"/>
        <v>D08_198_10</v>
      </c>
      <c r="B1678" s="1" t="s">
        <v>609</v>
      </c>
      <c r="C1678" s="8">
        <v>198</v>
      </c>
      <c r="D1678" s="13">
        <v>10</v>
      </c>
      <c r="E1678" s="14" t="s">
        <v>528</v>
      </c>
      <c r="F1678" s="14" t="s">
        <v>508</v>
      </c>
      <c r="G1678" s="14" t="s">
        <v>363</v>
      </c>
      <c r="H1678" s="14">
        <v>2011</v>
      </c>
      <c r="I1678" s="13" t="s">
        <v>586</v>
      </c>
      <c r="J1678" s="14">
        <v>71</v>
      </c>
      <c r="M1678" s="14">
        <f>L1678-53</f>
        <v>-53</v>
      </c>
      <c r="P1678" s="14">
        <v>3</v>
      </c>
      <c r="T1678" s="14"/>
      <c r="U1678" s="14"/>
      <c r="W1678" s="14">
        <v>2</v>
      </c>
      <c r="X1678" s="14">
        <v>216</v>
      </c>
      <c r="Y1678" s="14">
        <v>25</v>
      </c>
      <c r="Z1678" s="14">
        <v>73</v>
      </c>
      <c r="AA1678" s="81">
        <f t="shared" si="270"/>
        <v>2.9860869565217394</v>
      </c>
      <c r="AB1678" s="14">
        <v>4</v>
      </c>
      <c r="AC1678" s="14">
        <v>19</v>
      </c>
      <c r="AD1678" s="81">
        <f t="shared" si="271"/>
        <v>0.82608695652173914</v>
      </c>
      <c r="AE1678" s="13">
        <f t="shared" si="264"/>
        <v>27.664531158998248</v>
      </c>
      <c r="AF1678" s="14">
        <v>2</v>
      </c>
      <c r="AG1678" s="14">
        <f t="shared" si="272"/>
        <v>8</v>
      </c>
      <c r="AH1678" s="14">
        <v>0</v>
      </c>
      <c r="AI1678" s="14">
        <f t="shared" si="268"/>
        <v>0</v>
      </c>
      <c r="AJ1678" s="17" t="s">
        <v>77</v>
      </c>
      <c r="AM1678" s="14">
        <v>7</v>
      </c>
      <c r="AN1678" s="14">
        <v>2</v>
      </c>
      <c r="AO1678" s="14">
        <v>3</v>
      </c>
      <c r="AP1678" s="14">
        <v>3</v>
      </c>
      <c r="AQ1678" s="14">
        <v>3</v>
      </c>
      <c r="AR1678" s="14">
        <v>2</v>
      </c>
      <c r="AS1678" s="14">
        <v>2</v>
      </c>
      <c r="AT1678" s="14"/>
      <c r="AU1678" s="14">
        <f>AS1678-70</f>
        <v>-68</v>
      </c>
      <c r="AV1678" s="14">
        <f>AS1678-85</f>
        <v>-83</v>
      </c>
      <c r="AW1678" s="13"/>
      <c r="AX1678" s="13"/>
      <c r="BE1678" s="13" t="s">
        <v>587</v>
      </c>
      <c r="BH1678" t="str">
        <f>CONCATENATE(Tabla1[[#This Row],[MADRE]],"X",Tabla1[[#This Row],[PADRE]])</f>
        <v>D00i078XD98i672</v>
      </c>
    </row>
    <row r="1679" spans="1:60" ht="15.75" hidden="1" x14ac:dyDescent="0.25">
      <c r="A1679" s="11" t="str">
        <f t="shared" si="275"/>
        <v>D08_198_10</v>
      </c>
      <c r="B1679" s="1" t="s">
        <v>609</v>
      </c>
      <c r="C1679" s="2">
        <v>198</v>
      </c>
      <c r="D1679" s="16">
        <v>10</v>
      </c>
      <c r="E1679" s="14" t="s">
        <v>528</v>
      </c>
      <c r="F1679" s="14" t="s">
        <v>508</v>
      </c>
      <c r="G1679" s="11" t="s">
        <v>363</v>
      </c>
      <c r="H1679" s="11">
        <v>2012</v>
      </c>
      <c r="I1679" s="13" t="s">
        <v>586</v>
      </c>
      <c r="J1679" s="11">
        <v>84</v>
      </c>
      <c r="M1679" s="11">
        <f t="shared" ref="M1679:M1684" si="276">L1679-67</f>
        <v>-67</v>
      </c>
      <c r="P1679" s="11">
        <v>3</v>
      </c>
      <c r="T1679" s="11"/>
      <c r="U1679" s="11"/>
      <c r="W1679" s="11">
        <v>2</v>
      </c>
      <c r="X1679" s="11">
        <v>213</v>
      </c>
      <c r="Y1679" s="11">
        <v>25</v>
      </c>
      <c r="Z1679" s="11">
        <v>97</v>
      </c>
      <c r="AA1679" s="15">
        <f t="shared" si="270"/>
        <v>3.88</v>
      </c>
      <c r="AB1679" s="11">
        <v>4</v>
      </c>
      <c r="AC1679" s="11">
        <v>20</v>
      </c>
      <c r="AD1679" s="15">
        <f t="shared" si="271"/>
        <v>0.8</v>
      </c>
      <c r="AE1679" s="16">
        <f t="shared" si="264"/>
        <v>20.618556701030929</v>
      </c>
      <c r="AF1679" s="11">
        <v>0</v>
      </c>
      <c r="AG1679" s="11">
        <f t="shared" si="272"/>
        <v>0</v>
      </c>
      <c r="AH1679" s="11">
        <v>0</v>
      </c>
      <c r="AI1679" s="11">
        <f t="shared" si="268"/>
        <v>0</v>
      </c>
      <c r="AJ1679" s="18" t="s">
        <v>97</v>
      </c>
      <c r="AM1679" s="11">
        <v>5</v>
      </c>
      <c r="AN1679" s="11">
        <v>2</v>
      </c>
      <c r="AO1679" s="11">
        <v>2</v>
      </c>
      <c r="AP1679" s="11">
        <v>3</v>
      </c>
      <c r="AQ1679" s="11">
        <v>3</v>
      </c>
      <c r="AR1679" s="11">
        <v>3</v>
      </c>
      <c r="AS1679" s="11"/>
      <c r="AT1679" s="11"/>
      <c r="AU1679" s="11">
        <f t="shared" ref="AU1679:AU1684" si="277">AS1679-78</f>
        <v>-78</v>
      </c>
      <c r="AV1679" s="11">
        <f t="shared" ref="AV1679:AV1684" si="278">AS1679-95</f>
        <v>-95</v>
      </c>
      <c r="AW1679" s="16"/>
      <c r="AX1679" s="16"/>
      <c r="BE1679" s="16" t="s">
        <v>587</v>
      </c>
      <c r="BH1679" t="str">
        <f>CONCATENATE(Tabla1[[#This Row],[MADRE]],"X",Tabla1[[#This Row],[PADRE]])</f>
        <v>D00i078XD98i672</v>
      </c>
    </row>
    <row r="1680" spans="1:60" ht="15.75" hidden="1" x14ac:dyDescent="0.25">
      <c r="A1680" s="11" t="str">
        <f t="shared" si="275"/>
        <v>D08_201_10</v>
      </c>
      <c r="B1680" s="1" t="s">
        <v>609</v>
      </c>
      <c r="C1680" s="2">
        <v>201</v>
      </c>
      <c r="D1680" s="16">
        <v>10</v>
      </c>
      <c r="E1680" s="14" t="s">
        <v>528</v>
      </c>
      <c r="F1680" s="14" t="s">
        <v>508</v>
      </c>
      <c r="G1680" s="11" t="s">
        <v>363</v>
      </c>
      <c r="H1680" s="11">
        <v>2012</v>
      </c>
      <c r="I1680" s="13" t="s">
        <v>586</v>
      </c>
      <c r="J1680" s="11">
        <v>89</v>
      </c>
      <c r="M1680" s="11">
        <f t="shared" si="276"/>
        <v>-67</v>
      </c>
      <c r="P1680" s="11">
        <v>2</v>
      </c>
      <c r="T1680" s="11"/>
      <c r="U1680" s="11"/>
      <c r="W1680" s="11">
        <v>2</v>
      </c>
      <c r="X1680" s="11">
        <v>214</v>
      </c>
      <c r="Y1680" s="11">
        <v>25</v>
      </c>
      <c r="Z1680" s="11">
        <v>78</v>
      </c>
      <c r="AA1680" s="15">
        <f t="shared" si="270"/>
        <v>3.3222222222222224</v>
      </c>
      <c r="AB1680" s="11">
        <v>4</v>
      </c>
      <c r="AC1680" s="11">
        <v>13</v>
      </c>
      <c r="AD1680" s="15">
        <f t="shared" si="271"/>
        <v>0.72222222222222221</v>
      </c>
      <c r="AE1680" s="16">
        <f t="shared" si="264"/>
        <v>21.739130434782606</v>
      </c>
      <c r="AF1680" s="11">
        <v>7</v>
      </c>
      <c r="AG1680" s="11">
        <f t="shared" si="272"/>
        <v>28</v>
      </c>
      <c r="AH1680" s="11">
        <v>0</v>
      </c>
      <c r="AI1680" s="11">
        <f t="shared" si="268"/>
        <v>0</v>
      </c>
      <c r="AJ1680" s="18" t="s">
        <v>218</v>
      </c>
      <c r="AM1680" s="11">
        <v>4</v>
      </c>
      <c r="AN1680" s="11">
        <v>2</v>
      </c>
      <c r="AO1680" s="11">
        <v>3</v>
      </c>
      <c r="AP1680" s="11">
        <v>4</v>
      </c>
      <c r="AQ1680" s="11">
        <v>3</v>
      </c>
      <c r="AR1680" s="11">
        <v>2</v>
      </c>
      <c r="AS1680" s="11"/>
      <c r="AT1680" s="11"/>
      <c r="AU1680" s="11">
        <f t="shared" si="277"/>
        <v>-78</v>
      </c>
      <c r="AV1680" s="11">
        <f t="shared" si="278"/>
        <v>-95</v>
      </c>
      <c r="AW1680" s="16"/>
      <c r="AX1680" s="16"/>
      <c r="BE1680" s="16" t="s">
        <v>587</v>
      </c>
      <c r="BH1680" t="str">
        <f>CONCATENATE(Tabla1[[#This Row],[MADRE]],"X",Tabla1[[#This Row],[PADRE]])</f>
        <v>D00i078XD98i672</v>
      </c>
    </row>
    <row r="1681" spans="1:60" ht="15.75" hidden="1" x14ac:dyDescent="0.25">
      <c r="A1681" s="11" t="str">
        <f t="shared" si="275"/>
        <v>D08_204_10</v>
      </c>
      <c r="B1681" s="1" t="s">
        <v>609</v>
      </c>
      <c r="C1681" s="2">
        <v>204</v>
      </c>
      <c r="D1681" s="16">
        <v>10</v>
      </c>
      <c r="E1681" s="14" t="s">
        <v>528</v>
      </c>
      <c r="F1681" s="14" t="s">
        <v>508</v>
      </c>
      <c r="G1681" s="11" t="s">
        <v>363</v>
      </c>
      <c r="H1681" s="11">
        <v>2012</v>
      </c>
      <c r="I1681" s="13" t="s">
        <v>586</v>
      </c>
      <c r="J1681" s="11">
        <v>88</v>
      </c>
      <c r="M1681" s="11">
        <f t="shared" si="276"/>
        <v>-67</v>
      </c>
      <c r="P1681" s="11">
        <v>3</v>
      </c>
      <c r="T1681" s="11"/>
      <c r="U1681" s="11"/>
      <c r="W1681" s="11">
        <v>2</v>
      </c>
      <c r="X1681" s="11">
        <v>209</v>
      </c>
      <c r="Y1681" s="11">
        <v>25</v>
      </c>
      <c r="Z1681" s="11">
        <v>85</v>
      </c>
      <c r="AA1681" s="15">
        <f t="shared" si="270"/>
        <v>3.5894736842105259</v>
      </c>
      <c r="AB1681" s="11">
        <v>4</v>
      </c>
      <c r="AC1681" s="11">
        <v>15</v>
      </c>
      <c r="AD1681" s="15">
        <f t="shared" si="271"/>
        <v>0.78947368421052633</v>
      </c>
      <c r="AE1681" s="16">
        <f t="shared" si="264"/>
        <v>21.994134897360706</v>
      </c>
      <c r="AF1681" s="11">
        <v>6</v>
      </c>
      <c r="AG1681" s="11">
        <f t="shared" si="272"/>
        <v>24</v>
      </c>
      <c r="AH1681" s="11">
        <v>0</v>
      </c>
      <c r="AI1681" s="11">
        <f t="shared" si="268"/>
        <v>0</v>
      </c>
      <c r="AJ1681" s="18" t="s">
        <v>218</v>
      </c>
      <c r="AM1681" s="11">
        <v>3</v>
      </c>
      <c r="AN1681" s="11">
        <v>1</v>
      </c>
      <c r="AO1681" s="11">
        <v>3</v>
      </c>
      <c r="AP1681" s="11">
        <v>3</v>
      </c>
      <c r="AQ1681" s="11">
        <v>3</v>
      </c>
      <c r="AR1681" s="11">
        <v>2</v>
      </c>
      <c r="AS1681" s="11"/>
      <c r="AT1681" s="11"/>
      <c r="AU1681" s="11">
        <f t="shared" si="277"/>
        <v>-78</v>
      </c>
      <c r="AV1681" s="11">
        <f t="shared" si="278"/>
        <v>-95</v>
      </c>
      <c r="AW1681" s="16"/>
      <c r="AX1681" s="16"/>
      <c r="BE1681" s="16" t="s">
        <v>587</v>
      </c>
      <c r="BH1681" t="str">
        <f>CONCATENATE(Tabla1[[#This Row],[MADRE]],"X",Tabla1[[#This Row],[PADRE]])</f>
        <v>D00i078XD98i672</v>
      </c>
    </row>
    <row r="1682" spans="1:60" ht="15.75" hidden="1" x14ac:dyDescent="0.25">
      <c r="A1682" s="11" t="str">
        <f t="shared" si="275"/>
        <v>D08_212_10</v>
      </c>
      <c r="B1682" s="1" t="s">
        <v>609</v>
      </c>
      <c r="C1682" s="2">
        <v>212</v>
      </c>
      <c r="D1682" s="16">
        <v>10</v>
      </c>
      <c r="E1682" s="14" t="s">
        <v>528</v>
      </c>
      <c r="F1682" s="14" t="s">
        <v>508</v>
      </c>
      <c r="G1682" s="11" t="s">
        <v>363</v>
      </c>
      <c r="H1682" s="11">
        <v>2012</v>
      </c>
      <c r="I1682" s="13" t="s">
        <v>373</v>
      </c>
      <c r="J1682" s="11">
        <v>80</v>
      </c>
      <c r="M1682" s="11">
        <f t="shared" si="276"/>
        <v>-67</v>
      </c>
      <c r="P1682" s="11">
        <v>2</v>
      </c>
      <c r="T1682" s="11"/>
      <c r="U1682" s="11"/>
      <c r="W1682" s="11">
        <v>2</v>
      </c>
      <c r="X1682" s="11">
        <v>213</v>
      </c>
      <c r="Y1682" s="11">
        <v>25</v>
      </c>
      <c r="Z1682" s="11">
        <v>131</v>
      </c>
      <c r="AA1682" s="15">
        <f t="shared" si="270"/>
        <v>5.24</v>
      </c>
      <c r="AB1682" s="11">
        <v>4</v>
      </c>
      <c r="AC1682" s="11">
        <v>39</v>
      </c>
      <c r="AD1682" s="15">
        <f t="shared" si="271"/>
        <v>1.56</v>
      </c>
      <c r="AE1682" s="16">
        <f t="shared" si="264"/>
        <v>29.770992366412212</v>
      </c>
      <c r="AF1682" s="11">
        <v>0</v>
      </c>
      <c r="AG1682" s="11">
        <f t="shared" si="272"/>
        <v>0</v>
      </c>
      <c r="AH1682" s="11">
        <v>0</v>
      </c>
      <c r="AI1682" s="11">
        <f t="shared" si="268"/>
        <v>0</v>
      </c>
      <c r="AJ1682" s="18" t="s">
        <v>633</v>
      </c>
      <c r="AM1682" s="11">
        <v>3</v>
      </c>
      <c r="AN1682" s="11">
        <v>2</v>
      </c>
      <c r="AO1682" s="11">
        <v>3</v>
      </c>
      <c r="AP1682" s="11">
        <v>4</v>
      </c>
      <c r="AQ1682" s="11">
        <v>3</v>
      </c>
      <c r="AR1682" s="11">
        <v>3</v>
      </c>
      <c r="AS1682" s="11"/>
      <c r="AT1682" s="11"/>
      <c r="AU1682" s="11">
        <f t="shared" si="277"/>
        <v>-78</v>
      </c>
      <c r="AV1682" s="11">
        <f t="shared" si="278"/>
        <v>-95</v>
      </c>
      <c r="AW1682" s="16"/>
      <c r="AX1682" s="16"/>
      <c r="BE1682" s="16" t="s">
        <v>587</v>
      </c>
      <c r="BH1682" t="str">
        <f>CONCATENATE(Tabla1[[#This Row],[MADRE]],"X",Tabla1[[#This Row],[PADRE]])</f>
        <v>D00i078XD98i672</v>
      </c>
    </row>
    <row r="1683" spans="1:60" ht="15.75" hidden="1" x14ac:dyDescent="0.25">
      <c r="A1683" s="11" t="str">
        <f t="shared" si="275"/>
        <v>D08_213_10</v>
      </c>
      <c r="B1683" s="1" t="s">
        <v>609</v>
      </c>
      <c r="C1683" s="2">
        <v>213</v>
      </c>
      <c r="D1683" s="16">
        <v>10</v>
      </c>
      <c r="E1683" s="14" t="s">
        <v>528</v>
      </c>
      <c r="F1683" s="14" t="s">
        <v>508</v>
      </c>
      <c r="G1683" s="11" t="s">
        <v>363</v>
      </c>
      <c r="H1683" s="11">
        <v>2012</v>
      </c>
      <c r="I1683" s="13" t="s">
        <v>373</v>
      </c>
      <c r="J1683" s="11">
        <v>76</v>
      </c>
      <c r="M1683" s="11">
        <f t="shared" si="276"/>
        <v>-67</v>
      </c>
      <c r="P1683" s="11">
        <v>3</v>
      </c>
      <c r="T1683" s="11"/>
      <c r="U1683" s="11"/>
      <c r="W1683" s="11">
        <v>4</v>
      </c>
      <c r="X1683" s="11">
        <v>219</v>
      </c>
      <c r="Y1683" s="11">
        <v>25</v>
      </c>
      <c r="Z1683" s="11">
        <v>89</v>
      </c>
      <c r="AA1683" s="15">
        <f t="shared" si="270"/>
        <v>3.56</v>
      </c>
      <c r="AB1683" s="11">
        <v>4</v>
      </c>
      <c r="AC1683" s="11">
        <v>25</v>
      </c>
      <c r="AD1683" s="15">
        <f t="shared" si="271"/>
        <v>1</v>
      </c>
      <c r="AE1683" s="16">
        <f t="shared" ref="AE1683:AE1707" si="279">AD1683*100/AA1683</f>
        <v>28.089887640449437</v>
      </c>
      <c r="AF1683" s="11">
        <v>0</v>
      </c>
      <c r="AG1683" s="11">
        <f t="shared" si="272"/>
        <v>0</v>
      </c>
      <c r="AH1683" s="11">
        <v>0</v>
      </c>
      <c r="AI1683" s="11">
        <f t="shared" si="268"/>
        <v>0</v>
      </c>
      <c r="AJ1683" s="18" t="s">
        <v>124</v>
      </c>
      <c r="AM1683" s="11">
        <v>5</v>
      </c>
      <c r="AN1683" s="11">
        <v>2</v>
      </c>
      <c r="AO1683" s="11">
        <v>2</v>
      </c>
      <c r="AP1683" s="11">
        <v>3</v>
      </c>
      <c r="AQ1683" s="11">
        <v>3</v>
      </c>
      <c r="AR1683" s="11">
        <v>3</v>
      </c>
      <c r="AS1683" s="11"/>
      <c r="AT1683" s="11" t="s">
        <v>638</v>
      </c>
      <c r="AU1683" s="11">
        <f t="shared" si="277"/>
        <v>-78</v>
      </c>
      <c r="AV1683" s="11">
        <f t="shared" si="278"/>
        <v>-95</v>
      </c>
      <c r="AW1683" s="16"/>
      <c r="AX1683" s="16"/>
      <c r="BE1683" s="16" t="s">
        <v>587</v>
      </c>
      <c r="BH1683" t="str">
        <f>CONCATENATE(Tabla1[[#This Row],[MADRE]],"X",Tabla1[[#This Row],[PADRE]])</f>
        <v>D00i078XD98i672</v>
      </c>
    </row>
    <row r="1684" spans="1:60" ht="15.75" hidden="1" x14ac:dyDescent="0.25">
      <c r="A1684" s="11" t="str">
        <f t="shared" si="275"/>
        <v>D08_214_10</v>
      </c>
      <c r="B1684" s="1" t="s">
        <v>609</v>
      </c>
      <c r="C1684" s="2">
        <v>214</v>
      </c>
      <c r="D1684" s="16">
        <v>10</v>
      </c>
      <c r="E1684" s="14" t="s">
        <v>528</v>
      </c>
      <c r="F1684" s="14" t="s">
        <v>508</v>
      </c>
      <c r="G1684" s="11" t="s">
        <v>363</v>
      </c>
      <c r="H1684" s="11">
        <v>2012</v>
      </c>
      <c r="I1684" s="13" t="s">
        <v>373</v>
      </c>
      <c r="J1684" s="11">
        <v>84</v>
      </c>
      <c r="M1684" s="11">
        <f t="shared" si="276"/>
        <v>-67</v>
      </c>
      <c r="P1684" s="11">
        <v>3</v>
      </c>
      <c r="T1684" s="11"/>
      <c r="U1684" s="11"/>
      <c r="W1684" s="11">
        <v>2</v>
      </c>
      <c r="X1684" s="11">
        <v>212</v>
      </c>
      <c r="Y1684" s="11">
        <v>25</v>
      </c>
      <c r="Z1684" s="11">
        <v>43</v>
      </c>
      <c r="AA1684" s="15">
        <f t="shared" si="270"/>
        <v>1.72</v>
      </c>
      <c r="AB1684" s="11">
        <v>2</v>
      </c>
      <c r="AC1684" s="11">
        <v>22</v>
      </c>
      <c r="AD1684" s="15">
        <f t="shared" si="271"/>
        <v>0.88</v>
      </c>
      <c r="AE1684" s="16">
        <f t="shared" si="279"/>
        <v>51.162790697674417</v>
      </c>
      <c r="AF1684" s="11">
        <v>0</v>
      </c>
      <c r="AG1684" s="11">
        <f t="shared" si="272"/>
        <v>0</v>
      </c>
      <c r="AH1684" s="11">
        <v>0</v>
      </c>
      <c r="AI1684" s="11">
        <f t="shared" si="268"/>
        <v>0</v>
      </c>
      <c r="AJ1684" s="18" t="s">
        <v>435</v>
      </c>
      <c r="AM1684" s="11">
        <v>8</v>
      </c>
      <c r="AN1684" s="11">
        <v>2</v>
      </c>
      <c r="AO1684" s="11">
        <v>1</v>
      </c>
      <c r="AP1684" s="11">
        <v>3</v>
      </c>
      <c r="AQ1684" s="11">
        <v>3</v>
      </c>
      <c r="AR1684" s="11">
        <v>2</v>
      </c>
      <c r="AS1684" s="11"/>
      <c r="AT1684" s="11"/>
      <c r="AU1684" s="11">
        <f t="shared" si="277"/>
        <v>-78</v>
      </c>
      <c r="AV1684" s="11">
        <f t="shared" si="278"/>
        <v>-95</v>
      </c>
      <c r="AW1684" s="16"/>
      <c r="AX1684" s="16"/>
      <c r="BE1684" s="16" t="s">
        <v>587</v>
      </c>
      <c r="BH1684" t="str">
        <f>CONCATENATE(Tabla1[[#This Row],[MADRE]],"X",Tabla1[[#This Row],[PADRE]])</f>
        <v>D00i078XD98i672</v>
      </c>
    </row>
    <row r="1685" spans="1:60" ht="15.75" hidden="1" x14ac:dyDescent="0.25">
      <c r="A1685" s="11" t="str">
        <f t="shared" si="275"/>
        <v>D08_214_10</v>
      </c>
      <c r="B1685" s="1" t="s">
        <v>609</v>
      </c>
      <c r="C1685" s="2">
        <v>214</v>
      </c>
      <c r="D1685" s="16">
        <v>10</v>
      </c>
      <c r="E1685" s="14" t="s">
        <v>528</v>
      </c>
      <c r="F1685" s="14" t="s">
        <v>508</v>
      </c>
      <c r="G1685" s="11" t="s">
        <v>363</v>
      </c>
      <c r="H1685" s="11">
        <v>2013</v>
      </c>
      <c r="I1685" s="13" t="s">
        <v>373</v>
      </c>
      <c r="J1685" s="11">
        <v>68</v>
      </c>
      <c r="M1685" s="11">
        <f>L1685-49</f>
        <v>-49</v>
      </c>
      <c r="P1685" s="11">
        <v>2</v>
      </c>
      <c r="T1685" s="11"/>
      <c r="U1685" s="11"/>
      <c r="W1685" s="11">
        <v>2</v>
      </c>
      <c r="X1685" s="11">
        <v>221</v>
      </c>
      <c r="Y1685" s="11">
        <v>25</v>
      </c>
      <c r="Z1685" s="11">
        <v>55</v>
      </c>
      <c r="AA1685" s="15">
        <f t="shared" si="270"/>
        <v>2.2000000000000002</v>
      </c>
      <c r="AB1685" s="11">
        <v>2</v>
      </c>
      <c r="AC1685" s="11">
        <v>26</v>
      </c>
      <c r="AD1685" s="15">
        <f t="shared" si="271"/>
        <v>1.04</v>
      </c>
      <c r="AE1685" s="16">
        <f t="shared" si="279"/>
        <v>47.272727272727266</v>
      </c>
      <c r="AF1685" s="11">
        <v>0</v>
      </c>
      <c r="AG1685" s="11">
        <f t="shared" si="272"/>
        <v>0</v>
      </c>
      <c r="AH1685" s="11">
        <v>0</v>
      </c>
      <c r="AI1685" s="11">
        <f t="shared" si="268"/>
        <v>0</v>
      </c>
      <c r="AJ1685" s="18" t="s">
        <v>639</v>
      </c>
      <c r="AM1685" s="11">
        <v>6</v>
      </c>
      <c r="AN1685" s="11">
        <v>2</v>
      </c>
      <c r="AO1685" s="11">
        <v>2</v>
      </c>
      <c r="AP1685" s="11">
        <v>3</v>
      </c>
      <c r="AQ1685" s="11">
        <v>3</v>
      </c>
      <c r="AR1685" s="11">
        <v>2</v>
      </c>
      <c r="AS1685" s="11">
        <v>2</v>
      </c>
      <c r="AT1685" s="19" t="s">
        <v>640</v>
      </c>
      <c r="AU1685" s="11">
        <f>AS1685-76</f>
        <v>-74</v>
      </c>
      <c r="AV1685" s="11">
        <f>AS1685-90</f>
        <v>-88</v>
      </c>
      <c r="AW1685" s="16"/>
      <c r="AX1685" s="16"/>
      <c r="BE1685" s="16" t="s">
        <v>587</v>
      </c>
      <c r="BH1685" t="str">
        <f>CONCATENATE(Tabla1[[#This Row],[MADRE]],"X",Tabla1[[#This Row],[PADRE]])</f>
        <v>D00i078XD98i672</v>
      </c>
    </row>
    <row r="1686" spans="1:60" ht="15.75" hidden="1" x14ac:dyDescent="0.25">
      <c r="A1686" s="11" t="str">
        <f t="shared" si="275"/>
        <v>D08_220_10</v>
      </c>
      <c r="B1686" s="1" t="s">
        <v>609</v>
      </c>
      <c r="C1686" s="2">
        <v>220</v>
      </c>
      <c r="D1686" s="16">
        <v>10</v>
      </c>
      <c r="E1686" s="14" t="s">
        <v>528</v>
      </c>
      <c r="F1686" s="14" t="s">
        <v>508</v>
      </c>
      <c r="G1686" s="11" t="s">
        <v>363</v>
      </c>
      <c r="H1686" s="11">
        <v>2013</v>
      </c>
      <c r="I1686" s="13" t="s">
        <v>592</v>
      </c>
      <c r="J1686" s="11">
        <v>88</v>
      </c>
      <c r="M1686" s="11">
        <f>L1686-49</f>
        <v>-49</v>
      </c>
      <c r="P1686" s="11">
        <v>2</v>
      </c>
      <c r="T1686" s="11"/>
      <c r="U1686" s="11"/>
      <c r="W1686" s="11">
        <v>1</v>
      </c>
      <c r="X1686" s="11">
        <v>229</v>
      </c>
      <c r="Y1686" s="11">
        <v>25</v>
      </c>
      <c r="Z1686" s="11">
        <v>74</v>
      </c>
      <c r="AA1686" s="15">
        <f t="shared" si="270"/>
        <v>3.12</v>
      </c>
      <c r="AB1686" s="11">
        <v>3</v>
      </c>
      <c r="AC1686" s="11">
        <v>21</v>
      </c>
      <c r="AD1686" s="15">
        <f t="shared" si="271"/>
        <v>1</v>
      </c>
      <c r="AE1686" s="16">
        <f t="shared" si="279"/>
        <v>32.051282051282051</v>
      </c>
      <c r="AF1686" s="11">
        <v>4</v>
      </c>
      <c r="AG1686" s="11">
        <f t="shared" si="272"/>
        <v>16</v>
      </c>
      <c r="AH1686" s="11">
        <v>0</v>
      </c>
      <c r="AI1686" s="11">
        <f t="shared" si="268"/>
        <v>0</v>
      </c>
      <c r="AJ1686" s="18" t="s">
        <v>206</v>
      </c>
      <c r="AM1686" s="11">
        <v>7</v>
      </c>
      <c r="AN1686" s="11">
        <v>1</v>
      </c>
      <c r="AO1686" s="11">
        <v>3</v>
      </c>
      <c r="AP1686" s="11">
        <v>3</v>
      </c>
      <c r="AQ1686" s="11">
        <v>3</v>
      </c>
      <c r="AR1686" s="11">
        <v>2</v>
      </c>
      <c r="AS1686" s="11">
        <v>2</v>
      </c>
      <c r="AT1686" s="19" t="s">
        <v>641</v>
      </c>
      <c r="AU1686" s="11">
        <f>AS1686-76</f>
        <v>-74</v>
      </c>
      <c r="AV1686" s="11">
        <f>AS1686-90</f>
        <v>-88</v>
      </c>
      <c r="AW1686" s="16"/>
      <c r="AX1686" s="16"/>
      <c r="BE1686" s="16" t="s">
        <v>587</v>
      </c>
      <c r="BH1686" t="str">
        <f>CONCATENATE(Tabla1[[#This Row],[MADRE]],"X",Tabla1[[#This Row],[PADRE]])</f>
        <v>D00i078XD98i672</v>
      </c>
    </row>
    <row r="1687" spans="1:60" ht="15.75" hidden="1" x14ac:dyDescent="0.25">
      <c r="A1687" s="11" t="str">
        <f t="shared" si="275"/>
        <v>D08_221_10</v>
      </c>
      <c r="B1687" s="1" t="s">
        <v>609</v>
      </c>
      <c r="C1687" s="8">
        <v>221</v>
      </c>
      <c r="D1687" s="13">
        <v>10</v>
      </c>
      <c r="E1687" s="14" t="s">
        <v>528</v>
      </c>
      <c r="F1687" s="14" t="s">
        <v>508</v>
      </c>
      <c r="G1687" s="14" t="s">
        <v>363</v>
      </c>
      <c r="H1687" s="14">
        <v>2011</v>
      </c>
      <c r="I1687" s="13" t="s">
        <v>592</v>
      </c>
      <c r="J1687" s="14">
        <v>70</v>
      </c>
      <c r="M1687" s="14">
        <f>L1687-53</f>
        <v>-53</v>
      </c>
      <c r="P1687" s="14">
        <v>2</v>
      </c>
      <c r="T1687" s="14"/>
      <c r="U1687" s="14"/>
      <c r="W1687" s="14">
        <v>3</v>
      </c>
      <c r="X1687" s="14">
        <v>224</v>
      </c>
      <c r="Y1687" s="14">
        <v>25</v>
      </c>
      <c r="Z1687" s="14">
        <v>50</v>
      </c>
      <c r="AA1687" s="81">
        <f t="shared" si="270"/>
        <v>2</v>
      </c>
      <c r="AB1687" s="14">
        <v>2</v>
      </c>
      <c r="AC1687" s="14">
        <v>25</v>
      </c>
      <c r="AD1687" s="81">
        <f t="shared" si="271"/>
        <v>1</v>
      </c>
      <c r="AE1687" s="13">
        <f t="shared" si="279"/>
        <v>50</v>
      </c>
      <c r="AF1687" s="14">
        <v>0</v>
      </c>
      <c r="AG1687" s="14">
        <f t="shared" si="272"/>
        <v>0</v>
      </c>
      <c r="AH1687" s="14">
        <v>0</v>
      </c>
      <c r="AI1687" s="14">
        <f t="shared" si="268"/>
        <v>0</v>
      </c>
      <c r="AJ1687" s="17" t="s">
        <v>379</v>
      </c>
      <c r="AM1687" s="14">
        <v>8</v>
      </c>
      <c r="AN1687" s="14">
        <v>2</v>
      </c>
      <c r="AO1687" s="14">
        <v>3</v>
      </c>
      <c r="AP1687" s="14">
        <v>3</v>
      </c>
      <c r="AQ1687" s="14">
        <v>3</v>
      </c>
      <c r="AR1687" s="14">
        <v>3</v>
      </c>
      <c r="AS1687" s="14">
        <v>3</v>
      </c>
      <c r="AT1687" s="14"/>
      <c r="AU1687" s="14">
        <f>AS1687-70</f>
        <v>-67</v>
      </c>
      <c r="AV1687" s="14">
        <f>AS1687-85</f>
        <v>-82</v>
      </c>
      <c r="AW1687" s="13"/>
      <c r="AX1687" s="13"/>
      <c r="BE1687" s="13" t="s">
        <v>587</v>
      </c>
      <c r="BH1687" t="str">
        <f>CONCATENATE(Tabla1[[#This Row],[MADRE]],"X",Tabla1[[#This Row],[PADRE]])</f>
        <v>D00i078XD98i672</v>
      </c>
    </row>
    <row r="1688" spans="1:60" ht="15.75" hidden="1" x14ac:dyDescent="0.25">
      <c r="A1688" s="11" t="str">
        <f t="shared" si="275"/>
        <v>D08_221_10</v>
      </c>
      <c r="B1688" s="1" t="s">
        <v>609</v>
      </c>
      <c r="C1688" s="2">
        <v>221</v>
      </c>
      <c r="D1688" s="16">
        <v>10</v>
      </c>
      <c r="E1688" s="14" t="s">
        <v>528</v>
      </c>
      <c r="F1688" s="14" t="s">
        <v>508</v>
      </c>
      <c r="G1688" s="11" t="s">
        <v>363</v>
      </c>
      <c r="H1688" s="11">
        <v>2013</v>
      </c>
      <c r="I1688" s="13" t="s">
        <v>592</v>
      </c>
      <c r="J1688" s="11">
        <v>70</v>
      </c>
      <c r="M1688" s="11">
        <f>L1688-49</f>
        <v>-49</v>
      </c>
      <c r="P1688" s="11">
        <v>2</v>
      </c>
      <c r="T1688" s="11"/>
      <c r="U1688" s="11"/>
      <c r="W1688" s="11">
        <v>3</v>
      </c>
      <c r="X1688" s="11">
        <v>227</v>
      </c>
      <c r="Y1688" s="11">
        <v>25</v>
      </c>
      <c r="Z1688" s="11">
        <v>61</v>
      </c>
      <c r="AA1688" s="15">
        <f t="shared" si="270"/>
        <v>2.44</v>
      </c>
      <c r="AB1688" s="11">
        <v>3</v>
      </c>
      <c r="AC1688" s="11">
        <v>24</v>
      </c>
      <c r="AD1688" s="15">
        <f t="shared" si="271"/>
        <v>0.96</v>
      </c>
      <c r="AE1688" s="16">
        <f t="shared" si="279"/>
        <v>39.344262295081968</v>
      </c>
      <c r="AF1688" s="11">
        <v>0</v>
      </c>
      <c r="AG1688" s="11">
        <f t="shared" si="272"/>
        <v>0</v>
      </c>
      <c r="AH1688" s="11">
        <v>0</v>
      </c>
      <c r="AI1688" s="11">
        <f t="shared" si="268"/>
        <v>0</v>
      </c>
      <c r="AJ1688" s="18" t="s">
        <v>501</v>
      </c>
      <c r="AM1688" s="11">
        <v>5</v>
      </c>
      <c r="AN1688" s="11">
        <v>2</v>
      </c>
      <c r="AO1688" s="11">
        <v>2</v>
      </c>
      <c r="AP1688" s="11">
        <v>4</v>
      </c>
      <c r="AQ1688" s="11">
        <v>3</v>
      </c>
      <c r="AR1688" s="11">
        <v>3</v>
      </c>
      <c r="AS1688" s="11">
        <v>3</v>
      </c>
      <c r="AT1688" s="19" t="s">
        <v>642</v>
      </c>
      <c r="AU1688" s="11">
        <f>AS1688-76</f>
        <v>-73</v>
      </c>
      <c r="AV1688" s="11">
        <f>AS1688-90</f>
        <v>-87</v>
      </c>
      <c r="AW1688" s="16"/>
      <c r="AX1688" s="16"/>
      <c r="BE1688" s="16" t="s">
        <v>587</v>
      </c>
      <c r="BH1688" t="str">
        <f>CONCATENATE(Tabla1[[#This Row],[MADRE]],"X",Tabla1[[#This Row],[PADRE]])</f>
        <v>D00i078XD98i672</v>
      </c>
    </row>
    <row r="1689" spans="1:60" ht="15.75" hidden="1" x14ac:dyDescent="0.25">
      <c r="A1689" s="11" t="str">
        <f t="shared" si="275"/>
        <v>D08_221_10</v>
      </c>
      <c r="B1689" s="1" t="s">
        <v>609</v>
      </c>
      <c r="C1689" s="2">
        <v>221</v>
      </c>
      <c r="D1689" s="16">
        <v>10</v>
      </c>
      <c r="E1689" s="14" t="s">
        <v>528</v>
      </c>
      <c r="F1689" s="14" t="s">
        <v>508</v>
      </c>
      <c r="G1689" s="11" t="s">
        <v>363</v>
      </c>
      <c r="H1689" s="11">
        <v>2014</v>
      </c>
      <c r="I1689" s="13" t="s">
        <v>592</v>
      </c>
      <c r="J1689" s="11">
        <v>57</v>
      </c>
      <c r="M1689" s="11">
        <f>L1689-47</f>
        <v>-47</v>
      </c>
      <c r="P1689" s="11">
        <v>3</v>
      </c>
      <c r="T1689" s="11" t="s">
        <v>643</v>
      </c>
      <c r="U1689" s="11"/>
      <c r="W1689" s="11">
        <v>2</v>
      </c>
      <c r="X1689" s="11">
        <v>202</v>
      </c>
      <c r="Y1689" s="11">
        <v>25</v>
      </c>
      <c r="Z1689" s="11">
        <v>51</v>
      </c>
      <c r="AA1689" s="15">
        <f t="shared" si="270"/>
        <v>2.04</v>
      </c>
      <c r="AB1689" s="11">
        <v>2</v>
      </c>
      <c r="AC1689" s="11">
        <v>21</v>
      </c>
      <c r="AD1689" s="15">
        <f t="shared" si="271"/>
        <v>0.84</v>
      </c>
      <c r="AE1689" s="16">
        <f t="shared" si="279"/>
        <v>41.17647058823529</v>
      </c>
      <c r="AF1689" s="11">
        <v>0</v>
      </c>
      <c r="AG1689" s="11">
        <f t="shared" si="272"/>
        <v>0</v>
      </c>
      <c r="AH1689" s="11">
        <v>1</v>
      </c>
      <c r="AI1689" s="11">
        <f t="shared" si="268"/>
        <v>4</v>
      </c>
      <c r="AJ1689" s="18" t="s">
        <v>644</v>
      </c>
      <c r="AM1689" s="11">
        <v>4</v>
      </c>
      <c r="AN1689" s="11">
        <v>3</v>
      </c>
      <c r="AO1689" s="11">
        <v>2</v>
      </c>
      <c r="AP1689" s="11">
        <v>2</v>
      </c>
      <c r="AQ1689" s="11">
        <v>3</v>
      </c>
      <c r="AR1689" s="11">
        <v>2</v>
      </c>
      <c r="AS1689" s="11"/>
      <c r="AT1689" s="99" t="s">
        <v>621</v>
      </c>
      <c r="AU1689" s="11">
        <f>AS1689-64</f>
        <v>-64</v>
      </c>
      <c r="AV1689" s="11">
        <f>AS1689-77</f>
        <v>-77</v>
      </c>
      <c r="AW1689" s="16"/>
      <c r="AX1689" s="16"/>
      <c r="BE1689" s="16" t="s">
        <v>587</v>
      </c>
      <c r="BH1689" t="str">
        <f>CONCATENATE(Tabla1[[#This Row],[MADRE]],"X",Tabla1[[#This Row],[PADRE]])</f>
        <v>D00i078XD98i672</v>
      </c>
    </row>
    <row r="1690" spans="1:60" ht="15.75" hidden="1" x14ac:dyDescent="0.25">
      <c r="A1690" s="11" t="str">
        <f t="shared" si="275"/>
        <v>D08_225_10</v>
      </c>
      <c r="B1690" s="1" t="s">
        <v>609</v>
      </c>
      <c r="C1690" s="8">
        <v>225</v>
      </c>
      <c r="D1690" s="13">
        <v>10</v>
      </c>
      <c r="E1690" s="14" t="s">
        <v>528</v>
      </c>
      <c r="F1690" s="14" t="s">
        <v>508</v>
      </c>
      <c r="G1690" s="14" t="s">
        <v>363</v>
      </c>
      <c r="H1690" s="14">
        <v>2011</v>
      </c>
      <c r="I1690" s="13" t="s">
        <v>586</v>
      </c>
      <c r="J1690" s="14">
        <v>69</v>
      </c>
      <c r="M1690" s="14">
        <f>L1690-53</f>
        <v>-53</v>
      </c>
      <c r="P1690" s="14">
        <v>2</v>
      </c>
      <c r="T1690" s="14"/>
      <c r="U1690" s="14"/>
      <c r="W1690" s="14">
        <v>2</v>
      </c>
      <c r="X1690" s="14">
        <v>215</v>
      </c>
      <c r="Y1690" s="14">
        <v>25</v>
      </c>
      <c r="Z1690" s="14">
        <v>93</v>
      </c>
      <c r="AA1690" s="81">
        <f t="shared" si="270"/>
        <v>3.753333333333333</v>
      </c>
      <c r="AB1690" s="14">
        <v>4</v>
      </c>
      <c r="AC1690" s="14">
        <v>20</v>
      </c>
      <c r="AD1690" s="81">
        <f t="shared" si="271"/>
        <v>0.83333333333333337</v>
      </c>
      <c r="AE1690" s="13">
        <f t="shared" si="279"/>
        <v>22.202486678507999</v>
      </c>
      <c r="AF1690" s="14">
        <v>1</v>
      </c>
      <c r="AG1690" s="14">
        <f t="shared" si="272"/>
        <v>4</v>
      </c>
      <c r="AH1690" s="14">
        <v>0</v>
      </c>
      <c r="AI1690" s="14">
        <f t="shared" si="268"/>
        <v>0</v>
      </c>
      <c r="AJ1690" s="17" t="s">
        <v>536</v>
      </c>
      <c r="AM1690" s="14">
        <v>8</v>
      </c>
      <c r="AN1690" s="14">
        <v>1</v>
      </c>
      <c r="AO1690" s="14">
        <v>3</v>
      </c>
      <c r="AP1690" s="14">
        <v>2</v>
      </c>
      <c r="AQ1690" s="14">
        <v>3</v>
      </c>
      <c r="AR1690" s="14">
        <v>2</v>
      </c>
      <c r="AS1690" s="14">
        <v>4</v>
      </c>
      <c r="AT1690" s="14"/>
      <c r="AU1690" s="14">
        <f>AS1690-70</f>
        <v>-66</v>
      </c>
      <c r="AV1690" s="14">
        <f>AS1690-85</f>
        <v>-81</v>
      </c>
      <c r="AW1690" s="13"/>
      <c r="AX1690" s="13"/>
      <c r="BE1690" s="13" t="s">
        <v>587</v>
      </c>
      <c r="BH1690" t="str">
        <f>CONCATENATE(Tabla1[[#This Row],[MADRE]],"X",Tabla1[[#This Row],[PADRE]])</f>
        <v>D00i078XD98i672</v>
      </c>
    </row>
    <row r="1691" spans="1:60" ht="15.75" hidden="1" x14ac:dyDescent="0.25">
      <c r="A1691" s="11" t="str">
        <f t="shared" si="275"/>
        <v>D08_225_10</v>
      </c>
      <c r="B1691" s="1" t="s">
        <v>609</v>
      </c>
      <c r="C1691" s="2">
        <v>225</v>
      </c>
      <c r="D1691" s="16">
        <v>10</v>
      </c>
      <c r="E1691" s="14" t="s">
        <v>528</v>
      </c>
      <c r="F1691" s="14" t="s">
        <v>508</v>
      </c>
      <c r="G1691" s="11" t="s">
        <v>363</v>
      </c>
      <c r="H1691" s="11">
        <v>2012</v>
      </c>
      <c r="I1691" s="13" t="s">
        <v>586</v>
      </c>
      <c r="J1691" s="11">
        <v>78</v>
      </c>
      <c r="M1691" s="11">
        <f>L1691-67</f>
        <v>-67</v>
      </c>
      <c r="P1691" s="11">
        <v>3</v>
      </c>
      <c r="T1691" s="11"/>
      <c r="U1691" s="11"/>
      <c r="W1691" s="11">
        <v>3</v>
      </c>
      <c r="X1691" s="11">
        <v>210</v>
      </c>
      <c r="Y1691" s="11">
        <v>25</v>
      </c>
      <c r="Z1691" s="11">
        <v>93</v>
      </c>
      <c r="AA1691" s="15">
        <f t="shared" si="270"/>
        <v>3.7826086956521738</v>
      </c>
      <c r="AB1691" s="11">
        <v>4</v>
      </c>
      <c r="AC1691" s="11">
        <v>18</v>
      </c>
      <c r="AD1691" s="15">
        <f t="shared" si="271"/>
        <v>0.78260869565217395</v>
      </c>
      <c r="AE1691" s="16">
        <f t="shared" si="279"/>
        <v>20.689655172413794</v>
      </c>
      <c r="AF1691" s="11">
        <v>2</v>
      </c>
      <c r="AG1691" s="11">
        <f t="shared" si="272"/>
        <v>8</v>
      </c>
      <c r="AH1691" s="11">
        <v>0</v>
      </c>
      <c r="AI1691" s="11">
        <f t="shared" si="268"/>
        <v>0</v>
      </c>
      <c r="AJ1691" s="18" t="s">
        <v>101</v>
      </c>
      <c r="AM1691" s="11">
        <v>5</v>
      </c>
      <c r="AN1691" s="11">
        <v>2</v>
      </c>
      <c r="AO1691" s="11">
        <v>2</v>
      </c>
      <c r="AP1691" s="11">
        <v>2</v>
      </c>
      <c r="AQ1691" s="11">
        <v>3</v>
      </c>
      <c r="AR1691" s="11">
        <v>2</v>
      </c>
      <c r="AS1691" s="11"/>
      <c r="AT1691" s="11"/>
      <c r="AU1691" s="11">
        <f>AS1691-78</f>
        <v>-78</v>
      </c>
      <c r="AV1691" s="11">
        <f>AS1691-95</f>
        <v>-95</v>
      </c>
      <c r="AW1691" s="16"/>
      <c r="AX1691" s="16"/>
      <c r="BE1691" s="16" t="s">
        <v>587</v>
      </c>
      <c r="BH1691" t="str">
        <f>CONCATENATE(Tabla1[[#This Row],[MADRE]],"X",Tabla1[[#This Row],[PADRE]])</f>
        <v>D00i078XD98i672</v>
      </c>
    </row>
    <row r="1692" spans="1:60" ht="15.75" hidden="1" x14ac:dyDescent="0.25">
      <c r="A1692" s="11" t="str">
        <f t="shared" si="275"/>
        <v>D08_231_10</v>
      </c>
      <c r="B1692" s="1" t="s">
        <v>609</v>
      </c>
      <c r="C1692" s="2">
        <v>231</v>
      </c>
      <c r="D1692" s="16">
        <v>10</v>
      </c>
      <c r="E1692" s="14" t="s">
        <v>528</v>
      </c>
      <c r="F1692" s="14" t="s">
        <v>508</v>
      </c>
      <c r="G1692" s="11" t="s">
        <v>363</v>
      </c>
      <c r="H1692" s="11">
        <v>2012</v>
      </c>
      <c r="I1692" s="13" t="s">
        <v>373</v>
      </c>
      <c r="J1692" s="11">
        <v>72</v>
      </c>
      <c r="M1692" s="11">
        <f>L1692-67</f>
        <v>-67</v>
      </c>
      <c r="P1692" s="11">
        <v>2</v>
      </c>
      <c r="T1692" s="11"/>
      <c r="U1692" s="11"/>
      <c r="W1692" s="11">
        <v>2</v>
      </c>
      <c r="X1692" s="11">
        <v>215</v>
      </c>
      <c r="Y1692" s="11">
        <v>25</v>
      </c>
      <c r="Z1692" s="11">
        <v>86</v>
      </c>
      <c r="AA1692" s="15">
        <f t="shared" si="270"/>
        <v>3.48</v>
      </c>
      <c r="AB1692" s="11">
        <v>4</v>
      </c>
      <c r="AC1692" s="11">
        <v>24</v>
      </c>
      <c r="AD1692" s="15">
        <f t="shared" si="271"/>
        <v>1</v>
      </c>
      <c r="AE1692" s="16">
        <f t="shared" si="279"/>
        <v>28.735632183908045</v>
      </c>
      <c r="AF1692" s="11">
        <v>1</v>
      </c>
      <c r="AG1692" s="11">
        <f t="shared" si="272"/>
        <v>4</v>
      </c>
      <c r="AH1692" s="11">
        <v>0</v>
      </c>
      <c r="AI1692" s="11">
        <f t="shared" ref="AI1692:AI1723" si="280">AH1692*100/Y1692</f>
        <v>0</v>
      </c>
      <c r="AJ1692" s="18" t="s">
        <v>133</v>
      </c>
      <c r="AM1692" s="11">
        <v>5</v>
      </c>
      <c r="AN1692" s="11">
        <v>2</v>
      </c>
      <c r="AO1692" s="11">
        <v>2</v>
      </c>
      <c r="AP1692" s="11">
        <v>4</v>
      </c>
      <c r="AQ1692" s="11">
        <v>3</v>
      </c>
      <c r="AR1692" s="11">
        <v>3</v>
      </c>
      <c r="AS1692" s="11"/>
      <c r="AT1692" s="11"/>
      <c r="AU1692" s="11">
        <f>AS1692-78</f>
        <v>-78</v>
      </c>
      <c r="AV1692" s="11">
        <f>AS1692-95</f>
        <v>-95</v>
      </c>
      <c r="AW1692" s="16"/>
      <c r="AX1692" s="16"/>
      <c r="BE1692" s="16" t="s">
        <v>587</v>
      </c>
      <c r="BH1692" t="str">
        <f>CONCATENATE(Tabla1[[#This Row],[MADRE]],"X",Tabla1[[#This Row],[PADRE]])</f>
        <v>D00i078XD98i672</v>
      </c>
    </row>
    <row r="1693" spans="1:60" ht="15.75" hidden="1" x14ac:dyDescent="0.25">
      <c r="A1693" s="11" t="str">
        <f t="shared" si="275"/>
        <v>D08_231_10</v>
      </c>
      <c r="B1693" s="1" t="s">
        <v>609</v>
      </c>
      <c r="C1693" s="2">
        <v>231</v>
      </c>
      <c r="D1693" s="16">
        <v>10</v>
      </c>
      <c r="E1693" s="14" t="s">
        <v>528</v>
      </c>
      <c r="F1693" s="14" t="s">
        <v>508</v>
      </c>
      <c r="G1693" s="11" t="s">
        <v>363</v>
      </c>
      <c r="H1693" s="11">
        <v>2013</v>
      </c>
      <c r="I1693" s="13" t="s">
        <v>373</v>
      </c>
      <c r="J1693" s="11">
        <v>67</v>
      </c>
      <c r="M1693" s="11">
        <f>L1693-49</f>
        <v>-49</v>
      </c>
      <c r="P1693" s="11">
        <v>1</v>
      </c>
      <c r="T1693" s="11"/>
      <c r="U1693" s="11"/>
      <c r="W1693" s="11">
        <v>1</v>
      </c>
      <c r="X1693" s="11">
        <v>226</v>
      </c>
      <c r="Y1693" s="11">
        <v>25</v>
      </c>
      <c r="Z1693" s="11">
        <v>85</v>
      </c>
      <c r="AA1693" s="15">
        <f t="shared" si="270"/>
        <v>3.4834782608695649</v>
      </c>
      <c r="AB1693" s="11">
        <v>4</v>
      </c>
      <c r="AC1693" s="11">
        <v>24</v>
      </c>
      <c r="AD1693" s="15">
        <f t="shared" si="271"/>
        <v>1.0434782608695652</v>
      </c>
      <c r="AE1693" s="16">
        <f t="shared" si="279"/>
        <v>29.955067398901647</v>
      </c>
      <c r="AF1693" s="11">
        <v>2</v>
      </c>
      <c r="AG1693" s="11">
        <f t="shared" si="272"/>
        <v>8</v>
      </c>
      <c r="AH1693" s="11">
        <v>0</v>
      </c>
      <c r="AI1693" s="11">
        <f t="shared" si="280"/>
        <v>0</v>
      </c>
      <c r="AJ1693" s="18" t="s">
        <v>622</v>
      </c>
      <c r="AM1693" s="11">
        <v>5</v>
      </c>
      <c r="AN1693" s="11">
        <v>2</v>
      </c>
      <c r="AO1693" s="11">
        <v>3</v>
      </c>
      <c r="AP1693" s="11">
        <v>4</v>
      </c>
      <c r="AQ1693" s="11">
        <v>3</v>
      </c>
      <c r="AR1693" s="11">
        <v>2</v>
      </c>
      <c r="AS1693" s="11">
        <v>3</v>
      </c>
      <c r="AT1693" s="19" t="s">
        <v>623</v>
      </c>
      <c r="AU1693" s="11">
        <f>AS1693-76</f>
        <v>-73</v>
      </c>
      <c r="AV1693" s="11">
        <f>AS1693-90</f>
        <v>-87</v>
      </c>
      <c r="AW1693" s="16"/>
      <c r="AX1693" s="16"/>
      <c r="BE1693" s="16" t="s">
        <v>587</v>
      </c>
      <c r="BH1693" t="str">
        <f>CONCATENATE(Tabla1[[#This Row],[MADRE]],"X",Tabla1[[#This Row],[PADRE]])</f>
        <v>D00i078XD98i672</v>
      </c>
    </row>
    <row r="1694" spans="1:60" ht="15.75" hidden="1" x14ac:dyDescent="0.25">
      <c r="A1694" s="11" t="str">
        <f t="shared" si="275"/>
        <v>D08_235_10</v>
      </c>
      <c r="B1694" s="1" t="s">
        <v>609</v>
      </c>
      <c r="C1694" s="2">
        <v>235</v>
      </c>
      <c r="D1694" s="16">
        <v>10</v>
      </c>
      <c r="E1694" s="14" t="s">
        <v>528</v>
      </c>
      <c r="F1694" s="14" t="s">
        <v>508</v>
      </c>
      <c r="G1694" s="11" t="s">
        <v>363</v>
      </c>
      <c r="H1694" s="11">
        <v>2012</v>
      </c>
      <c r="I1694" s="13" t="s">
        <v>373</v>
      </c>
      <c r="J1694" s="11">
        <v>73</v>
      </c>
      <c r="M1694" s="11">
        <f>L1694-67</f>
        <v>-67</v>
      </c>
      <c r="P1694" s="11">
        <v>3</v>
      </c>
      <c r="T1694" s="11"/>
      <c r="U1694" s="11"/>
      <c r="W1694" s="11">
        <v>3</v>
      </c>
      <c r="X1694" s="11">
        <v>211</v>
      </c>
      <c r="Y1694" s="11">
        <v>25</v>
      </c>
      <c r="Z1694" s="11">
        <v>84</v>
      </c>
      <c r="AA1694" s="15">
        <f t="shared" si="270"/>
        <v>3.36</v>
      </c>
      <c r="AB1694" s="11">
        <v>3</v>
      </c>
      <c r="AC1694" s="11">
        <v>27</v>
      </c>
      <c r="AD1694" s="15">
        <f t="shared" si="271"/>
        <v>1.08</v>
      </c>
      <c r="AE1694" s="16">
        <f t="shared" si="279"/>
        <v>32.142857142857146</v>
      </c>
      <c r="AF1694" s="11">
        <v>0</v>
      </c>
      <c r="AG1694" s="11">
        <f t="shared" si="272"/>
        <v>0</v>
      </c>
      <c r="AH1694" s="11">
        <v>3</v>
      </c>
      <c r="AI1694" s="11">
        <f t="shared" si="280"/>
        <v>12</v>
      </c>
      <c r="AJ1694" s="18" t="s">
        <v>133</v>
      </c>
      <c r="AM1694" s="11">
        <v>11</v>
      </c>
      <c r="AN1694" s="11">
        <v>3</v>
      </c>
      <c r="AO1694" s="11">
        <v>2</v>
      </c>
      <c r="AP1694" s="11">
        <v>3</v>
      </c>
      <c r="AQ1694" s="11">
        <v>3</v>
      </c>
      <c r="AR1694" s="11">
        <v>3</v>
      </c>
      <c r="AS1694" s="11"/>
      <c r="AT1694" s="11"/>
      <c r="AU1694" s="11">
        <f>AS1694-78</f>
        <v>-78</v>
      </c>
      <c r="AV1694" s="11">
        <f>AS1694-95</f>
        <v>-95</v>
      </c>
      <c r="AW1694" s="16"/>
      <c r="AX1694" s="16"/>
      <c r="BE1694" s="16" t="s">
        <v>587</v>
      </c>
      <c r="BH1694" t="str">
        <f>CONCATENATE(Tabla1[[#This Row],[MADRE]],"X",Tabla1[[#This Row],[PADRE]])</f>
        <v>D00i078XD98i672</v>
      </c>
    </row>
    <row r="1695" spans="1:60" ht="15.75" hidden="1" x14ac:dyDescent="0.25">
      <c r="A1695" s="11" t="str">
        <f t="shared" si="275"/>
        <v>D08_236_10</v>
      </c>
      <c r="B1695" s="1" t="s">
        <v>609</v>
      </c>
      <c r="C1695" s="8">
        <v>236</v>
      </c>
      <c r="D1695" s="13">
        <v>10</v>
      </c>
      <c r="E1695" s="14" t="s">
        <v>528</v>
      </c>
      <c r="F1695" s="14" t="s">
        <v>508</v>
      </c>
      <c r="G1695" s="14" t="s">
        <v>363</v>
      </c>
      <c r="H1695" s="14">
        <v>2011</v>
      </c>
      <c r="I1695" s="13" t="s">
        <v>373</v>
      </c>
      <c r="J1695" s="14">
        <v>71</v>
      </c>
      <c r="M1695" s="14">
        <f>L1695-53</f>
        <v>-53</v>
      </c>
      <c r="P1695" s="14">
        <v>2</v>
      </c>
      <c r="T1695" s="14"/>
      <c r="U1695" s="14"/>
      <c r="W1695" s="14">
        <v>2</v>
      </c>
      <c r="X1695" s="14">
        <v>222</v>
      </c>
      <c r="Y1695" s="14">
        <v>25</v>
      </c>
      <c r="Z1695" s="14">
        <v>52</v>
      </c>
      <c r="AA1695" s="81">
        <f t="shared" ref="AA1695:AA1707" si="281">(Z1695+(AD1695*AF1695))/Y1695</f>
        <v>2.08</v>
      </c>
      <c r="AB1695" s="14">
        <v>1</v>
      </c>
      <c r="AC1695" s="14">
        <v>25</v>
      </c>
      <c r="AD1695" s="81">
        <f t="shared" si="271"/>
        <v>1</v>
      </c>
      <c r="AE1695" s="13">
        <f t="shared" si="279"/>
        <v>48.076923076923073</v>
      </c>
      <c r="AF1695" s="14">
        <v>0</v>
      </c>
      <c r="AG1695" s="14">
        <f t="shared" ref="AG1695:AG1707" si="282">AF1695*100/Y1695</f>
        <v>0</v>
      </c>
      <c r="AH1695" s="14">
        <v>0</v>
      </c>
      <c r="AI1695" s="14">
        <f t="shared" si="280"/>
        <v>0</v>
      </c>
      <c r="AJ1695" s="17" t="s">
        <v>454</v>
      </c>
      <c r="AM1695" s="14">
        <v>5</v>
      </c>
      <c r="AN1695" s="14">
        <v>2</v>
      </c>
      <c r="AO1695" s="14">
        <v>2</v>
      </c>
      <c r="AP1695" s="14">
        <v>3</v>
      </c>
      <c r="AQ1695" s="14">
        <v>3</v>
      </c>
      <c r="AR1695" s="14">
        <v>3</v>
      </c>
      <c r="AS1695" s="14">
        <v>4</v>
      </c>
      <c r="AT1695" s="14"/>
      <c r="AU1695" s="14">
        <f>AS1695-70</f>
        <v>-66</v>
      </c>
      <c r="AV1695" s="14">
        <f>AS1695-85</f>
        <v>-81</v>
      </c>
      <c r="AW1695" s="13"/>
      <c r="AX1695" s="13"/>
      <c r="BE1695" s="13" t="s">
        <v>587</v>
      </c>
      <c r="BH1695" t="str">
        <f>CONCATENATE(Tabla1[[#This Row],[MADRE]],"X",Tabla1[[#This Row],[PADRE]])</f>
        <v>D00i078XD98i672</v>
      </c>
    </row>
    <row r="1696" spans="1:60" ht="15.75" hidden="1" x14ac:dyDescent="0.25">
      <c r="A1696" s="11" t="str">
        <f t="shared" si="275"/>
        <v>D08_238_10</v>
      </c>
      <c r="B1696" s="1" t="s">
        <v>609</v>
      </c>
      <c r="C1696" s="2">
        <v>238</v>
      </c>
      <c r="D1696" s="16">
        <v>10</v>
      </c>
      <c r="E1696" s="14" t="s">
        <v>528</v>
      </c>
      <c r="F1696" s="14" t="s">
        <v>508</v>
      </c>
      <c r="G1696" s="11" t="s">
        <v>363</v>
      </c>
      <c r="H1696" s="11">
        <v>2012</v>
      </c>
      <c r="I1696" s="13" t="s">
        <v>373</v>
      </c>
      <c r="J1696" s="11">
        <v>77</v>
      </c>
      <c r="M1696" s="11">
        <f>L1696-67</f>
        <v>-67</v>
      </c>
      <c r="P1696" s="11">
        <v>3</v>
      </c>
      <c r="T1696" s="11"/>
      <c r="U1696" s="11"/>
      <c r="W1696" s="11">
        <v>3</v>
      </c>
      <c r="X1696" s="11">
        <v>208</v>
      </c>
      <c r="Y1696" s="11">
        <v>25</v>
      </c>
      <c r="Z1696" s="11">
        <v>95</v>
      </c>
      <c r="AA1696" s="15">
        <f t="shared" si="281"/>
        <v>3.8</v>
      </c>
      <c r="AB1696" s="11">
        <v>4</v>
      </c>
      <c r="AC1696" s="11">
        <v>23</v>
      </c>
      <c r="AD1696" s="15">
        <f t="shared" si="271"/>
        <v>0.92</v>
      </c>
      <c r="AE1696" s="16">
        <f t="shared" si="279"/>
        <v>24.210526315789476</v>
      </c>
      <c r="AF1696" s="11">
        <v>0</v>
      </c>
      <c r="AG1696" s="11">
        <f t="shared" si="282"/>
        <v>0</v>
      </c>
      <c r="AH1696" s="11">
        <v>0</v>
      </c>
      <c r="AI1696" s="11">
        <f t="shared" si="280"/>
        <v>0</v>
      </c>
      <c r="AJ1696" s="18" t="s">
        <v>85</v>
      </c>
      <c r="AM1696" s="11">
        <v>4</v>
      </c>
      <c r="AN1696" s="11">
        <v>2</v>
      </c>
      <c r="AO1696" s="11">
        <v>2</v>
      </c>
      <c r="AP1696" s="11">
        <v>3</v>
      </c>
      <c r="AQ1696" s="11">
        <v>3</v>
      </c>
      <c r="AR1696" s="11">
        <v>3</v>
      </c>
      <c r="AS1696" s="11"/>
      <c r="AT1696" s="11"/>
      <c r="AU1696" s="11">
        <f>AS1696-78</f>
        <v>-78</v>
      </c>
      <c r="AV1696" s="11">
        <f>AS1696-95</f>
        <v>-95</v>
      </c>
      <c r="AW1696" s="16"/>
      <c r="AX1696" s="16"/>
      <c r="BE1696" s="16" t="s">
        <v>587</v>
      </c>
      <c r="BH1696" t="str">
        <f>CONCATENATE(Tabla1[[#This Row],[MADRE]],"X",Tabla1[[#This Row],[PADRE]])</f>
        <v>D00i078XD98i672</v>
      </c>
    </row>
    <row r="1697" spans="1:60" ht="15.75" hidden="1" x14ac:dyDescent="0.25">
      <c r="A1697" s="11" t="str">
        <f t="shared" si="275"/>
        <v>D08_241_12</v>
      </c>
      <c r="B1697" s="1" t="s">
        <v>609</v>
      </c>
      <c r="C1697" s="2">
        <v>241</v>
      </c>
      <c r="D1697" s="16">
        <v>12</v>
      </c>
      <c r="E1697" s="11" t="s">
        <v>645</v>
      </c>
      <c r="F1697" s="11" t="s">
        <v>614</v>
      </c>
      <c r="G1697" s="11" t="s">
        <v>363</v>
      </c>
      <c r="H1697" s="11">
        <v>2012</v>
      </c>
      <c r="I1697" s="13" t="s">
        <v>586</v>
      </c>
      <c r="J1697" s="11">
        <v>74</v>
      </c>
      <c r="M1697" s="11">
        <f>L1697-67</f>
        <v>-67</v>
      </c>
      <c r="P1697" s="11">
        <v>3</v>
      </c>
      <c r="T1697" s="11"/>
      <c r="U1697" s="1"/>
      <c r="W1697" s="11">
        <v>2</v>
      </c>
      <c r="X1697" s="11">
        <v>208</v>
      </c>
      <c r="Y1697" s="11">
        <v>25</v>
      </c>
      <c r="Z1697" s="11">
        <v>57</v>
      </c>
      <c r="AA1697" s="15">
        <f t="shared" si="281"/>
        <v>2.3133333333333335</v>
      </c>
      <c r="AB1697" s="11">
        <v>3</v>
      </c>
      <c r="AC1697" s="11">
        <v>20</v>
      </c>
      <c r="AD1697" s="15">
        <f t="shared" si="271"/>
        <v>0.83333333333333337</v>
      </c>
      <c r="AE1697" s="16">
        <f t="shared" si="279"/>
        <v>36.023054755043226</v>
      </c>
      <c r="AF1697" s="11">
        <v>1</v>
      </c>
      <c r="AG1697" s="11">
        <f t="shared" si="282"/>
        <v>4</v>
      </c>
      <c r="AH1697" s="11">
        <v>1</v>
      </c>
      <c r="AI1697" s="11">
        <f t="shared" si="280"/>
        <v>4</v>
      </c>
      <c r="AJ1697" s="18" t="s">
        <v>239</v>
      </c>
      <c r="AM1697" s="11">
        <v>8</v>
      </c>
      <c r="AN1697" s="11">
        <v>2</v>
      </c>
      <c r="AO1697" s="11">
        <v>2</v>
      </c>
      <c r="AP1697" s="11">
        <v>4</v>
      </c>
      <c r="AQ1697" s="11">
        <v>3</v>
      </c>
      <c r="AR1697" s="11">
        <v>3</v>
      </c>
      <c r="AS1697" s="11"/>
      <c r="AT1697" s="11"/>
      <c r="AU1697" s="11">
        <f>AS1697-78</f>
        <v>-78</v>
      </c>
      <c r="AV1697" s="11">
        <f>AS1697-95</f>
        <v>-95</v>
      </c>
      <c r="AW1697" s="16"/>
      <c r="AX1697" s="16"/>
      <c r="BE1697" s="16" t="s">
        <v>616</v>
      </c>
      <c r="BH1697" t="str">
        <f>CONCATENATE(Tabla1[[#This Row],[MADRE]],"X",Tabla1[[#This Row],[PADRE]])</f>
        <v>D01i560XD01i467</v>
      </c>
    </row>
    <row r="1698" spans="1:60" ht="15.75" hidden="1" x14ac:dyDescent="0.25">
      <c r="A1698" s="11" t="str">
        <f t="shared" si="275"/>
        <v>D08_243_12</v>
      </c>
      <c r="B1698" s="1" t="s">
        <v>609</v>
      </c>
      <c r="C1698" s="2">
        <v>243</v>
      </c>
      <c r="D1698" s="16">
        <v>12</v>
      </c>
      <c r="E1698" s="11" t="s">
        <v>645</v>
      </c>
      <c r="F1698" s="11" t="s">
        <v>614</v>
      </c>
      <c r="G1698" s="11" t="s">
        <v>363</v>
      </c>
      <c r="H1698" s="11">
        <v>2013</v>
      </c>
      <c r="I1698" s="13" t="s">
        <v>373</v>
      </c>
      <c r="J1698" s="11">
        <v>62</v>
      </c>
      <c r="M1698" s="11">
        <f>L1698-49</f>
        <v>-49</v>
      </c>
      <c r="P1698" s="11">
        <v>4</v>
      </c>
      <c r="T1698" s="11"/>
      <c r="U1698" s="11"/>
      <c r="W1698" s="11">
        <v>1</v>
      </c>
      <c r="X1698" s="11">
        <v>210</v>
      </c>
      <c r="Y1698" s="11">
        <v>25</v>
      </c>
      <c r="Z1698" s="11">
        <v>50</v>
      </c>
      <c r="AA1698" s="15">
        <f t="shared" si="281"/>
        <v>2.066086956521739</v>
      </c>
      <c r="AB1698" s="11">
        <v>2</v>
      </c>
      <c r="AC1698" s="11">
        <v>19</v>
      </c>
      <c r="AD1698" s="15">
        <f t="shared" si="271"/>
        <v>0.82608695652173914</v>
      </c>
      <c r="AE1698" s="16">
        <f t="shared" si="279"/>
        <v>39.983164983164983</v>
      </c>
      <c r="AF1698" s="11">
        <v>2</v>
      </c>
      <c r="AG1698" s="11">
        <f t="shared" si="282"/>
        <v>8</v>
      </c>
      <c r="AH1698" s="11">
        <v>0</v>
      </c>
      <c r="AI1698" s="11">
        <f t="shared" si="280"/>
        <v>0</v>
      </c>
      <c r="AJ1698" s="18" t="s">
        <v>97</v>
      </c>
      <c r="AM1698" s="11">
        <v>3</v>
      </c>
      <c r="AN1698" s="11">
        <v>2</v>
      </c>
      <c r="AO1698" s="11">
        <v>2</v>
      </c>
      <c r="AP1698" s="11">
        <v>4</v>
      </c>
      <c r="AQ1698" s="11">
        <v>3</v>
      </c>
      <c r="AR1698" s="11">
        <v>2</v>
      </c>
      <c r="AS1698" s="11">
        <v>3</v>
      </c>
      <c r="AT1698" s="19"/>
      <c r="AU1698" s="11">
        <f>AS1698-76</f>
        <v>-73</v>
      </c>
      <c r="AV1698" s="11">
        <f>AS1698-90</f>
        <v>-87</v>
      </c>
      <c r="AW1698" s="16"/>
      <c r="AX1698" s="16"/>
      <c r="BE1698" s="16" t="s">
        <v>616</v>
      </c>
      <c r="BH1698" t="str">
        <f>CONCATENATE(Tabla1[[#This Row],[MADRE]],"X",Tabla1[[#This Row],[PADRE]])</f>
        <v>D01i560XD01i467</v>
      </c>
    </row>
    <row r="1699" spans="1:60" ht="15.75" x14ac:dyDescent="0.25">
      <c r="A1699" s="11" t="str">
        <f t="shared" si="275"/>
        <v>D08_247_14</v>
      </c>
      <c r="B1699" s="1" t="s">
        <v>609</v>
      </c>
      <c r="C1699" s="2">
        <v>247</v>
      </c>
      <c r="D1699" s="16">
        <v>14</v>
      </c>
      <c r="E1699" s="11" t="s">
        <v>556</v>
      </c>
      <c r="F1699" s="14" t="s">
        <v>224</v>
      </c>
      <c r="G1699" s="11" t="s">
        <v>363</v>
      </c>
      <c r="H1699" s="11">
        <v>2012</v>
      </c>
      <c r="I1699" s="13" t="s">
        <v>586</v>
      </c>
      <c r="J1699" s="11">
        <v>77</v>
      </c>
      <c r="M1699" s="11">
        <f>L1699-67</f>
        <v>-67</v>
      </c>
      <c r="P1699" s="11">
        <v>4</v>
      </c>
      <c r="T1699" s="11"/>
      <c r="U1699" s="11"/>
      <c r="W1699" s="11">
        <v>2</v>
      </c>
      <c r="X1699" s="11">
        <v>215</v>
      </c>
      <c r="Y1699" s="11">
        <v>25</v>
      </c>
      <c r="Z1699" s="11">
        <v>82</v>
      </c>
      <c r="AA1699" s="15">
        <f t="shared" si="281"/>
        <v>3.28</v>
      </c>
      <c r="AB1699" s="11">
        <v>4</v>
      </c>
      <c r="AC1699" s="11">
        <v>20</v>
      </c>
      <c r="AD1699" s="15">
        <f t="shared" si="271"/>
        <v>0.8</v>
      </c>
      <c r="AE1699" s="16">
        <f t="shared" si="279"/>
        <v>24.390243902439025</v>
      </c>
      <c r="AF1699" s="11">
        <v>0</v>
      </c>
      <c r="AG1699" s="11">
        <f t="shared" si="282"/>
        <v>0</v>
      </c>
      <c r="AH1699" s="11">
        <v>5</v>
      </c>
      <c r="AI1699" s="11">
        <f t="shared" si="280"/>
        <v>20</v>
      </c>
      <c r="AJ1699" s="18" t="s">
        <v>87</v>
      </c>
      <c r="AM1699" s="11">
        <v>5</v>
      </c>
      <c r="AN1699" s="11">
        <v>3</v>
      </c>
      <c r="AO1699" s="11">
        <v>1</v>
      </c>
      <c r="AP1699" s="11">
        <v>3</v>
      </c>
      <c r="AQ1699" s="11">
        <v>3</v>
      </c>
      <c r="AR1699" s="11">
        <v>3</v>
      </c>
      <c r="AS1699" s="11"/>
      <c r="AT1699" s="11"/>
      <c r="AU1699" s="11">
        <f>AS1699-78</f>
        <v>-78</v>
      </c>
      <c r="AV1699" s="11">
        <f>AS1699-95</f>
        <v>-95</v>
      </c>
      <c r="AW1699" s="16"/>
      <c r="AX1699" s="16"/>
      <c r="BE1699" s="16" t="s">
        <v>587</v>
      </c>
      <c r="BH1699" t="str">
        <f>CONCATENATE(Tabla1[[#This Row],[MADRE]],"X",Tabla1[[#This Row],[PADRE]])</f>
        <v>D00i127XA2198</v>
      </c>
    </row>
    <row r="1700" spans="1:60" ht="15.75" x14ac:dyDescent="0.25">
      <c r="A1700" s="11" t="str">
        <f t="shared" si="275"/>
        <v>D08_248_14</v>
      </c>
      <c r="B1700" s="1" t="s">
        <v>609</v>
      </c>
      <c r="C1700" s="2">
        <v>248</v>
      </c>
      <c r="D1700" s="16">
        <v>14</v>
      </c>
      <c r="E1700" s="11" t="s">
        <v>556</v>
      </c>
      <c r="F1700" s="14" t="s">
        <v>224</v>
      </c>
      <c r="G1700" s="11" t="s">
        <v>363</v>
      </c>
      <c r="H1700" s="11">
        <v>2012</v>
      </c>
      <c r="I1700" s="13" t="s">
        <v>586</v>
      </c>
      <c r="J1700" s="11">
        <v>74</v>
      </c>
      <c r="M1700" s="11">
        <f>L1700-67</f>
        <v>-67</v>
      </c>
      <c r="P1700" s="11">
        <v>3</v>
      </c>
      <c r="T1700" s="11"/>
      <c r="U1700" s="11"/>
      <c r="W1700" s="11">
        <v>2</v>
      </c>
      <c r="X1700" s="11">
        <v>216</v>
      </c>
      <c r="Y1700" s="11">
        <v>25</v>
      </c>
      <c r="Z1700" s="11">
        <v>87</v>
      </c>
      <c r="AA1700" s="15">
        <f t="shared" si="281"/>
        <v>3.48</v>
      </c>
      <c r="AB1700" s="11">
        <v>4</v>
      </c>
      <c r="AC1700" s="11">
        <v>21</v>
      </c>
      <c r="AD1700" s="15">
        <f t="shared" si="271"/>
        <v>0.84</v>
      </c>
      <c r="AE1700" s="16">
        <f t="shared" si="279"/>
        <v>24.137931034482758</v>
      </c>
      <c r="AF1700" s="11">
        <v>0</v>
      </c>
      <c r="AG1700" s="11">
        <f t="shared" si="282"/>
        <v>0</v>
      </c>
      <c r="AH1700" s="11">
        <v>2</v>
      </c>
      <c r="AI1700" s="11">
        <f t="shared" si="280"/>
        <v>8</v>
      </c>
      <c r="AJ1700" s="18" t="s">
        <v>272</v>
      </c>
      <c r="AM1700" s="11">
        <v>8</v>
      </c>
      <c r="AN1700" s="11">
        <v>2</v>
      </c>
      <c r="AO1700" s="11">
        <v>2</v>
      </c>
      <c r="AP1700" s="11">
        <v>4</v>
      </c>
      <c r="AQ1700" s="11">
        <v>3</v>
      </c>
      <c r="AR1700" s="11">
        <v>3</v>
      </c>
      <c r="AS1700" s="11"/>
      <c r="AT1700" s="11"/>
      <c r="AU1700" s="11">
        <f>AS1700-78</f>
        <v>-78</v>
      </c>
      <c r="AV1700" s="11">
        <f>AS1700-95</f>
        <v>-95</v>
      </c>
      <c r="AW1700" s="16"/>
      <c r="AX1700" s="16"/>
      <c r="BE1700" s="16" t="s">
        <v>587</v>
      </c>
      <c r="BH1700" t="str">
        <f>CONCATENATE(Tabla1[[#This Row],[MADRE]],"X",Tabla1[[#This Row],[PADRE]])</f>
        <v>D00i127XA2198</v>
      </c>
    </row>
    <row r="1701" spans="1:60" ht="15.75" x14ac:dyDescent="0.25">
      <c r="A1701" s="11" t="str">
        <f t="shared" si="275"/>
        <v>D08_252_14</v>
      </c>
      <c r="B1701" s="1" t="s">
        <v>609</v>
      </c>
      <c r="C1701" s="2">
        <v>252</v>
      </c>
      <c r="D1701" s="16">
        <v>14</v>
      </c>
      <c r="E1701" s="11" t="s">
        <v>556</v>
      </c>
      <c r="F1701" s="14" t="s">
        <v>224</v>
      </c>
      <c r="G1701" s="11" t="s">
        <v>363</v>
      </c>
      <c r="H1701" s="11">
        <v>2012</v>
      </c>
      <c r="I1701" s="13" t="s">
        <v>373</v>
      </c>
      <c r="J1701" s="11">
        <v>73</v>
      </c>
      <c r="M1701" s="11">
        <f>L1701-67</f>
        <v>-67</v>
      </c>
      <c r="P1701" s="11">
        <v>4</v>
      </c>
      <c r="T1701" s="11"/>
      <c r="U1701" s="11"/>
      <c r="W1701" s="11">
        <v>3</v>
      </c>
      <c r="X1701" s="11">
        <v>220</v>
      </c>
      <c r="Y1701" s="11">
        <v>25</v>
      </c>
      <c r="Z1701" s="11">
        <v>119</v>
      </c>
      <c r="AA1701" s="15">
        <f t="shared" si="281"/>
        <v>4.76</v>
      </c>
      <c r="AB1701" s="11">
        <v>5</v>
      </c>
      <c r="AC1701" s="11">
        <v>25</v>
      </c>
      <c r="AD1701" s="15">
        <f t="shared" si="271"/>
        <v>1</v>
      </c>
      <c r="AE1701" s="16">
        <f t="shared" si="279"/>
        <v>21.008403361344538</v>
      </c>
      <c r="AF1701" s="11">
        <v>0</v>
      </c>
      <c r="AG1701" s="11">
        <f t="shared" si="282"/>
        <v>0</v>
      </c>
      <c r="AH1701" s="11">
        <v>6</v>
      </c>
      <c r="AI1701" s="11">
        <f t="shared" si="280"/>
        <v>24</v>
      </c>
      <c r="AJ1701" s="18" t="s">
        <v>87</v>
      </c>
      <c r="AM1701" s="11">
        <v>11</v>
      </c>
      <c r="AN1701" s="11">
        <v>3</v>
      </c>
      <c r="AO1701" s="11">
        <v>2</v>
      </c>
      <c r="AP1701" s="11">
        <v>4</v>
      </c>
      <c r="AQ1701" s="11">
        <v>3</v>
      </c>
      <c r="AR1701" s="11">
        <v>4</v>
      </c>
      <c r="AS1701" s="11"/>
      <c r="AT1701" s="11" t="s">
        <v>646</v>
      </c>
      <c r="AU1701" s="11">
        <f>AS1701-78</f>
        <v>-78</v>
      </c>
      <c r="AV1701" s="11">
        <f>AS1701-95</f>
        <v>-95</v>
      </c>
      <c r="AW1701" s="16"/>
      <c r="AX1701" s="16"/>
      <c r="BE1701" s="16" t="s">
        <v>587</v>
      </c>
      <c r="BH1701" t="str">
        <f>CONCATENATE(Tabla1[[#This Row],[MADRE]],"X",Tabla1[[#This Row],[PADRE]])</f>
        <v>D00i127XA2198</v>
      </c>
    </row>
    <row r="1702" spans="1:60" ht="15.75" x14ac:dyDescent="0.25">
      <c r="A1702" s="11" t="str">
        <f t="shared" si="275"/>
        <v>D08_252_14</v>
      </c>
      <c r="B1702" s="1" t="s">
        <v>609</v>
      </c>
      <c r="C1702" s="2">
        <v>252</v>
      </c>
      <c r="D1702" s="16">
        <v>14</v>
      </c>
      <c r="E1702" s="11" t="s">
        <v>556</v>
      </c>
      <c r="F1702" s="14" t="s">
        <v>224</v>
      </c>
      <c r="G1702" s="11" t="s">
        <v>363</v>
      </c>
      <c r="H1702" s="11">
        <v>2013</v>
      </c>
      <c r="I1702" s="13" t="s">
        <v>373</v>
      </c>
      <c r="J1702" s="11">
        <v>55</v>
      </c>
      <c r="M1702" s="11">
        <f>L1702-49</f>
        <v>-49</v>
      </c>
      <c r="P1702" s="11">
        <v>4</v>
      </c>
      <c r="T1702" s="11"/>
      <c r="U1702" s="11"/>
      <c r="W1702" s="11">
        <v>3</v>
      </c>
      <c r="X1702" s="11">
        <v>229</v>
      </c>
      <c r="Y1702" s="11">
        <v>25</v>
      </c>
      <c r="Z1702" s="11">
        <v>106</v>
      </c>
      <c r="AA1702" s="15">
        <f t="shared" si="281"/>
        <v>4.24</v>
      </c>
      <c r="AB1702" s="11">
        <v>4</v>
      </c>
      <c r="AC1702" s="11">
        <v>25</v>
      </c>
      <c r="AD1702" s="15">
        <f t="shared" si="271"/>
        <v>1</v>
      </c>
      <c r="AE1702" s="16">
        <f t="shared" si="279"/>
        <v>23.584905660377359</v>
      </c>
      <c r="AF1702" s="11">
        <v>0</v>
      </c>
      <c r="AG1702" s="11">
        <f t="shared" si="282"/>
        <v>0</v>
      </c>
      <c r="AH1702" s="11">
        <v>5</v>
      </c>
      <c r="AI1702" s="11">
        <f t="shared" si="280"/>
        <v>20</v>
      </c>
      <c r="AJ1702" s="18" t="s">
        <v>537</v>
      </c>
      <c r="AM1702" s="11">
        <v>4</v>
      </c>
      <c r="AN1702" s="11">
        <v>3</v>
      </c>
      <c r="AO1702" s="11">
        <v>1</v>
      </c>
      <c r="AP1702" s="11">
        <v>3</v>
      </c>
      <c r="AQ1702" s="11">
        <v>3</v>
      </c>
      <c r="AR1702" s="11">
        <v>3</v>
      </c>
      <c r="AS1702" s="11">
        <v>2</v>
      </c>
      <c r="AT1702" s="19" t="s">
        <v>647</v>
      </c>
      <c r="AU1702" s="11">
        <f>AS1702-76</f>
        <v>-74</v>
      </c>
      <c r="AV1702" s="11">
        <f>AS1702-90</f>
        <v>-88</v>
      </c>
      <c r="AW1702" s="16"/>
      <c r="AX1702" s="16"/>
      <c r="BE1702" s="16" t="s">
        <v>587</v>
      </c>
      <c r="BH1702" t="str">
        <f>CONCATENATE(Tabla1[[#This Row],[MADRE]],"X",Tabla1[[#This Row],[PADRE]])</f>
        <v>D00i127XA2198</v>
      </c>
    </row>
    <row r="1703" spans="1:60" ht="15.75" x14ac:dyDescent="0.25">
      <c r="A1703" s="11" t="str">
        <f t="shared" si="275"/>
        <v>D08_264_14</v>
      </c>
      <c r="B1703" s="1" t="s">
        <v>609</v>
      </c>
      <c r="C1703" s="2">
        <v>264</v>
      </c>
      <c r="D1703" s="16">
        <v>14</v>
      </c>
      <c r="E1703" s="11" t="s">
        <v>556</v>
      </c>
      <c r="F1703" s="14" t="s">
        <v>224</v>
      </c>
      <c r="G1703" s="11" t="s">
        <v>363</v>
      </c>
      <c r="H1703" s="11">
        <v>2012</v>
      </c>
      <c r="I1703" s="13" t="s">
        <v>373</v>
      </c>
      <c r="J1703" s="11">
        <v>71</v>
      </c>
      <c r="M1703" s="11">
        <f>L1703-67</f>
        <v>-67</v>
      </c>
      <c r="P1703" s="11">
        <v>4</v>
      </c>
      <c r="T1703" s="11"/>
      <c r="U1703" s="11"/>
      <c r="W1703" s="11">
        <v>3</v>
      </c>
      <c r="X1703" s="11">
        <v>219</v>
      </c>
      <c r="Y1703" s="11">
        <v>25</v>
      </c>
      <c r="Z1703" s="11">
        <v>74</v>
      </c>
      <c r="AA1703" s="15">
        <f t="shared" si="281"/>
        <v>2.96</v>
      </c>
      <c r="AB1703" s="11">
        <v>4</v>
      </c>
      <c r="AC1703" s="11">
        <v>20</v>
      </c>
      <c r="AD1703" s="15">
        <f t="shared" si="271"/>
        <v>0.8</v>
      </c>
      <c r="AE1703" s="16">
        <f t="shared" si="279"/>
        <v>27.027027027027028</v>
      </c>
      <c r="AF1703" s="11">
        <v>0</v>
      </c>
      <c r="AG1703" s="11">
        <f t="shared" si="282"/>
        <v>0</v>
      </c>
      <c r="AH1703" s="11">
        <v>4</v>
      </c>
      <c r="AI1703" s="11">
        <f t="shared" si="280"/>
        <v>16</v>
      </c>
      <c r="AJ1703" s="18" t="s">
        <v>124</v>
      </c>
      <c r="AM1703" s="11">
        <v>5</v>
      </c>
      <c r="AN1703" s="11">
        <v>3</v>
      </c>
      <c r="AO1703" s="11">
        <v>2</v>
      </c>
      <c r="AP1703" s="11">
        <v>4</v>
      </c>
      <c r="AQ1703" s="11">
        <v>3</v>
      </c>
      <c r="AR1703" s="11">
        <v>3</v>
      </c>
      <c r="AS1703" s="11"/>
      <c r="AT1703" s="11"/>
      <c r="AU1703" s="11">
        <f>AS1703-78</f>
        <v>-78</v>
      </c>
      <c r="AV1703" s="11">
        <f>AS1703-95</f>
        <v>-95</v>
      </c>
      <c r="AW1703" s="16"/>
      <c r="AX1703" s="16"/>
      <c r="BE1703" s="16" t="s">
        <v>587</v>
      </c>
      <c r="BH1703" t="str">
        <f>CONCATENATE(Tabla1[[#This Row],[MADRE]],"X",Tabla1[[#This Row],[PADRE]])</f>
        <v>D00i127XA2198</v>
      </c>
    </row>
    <row r="1704" spans="1:60" ht="15.75" x14ac:dyDescent="0.25">
      <c r="A1704" s="11" t="str">
        <f t="shared" si="275"/>
        <v>D08_267_14</v>
      </c>
      <c r="B1704" s="1" t="s">
        <v>609</v>
      </c>
      <c r="C1704" s="2">
        <v>267</v>
      </c>
      <c r="D1704" s="16">
        <v>14</v>
      </c>
      <c r="E1704" s="11" t="s">
        <v>556</v>
      </c>
      <c r="F1704" s="14" t="s">
        <v>224</v>
      </c>
      <c r="G1704" s="11" t="s">
        <v>363</v>
      </c>
      <c r="H1704" s="11">
        <v>2012</v>
      </c>
      <c r="I1704" s="13" t="s">
        <v>586</v>
      </c>
      <c r="J1704" s="11">
        <v>77</v>
      </c>
      <c r="M1704" s="11">
        <f>L1704-67</f>
        <v>-67</v>
      </c>
      <c r="P1704" s="11">
        <v>2</v>
      </c>
      <c r="T1704" s="11"/>
      <c r="U1704" s="11"/>
      <c r="W1704" s="11">
        <v>2</v>
      </c>
      <c r="X1704" s="11">
        <v>222</v>
      </c>
      <c r="Y1704" s="11">
        <v>25</v>
      </c>
      <c r="Z1704" s="11">
        <v>77</v>
      </c>
      <c r="AA1704" s="15">
        <f t="shared" si="281"/>
        <v>3.08</v>
      </c>
      <c r="AB1704" s="11">
        <v>5</v>
      </c>
      <c r="AC1704" s="11">
        <v>17</v>
      </c>
      <c r="AD1704" s="15">
        <f t="shared" si="271"/>
        <v>0.68</v>
      </c>
      <c r="AE1704" s="16">
        <f t="shared" si="279"/>
        <v>22.077922077922079</v>
      </c>
      <c r="AF1704" s="11">
        <v>0</v>
      </c>
      <c r="AG1704" s="11">
        <f t="shared" si="282"/>
        <v>0</v>
      </c>
      <c r="AH1704" s="11">
        <v>2</v>
      </c>
      <c r="AI1704" s="11">
        <f t="shared" si="280"/>
        <v>8</v>
      </c>
      <c r="AJ1704" s="18" t="s">
        <v>87</v>
      </c>
      <c r="AM1704" s="11">
        <v>7</v>
      </c>
      <c r="AN1704" s="11">
        <v>3</v>
      </c>
      <c r="AO1704" s="11">
        <v>2</v>
      </c>
      <c r="AP1704" s="11">
        <v>4</v>
      </c>
      <c r="AQ1704" s="11">
        <v>3</v>
      </c>
      <c r="AR1704" s="11">
        <v>3</v>
      </c>
      <c r="AS1704" s="11"/>
      <c r="AT1704" s="11"/>
      <c r="AU1704" s="11">
        <f>AS1704-78</f>
        <v>-78</v>
      </c>
      <c r="AV1704" s="11">
        <f>AS1704-95</f>
        <v>-95</v>
      </c>
      <c r="AW1704" s="16"/>
      <c r="AX1704" s="16"/>
      <c r="BE1704" s="16" t="s">
        <v>587</v>
      </c>
      <c r="BH1704" t="str">
        <f>CONCATENATE(Tabla1[[#This Row],[MADRE]],"X",Tabla1[[#This Row],[PADRE]])</f>
        <v>D00i127XA2198</v>
      </c>
    </row>
    <row r="1705" spans="1:60" ht="15.75" x14ac:dyDescent="0.25">
      <c r="A1705" s="11" t="str">
        <f t="shared" si="275"/>
        <v>D08_269_14</v>
      </c>
      <c r="B1705" s="1" t="s">
        <v>609</v>
      </c>
      <c r="C1705" s="2">
        <v>269</v>
      </c>
      <c r="D1705" s="16">
        <v>14</v>
      </c>
      <c r="E1705" s="11" t="s">
        <v>556</v>
      </c>
      <c r="F1705" s="14" t="s">
        <v>224</v>
      </c>
      <c r="G1705" s="11" t="s">
        <v>363</v>
      </c>
      <c r="H1705" s="11">
        <v>2012</v>
      </c>
      <c r="I1705" s="13" t="s">
        <v>373</v>
      </c>
      <c r="J1705" s="11">
        <v>75</v>
      </c>
      <c r="M1705" s="11">
        <f>L1705-67</f>
        <v>-67</v>
      </c>
      <c r="P1705" s="11">
        <v>3</v>
      </c>
      <c r="T1705" s="11"/>
      <c r="U1705" s="11"/>
      <c r="W1705" s="11">
        <v>3</v>
      </c>
      <c r="X1705" s="11">
        <v>220</v>
      </c>
      <c r="Y1705" s="11">
        <v>25</v>
      </c>
      <c r="Z1705" s="11">
        <v>57</v>
      </c>
      <c r="AA1705" s="15">
        <f t="shared" si="281"/>
        <v>2.2799999999999998</v>
      </c>
      <c r="AB1705" s="11">
        <v>4</v>
      </c>
      <c r="AC1705" s="11">
        <v>23</v>
      </c>
      <c r="AD1705" s="15">
        <f t="shared" si="271"/>
        <v>0.92</v>
      </c>
      <c r="AE1705" s="16">
        <f t="shared" si="279"/>
        <v>40.350877192982459</v>
      </c>
      <c r="AF1705" s="11">
        <v>0</v>
      </c>
      <c r="AG1705" s="11">
        <f t="shared" si="282"/>
        <v>0</v>
      </c>
      <c r="AH1705" s="11">
        <v>3</v>
      </c>
      <c r="AI1705" s="11">
        <f t="shared" si="280"/>
        <v>12</v>
      </c>
      <c r="AJ1705" s="18" t="s">
        <v>206</v>
      </c>
      <c r="AM1705" s="11">
        <v>7</v>
      </c>
      <c r="AN1705" s="11">
        <v>3</v>
      </c>
      <c r="AO1705" s="11">
        <v>2</v>
      </c>
      <c r="AP1705" s="11">
        <v>4</v>
      </c>
      <c r="AQ1705" s="11">
        <v>3</v>
      </c>
      <c r="AR1705" s="11">
        <v>3</v>
      </c>
      <c r="AS1705" s="11"/>
      <c r="AT1705" s="11"/>
      <c r="AU1705" s="11">
        <f>AS1705-78</f>
        <v>-78</v>
      </c>
      <c r="AV1705" s="11">
        <f>AS1705-95</f>
        <v>-95</v>
      </c>
      <c r="AW1705" s="16"/>
      <c r="AX1705" s="16"/>
      <c r="BE1705" s="16" t="s">
        <v>587</v>
      </c>
      <c r="BH1705" t="str">
        <f>CONCATENATE(Tabla1[[#This Row],[MADRE]],"X",Tabla1[[#This Row],[PADRE]])</f>
        <v>D00i127XA2198</v>
      </c>
    </row>
    <row r="1706" spans="1:60" ht="15.75" x14ac:dyDescent="0.25">
      <c r="A1706" s="11" t="str">
        <f t="shared" si="275"/>
        <v>D08_270_14</v>
      </c>
      <c r="B1706" s="1" t="s">
        <v>609</v>
      </c>
      <c r="C1706" s="8">
        <v>270</v>
      </c>
      <c r="D1706" s="13">
        <v>14</v>
      </c>
      <c r="E1706" s="11" t="s">
        <v>556</v>
      </c>
      <c r="F1706" s="14" t="s">
        <v>224</v>
      </c>
      <c r="G1706" s="14" t="s">
        <v>363</v>
      </c>
      <c r="H1706" s="14">
        <v>2011</v>
      </c>
      <c r="I1706" s="13" t="s">
        <v>373</v>
      </c>
      <c r="J1706" s="14">
        <v>71</v>
      </c>
      <c r="M1706" s="14">
        <f>L1706-53</f>
        <v>-53</v>
      </c>
      <c r="P1706" s="14">
        <v>3</v>
      </c>
      <c r="T1706" s="14"/>
      <c r="U1706" s="14"/>
      <c r="W1706" s="14">
        <v>3</v>
      </c>
      <c r="X1706" s="14">
        <v>224</v>
      </c>
      <c r="Y1706" s="14">
        <v>25</v>
      </c>
      <c r="Z1706" s="14">
        <v>112</v>
      </c>
      <c r="AA1706" s="81">
        <f t="shared" si="281"/>
        <v>4.4800000000000004</v>
      </c>
      <c r="AB1706" s="14">
        <v>5</v>
      </c>
      <c r="AC1706" s="14">
        <v>25</v>
      </c>
      <c r="AD1706" s="81">
        <f t="shared" si="271"/>
        <v>1</v>
      </c>
      <c r="AE1706" s="13">
        <f t="shared" si="279"/>
        <v>22.321428571428569</v>
      </c>
      <c r="AF1706" s="14">
        <v>0</v>
      </c>
      <c r="AG1706" s="14">
        <f t="shared" si="282"/>
        <v>0</v>
      </c>
      <c r="AH1706" s="14">
        <v>5</v>
      </c>
      <c r="AI1706" s="14">
        <f t="shared" si="280"/>
        <v>20</v>
      </c>
      <c r="AJ1706" s="17" t="s">
        <v>435</v>
      </c>
      <c r="AM1706" s="14">
        <v>7</v>
      </c>
      <c r="AN1706" s="14">
        <v>2</v>
      </c>
      <c r="AO1706" s="14">
        <v>1</v>
      </c>
      <c r="AP1706" s="14">
        <v>2</v>
      </c>
      <c r="AQ1706" s="14">
        <v>3</v>
      </c>
      <c r="AR1706" s="14">
        <v>3</v>
      </c>
      <c r="AS1706" s="14">
        <v>3</v>
      </c>
      <c r="AT1706" s="14"/>
      <c r="AU1706" s="14">
        <f>AS1706-70</f>
        <v>-67</v>
      </c>
      <c r="AV1706" s="14">
        <f>AS1706-85</f>
        <v>-82</v>
      </c>
      <c r="AW1706" s="13"/>
      <c r="AX1706" s="13"/>
      <c r="BE1706" s="13" t="s">
        <v>587</v>
      </c>
      <c r="BH1706" t="str">
        <f>CONCATENATE(Tabla1[[#This Row],[MADRE]],"X",Tabla1[[#This Row],[PADRE]])</f>
        <v>D00i127XA2198</v>
      </c>
    </row>
    <row r="1707" spans="1:60" ht="15.75" x14ac:dyDescent="0.25">
      <c r="A1707" s="11" t="str">
        <f t="shared" si="275"/>
        <v>D08_270_14</v>
      </c>
      <c r="B1707" s="1" t="s">
        <v>609</v>
      </c>
      <c r="C1707" s="2">
        <v>270</v>
      </c>
      <c r="D1707" s="16">
        <v>14</v>
      </c>
      <c r="E1707" s="11" t="s">
        <v>556</v>
      </c>
      <c r="F1707" s="14" t="s">
        <v>224</v>
      </c>
      <c r="G1707" s="11" t="s">
        <v>363</v>
      </c>
      <c r="H1707" s="11">
        <v>2012</v>
      </c>
      <c r="I1707" s="13" t="s">
        <v>373</v>
      </c>
      <c r="J1707" s="11">
        <v>80</v>
      </c>
      <c r="M1707" s="11">
        <f>L1707-67</f>
        <v>-67</v>
      </c>
      <c r="P1707" s="11">
        <v>3</v>
      </c>
      <c r="T1707" s="11"/>
      <c r="U1707" s="11"/>
      <c r="W1707" s="11">
        <v>3</v>
      </c>
      <c r="X1707" s="11">
        <v>215</v>
      </c>
      <c r="Y1707" s="11">
        <v>25</v>
      </c>
      <c r="Z1707" s="11">
        <v>98</v>
      </c>
      <c r="AA1707" s="15">
        <f t="shared" si="281"/>
        <v>3.92</v>
      </c>
      <c r="AB1707" s="11">
        <v>5</v>
      </c>
      <c r="AC1707" s="11">
        <v>18</v>
      </c>
      <c r="AD1707" s="15">
        <f t="shared" si="271"/>
        <v>0.72</v>
      </c>
      <c r="AE1707" s="16">
        <f t="shared" si="279"/>
        <v>18.367346938775512</v>
      </c>
      <c r="AF1707" s="11">
        <v>0</v>
      </c>
      <c r="AG1707" s="11">
        <f t="shared" si="282"/>
        <v>0</v>
      </c>
      <c r="AH1707" s="11">
        <v>2</v>
      </c>
      <c r="AI1707" s="11">
        <f t="shared" si="280"/>
        <v>8</v>
      </c>
      <c r="AJ1707" s="18" t="s">
        <v>87</v>
      </c>
      <c r="AM1707" s="11">
        <v>12</v>
      </c>
      <c r="AN1707" s="11">
        <v>3</v>
      </c>
      <c r="AO1707" s="11">
        <v>1</v>
      </c>
      <c r="AP1707" s="11">
        <v>4</v>
      </c>
      <c r="AQ1707" s="11">
        <v>3</v>
      </c>
      <c r="AR1707" s="11">
        <v>3</v>
      </c>
      <c r="AS1707" s="11"/>
      <c r="AT1707" s="11"/>
      <c r="AU1707" s="11">
        <f>AS1707-78</f>
        <v>-78</v>
      </c>
      <c r="AV1707" s="11">
        <f>AS1707-95</f>
        <v>-95</v>
      </c>
      <c r="AW1707" s="16"/>
      <c r="AX1707" s="16"/>
      <c r="BE1707" s="16" t="s">
        <v>587</v>
      </c>
      <c r="BH1707" t="str">
        <f>CONCATENATE(Tabla1[[#This Row],[MADRE]],"X",Tabla1[[#This Row],[PADRE]])</f>
        <v>D00i127XA2198</v>
      </c>
    </row>
    <row r="1708" spans="1:60" ht="15.75" x14ac:dyDescent="0.25">
      <c r="A1708" s="11" t="str">
        <f t="shared" si="275"/>
        <v>D08_270_14</v>
      </c>
      <c r="B1708" s="1" t="s">
        <v>609</v>
      </c>
      <c r="C1708" s="2">
        <v>270</v>
      </c>
      <c r="D1708" s="16">
        <v>14</v>
      </c>
      <c r="E1708" s="11" t="s">
        <v>556</v>
      </c>
      <c r="F1708" s="14" t="s">
        <v>224</v>
      </c>
      <c r="G1708" s="11" t="s">
        <v>363</v>
      </c>
      <c r="H1708" s="11">
        <v>2013</v>
      </c>
      <c r="I1708" s="13" t="s">
        <v>373</v>
      </c>
      <c r="J1708" s="11">
        <v>73</v>
      </c>
      <c r="M1708" s="11">
        <f>L1708-49</f>
        <v>-49</v>
      </c>
      <c r="P1708" s="11">
        <v>3</v>
      </c>
      <c r="T1708" s="11"/>
      <c r="U1708" s="11"/>
      <c r="W1708" s="11">
        <v>3</v>
      </c>
      <c r="X1708" s="11">
        <v>229</v>
      </c>
      <c r="Y1708" s="11">
        <v>25</v>
      </c>
      <c r="Z1708" s="11">
        <v>91</v>
      </c>
      <c r="AA1708" s="11">
        <v>4</v>
      </c>
      <c r="AB1708" s="16">
        <v>4</v>
      </c>
      <c r="AC1708" s="11">
        <v>20</v>
      </c>
      <c r="AD1708" s="15">
        <f t="shared" si="271"/>
        <v>0.8</v>
      </c>
      <c r="AE1708" s="15">
        <f>AD1708/(Z1708-AG1708)</f>
        <v>9.3023255813953487E-3</v>
      </c>
      <c r="AF1708" s="16">
        <v>0</v>
      </c>
      <c r="AG1708" s="11">
        <v>5</v>
      </c>
      <c r="AH1708" s="11">
        <v>5</v>
      </c>
      <c r="AI1708" s="11">
        <f t="shared" si="280"/>
        <v>20</v>
      </c>
      <c r="AJ1708" s="18" t="s">
        <v>537</v>
      </c>
      <c r="AM1708" s="18" t="s">
        <v>648</v>
      </c>
      <c r="AN1708" s="11">
        <v>3</v>
      </c>
      <c r="AO1708" s="11">
        <v>1</v>
      </c>
      <c r="AP1708" s="11">
        <v>3</v>
      </c>
      <c r="AQ1708" s="11">
        <v>3</v>
      </c>
      <c r="AR1708" s="11">
        <v>3</v>
      </c>
      <c r="AS1708" s="11">
        <v>1</v>
      </c>
      <c r="AT1708" s="19"/>
      <c r="AU1708" s="11">
        <f>AS1708-76</f>
        <v>-75</v>
      </c>
      <c r="AV1708" s="11">
        <f>AS1708-90</f>
        <v>-89</v>
      </c>
      <c r="AW1708" s="16"/>
      <c r="AX1708" s="16"/>
      <c r="BE1708" s="16" t="s">
        <v>587</v>
      </c>
      <c r="BH1708" t="str">
        <f>CONCATENATE(Tabla1[[#This Row],[MADRE]],"X",Tabla1[[#This Row],[PADRE]])</f>
        <v>D00i127XA2198</v>
      </c>
    </row>
    <row r="1709" spans="1:60" ht="15.75" x14ac:dyDescent="0.25">
      <c r="A1709" s="11" t="str">
        <f t="shared" si="275"/>
        <v>D08_271_14</v>
      </c>
      <c r="B1709" s="1" t="s">
        <v>609</v>
      </c>
      <c r="C1709" s="2">
        <v>271</v>
      </c>
      <c r="D1709" s="16">
        <v>14</v>
      </c>
      <c r="E1709" s="11" t="s">
        <v>556</v>
      </c>
      <c r="F1709" s="14" t="s">
        <v>224</v>
      </c>
      <c r="G1709" s="11" t="s">
        <v>363</v>
      </c>
      <c r="H1709" s="11">
        <v>2012</v>
      </c>
      <c r="I1709" s="13" t="s">
        <v>586</v>
      </c>
      <c r="J1709" s="11">
        <v>76</v>
      </c>
      <c r="M1709" s="11">
        <f>L1709-67</f>
        <v>-67</v>
      </c>
      <c r="P1709" s="11">
        <v>2</v>
      </c>
      <c r="T1709" s="11"/>
      <c r="U1709" s="11"/>
      <c r="W1709" s="11">
        <v>2</v>
      </c>
      <c r="X1709" s="11">
        <v>210</v>
      </c>
      <c r="Y1709" s="11">
        <v>25</v>
      </c>
      <c r="Z1709" s="11">
        <v>44</v>
      </c>
      <c r="AA1709" s="15">
        <f t="shared" ref="AA1709:AA1728" si="283">(Z1709+(AD1709*AF1709))/Y1709</f>
        <v>1.76</v>
      </c>
      <c r="AB1709" s="11">
        <v>4</v>
      </c>
      <c r="AC1709" s="11">
        <v>16</v>
      </c>
      <c r="AD1709" s="15">
        <f t="shared" si="271"/>
        <v>0.64</v>
      </c>
      <c r="AE1709" s="16">
        <f t="shared" ref="AE1709:AE1728" si="284">AD1709*100/AA1709</f>
        <v>36.363636363636367</v>
      </c>
      <c r="AF1709" s="11">
        <v>0</v>
      </c>
      <c r="AG1709" s="11">
        <f t="shared" ref="AG1709:AG1728" si="285">AF1709*100/Y1709</f>
        <v>0</v>
      </c>
      <c r="AH1709" s="11">
        <v>0</v>
      </c>
      <c r="AI1709" s="11">
        <f t="shared" si="280"/>
        <v>0</v>
      </c>
      <c r="AJ1709" s="18" t="s">
        <v>649</v>
      </c>
      <c r="AM1709" s="11">
        <v>7</v>
      </c>
      <c r="AN1709" s="11">
        <v>3</v>
      </c>
      <c r="AO1709" s="11">
        <v>3</v>
      </c>
      <c r="AP1709" s="11">
        <v>3</v>
      </c>
      <c r="AQ1709" s="11">
        <v>3</v>
      </c>
      <c r="AR1709" s="11">
        <v>2</v>
      </c>
      <c r="AS1709" s="11"/>
      <c r="AT1709" s="11"/>
      <c r="AU1709" s="11">
        <f>AS1709-78</f>
        <v>-78</v>
      </c>
      <c r="AV1709" s="11">
        <f>AS1709-95</f>
        <v>-95</v>
      </c>
      <c r="AW1709" s="16"/>
      <c r="AX1709" s="16"/>
      <c r="BE1709" s="16" t="s">
        <v>587</v>
      </c>
      <c r="BH1709" t="str">
        <f>CONCATENATE(Tabla1[[#This Row],[MADRE]],"X",Tabla1[[#This Row],[PADRE]])</f>
        <v>D00i127XA2198</v>
      </c>
    </row>
    <row r="1710" spans="1:60" ht="15.75" x14ac:dyDescent="0.25">
      <c r="A1710" s="11" t="str">
        <f t="shared" si="275"/>
        <v>D08_274_14</v>
      </c>
      <c r="B1710" s="1" t="s">
        <v>609</v>
      </c>
      <c r="C1710" s="2">
        <v>274</v>
      </c>
      <c r="D1710" s="16">
        <v>14</v>
      </c>
      <c r="E1710" s="11" t="s">
        <v>556</v>
      </c>
      <c r="F1710" s="14" t="s">
        <v>224</v>
      </c>
      <c r="G1710" s="11" t="s">
        <v>363</v>
      </c>
      <c r="H1710" s="11">
        <v>2012</v>
      </c>
      <c r="I1710" s="13" t="s">
        <v>586</v>
      </c>
      <c r="J1710" s="11">
        <v>75</v>
      </c>
      <c r="M1710" s="11">
        <f>L1710-67</f>
        <v>-67</v>
      </c>
      <c r="P1710" s="11">
        <v>4</v>
      </c>
      <c r="T1710" s="11"/>
      <c r="U1710" s="11"/>
      <c r="W1710" s="11">
        <v>2</v>
      </c>
      <c r="X1710" s="11">
        <v>207</v>
      </c>
      <c r="Y1710" s="11">
        <v>25</v>
      </c>
      <c r="Z1710" s="11">
        <v>49</v>
      </c>
      <c r="AA1710" s="15">
        <f t="shared" si="283"/>
        <v>1.96</v>
      </c>
      <c r="AB1710" s="11">
        <v>4</v>
      </c>
      <c r="AC1710" s="11">
        <v>15</v>
      </c>
      <c r="AD1710" s="15">
        <f t="shared" si="271"/>
        <v>0.6</v>
      </c>
      <c r="AE1710" s="16">
        <f t="shared" si="284"/>
        <v>30.612244897959183</v>
      </c>
      <c r="AF1710" s="11">
        <v>0</v>
      </c>
      <c r="AG1710" s="11">
        <f t="shared" si="285"/>
        <v>0</v>
      </c>
      <c r="AH1710" s="11">
        <v>2</v>
      </c>
      <c r="AI1710" s="11">
        <f t="shared" si="280"/>
        <v>8</v>
      </c>
      <c r="AJ1710" s="18" t="s">
        <v>87</v>
      </c>
      <c r="AM1710" s="11">
        <v>4</v>
      </c>
      <c r="AN1710" s="11">
        <v>3</v>
      </c>
      <c r="AO1710" s="11">
        <v>2</v>
      </c>
      <c r="AP1710" s="11">
        <v>3</v>
      </c>
      <c r="AQ1710" s="11">
        <v>3</v>
      </c>
      <c r="AR1710" s="11">
        <v>3</v>
      </c>
      <c r="AS1710" s="11"/>
      <c r="AT1710" s="11"/>
      <c r="AU1710" s="11">
        <f>AS1710-78</f>
        <v>-78</v>
      </c>
      <c r="AV1710" s="11">
        <f>AS1710-95</f>
        <v>-95</v>
      </c>
      <c r="AW1710" s="16"/>
      <c r="AX1710" s="16"/>
      <c r="BE1710" s="16" t="s">
        <v>587</v>
      </c>
      <c r="BH1710" t="str">
        <f>CONCATENATE(Tabla1[[#This Row],[MADRE]],"X",Tabla1[[#This Row],[PADRE]])</f>
        <v>D00i127XA2198</v>
      </c>
    </row>
    <row r="1711" spans="1:60" ht="15.75" hidden="1" x14ac:dyDescent="0.25">
      <c r="A1711" s="11" t="str">
        <f t="shared" si="275"/>
        <v>D08_294_15</v>
      </c>
      <c r="B1711" s="1" t="s">
        <v>609</v>
      </c>
      <c r="C1711" s="2">
        <v>294</v>
      </c>
      <c r="D1711" s="16">
        <v>15</v>
      </c>
      <c r="E1711" s="11" t="s">
        <v>650</v>
      </c>
      <c r="F1711" s="11" t="s">
        <v>650</v>
      </c>
      <c r="G1711" s="11" t="s">
        <v>651</v>
      </c>
      <c r="H1711" s="11">
        <v>2013</v>
      </c>
      <c r="I1711" s="13" t="s">
        <v>373</v>
      </c>
      <c r="J1711" s="11">
        <v>72</v>
      </c>
      <c r="M1711" s="11">
        <f>L1711-49</f>
        <v>-49</v>
      </c>
      <c r="P1711" s="11">
        <v>4</v>
      </c>
      <c r="T1711" s="11"/>
      <c r="U1711" s="11"/>
      <c r="W1711" s="11">
        <v>2</v>
      </c>
      <c r="X1711" s="11">
        <v>214</v>
      </c>
      <c r="Y1711" s="11">
        <v>25</v>
      </c>
      <c r="Z1711" s="11">
        <v>99</v>
      </c>
      <c r="AA1711" s="15">
        <f t="shared" si="283"/>
        <v>3.96</v>
      </c>
      <c r="AB1711" s="11">
        <v>4</v>
      </c>
      <c r="AC1711" s="11">
        <v>21</v>
      </c>
      <c r="AD1711" s="15">
        <f t="shared" si="271"/>
        <v>0.84</v>
      </c>
      <c r="AE1711" s="16">
        <f t="shared" si="284"/>
        <v>21.212121212121211</v>
      </c>
      <c r="AF1711" s="11">
        <v>0</v>
      </c>
      <c r="AG1711" s="11">
        <f t="shared" si="285"/>
        <v>0</v>
      </c>
      <c r="AH1711" s="11">
        <v>0</v>
      </c>
      <c r="AI1711" s="11">
        <f t="shared" si="280"/>
        <v>0</v>
      </c>
      <c r="AJ1711" s="18" t="s">
        <v>537</v>
      </c>
      <c r="AM1711" s="11">
        <v>2</v>
      </c>
      <c r="AN1711" s="11">
        <v>2</v>
      </c>
      <c r="AO1711" s="11">
        <v>2</v>
      </c>
      <c r="AP1711" s="11">
        <v>3</v>
      </c>
      <c r="AQ1711" s="11">
        <v>3</v>
      </c>
      <c r="AR1711" s="11">
        <v>3</v>
      </c>
      <c r="AS1711" s="11">
        <v>1</v>
      </c>
      <c r="AT1711" s="19" t="s">
        <v>652</v>
      </c>
      <c r="AU1711" s="11">
        <f>AS1711-76</f>
        <v>-75</v>
      </c>
      <c r="AV1711" s="11">
        <f>AS1711-90</f>
        <v>-89</v>
      </c>
      <c r="AW1711" s="16"/>
      <c r="AX1711" s="16"/>
      <c r="BE1711" s="16" t="s">
        <v>591</v>
      </c>
      <c r="BH1711" t="str">
        <f>CONCATENATE(Tabla1[[#This Row],[MADRE]],"X",Tabla1[[#This Row],[PADRE]])</f>
        <v>D01i203XD01i203</v>
      </c>
    </row>
    <row r="1712" spans="1:60" ht="15.75" hidden="1" x14ac:dyDescent="0.25">
      <c r="A1712" s="11" t="str">
        <f t="shared" si="275"/>
        <v>D08_295_15</v>
      </c>
      <c r="B1712" s="1" t="s">
        <v>609</v>
      </c>
      <c r="C1712" s="8">
        <v>295</v>
      </c>
      <c r="D1712" s="13">
        <v>15</v>
      </c>
      <c r="E1712" s="11" t="s">
        <v>650</v>
      </c>
      <c r="F1712" s="11" t="s">
        <v>650</v>
      </c>
      <c r="G1712" s="14" t="s">
        <v>651</v>
      </c>
      <c r="H1712" s="14">
        <v>2011</v>
      </c>
      <c r="I1712" s="13" t="s">
        <v>586</v>
      </c>
      <c r="J1712" s="14">
        <v>72</v>
      </c>
      <c r="M1712" s="14">
        <f>L1712-53</f>
        <v>-53</v>
      </c>
      <c r="P1712" s="14">
        <v>4</v>
      </c>
      <c r="T1712" s="14"/>
      <c r="U1712" s="14"/>
      <c r="W1712" s="14">
        <v>2</v>
      </c>
      <c r="X1712" s="14">
        <v>210</v>
      </c>
      <c r="Y1712" s="14">
        <v>25</v>
      </c>
      <c r="Z1712" s="14">
        <v>66</v>
      </c>
      <c r="AA1712" s="81">
        <f t="shared" si="283"/>
        <v>2.6749999999999998</v>
      </c>
      <c r="AB1712" s="14">
        <v>4</v>
      </c>
      <c r="AC1712" s="14">
        <v>21</v>
      </c>
      <c r="AD1712" s="81">
        <f t="shared" si="271"/>
        <v>0.875</v>
      </c>
      <c r="AE1712" s="13">
        <f t="shared" si="284"/>
        <v>32.710280373831779</v>
      </c>
      <c r="AF1712" s="14">
        <v>1</v>
      </c>
      <c r="AG1712" s="14">
        <f t="shared" si="285"/>
        <v>4</v>
      </c>
      <c r="AH1712" s="14">
        <v>0</v>
      </c>
      <c r="AI1712" s="14">
        <f t="shared" si="280"/>
        <v>0</v>
      </c>
      <c r="AJ1712" s="17" t="s">
        <v>309</v>
      </c>
      <c r="AM1712" s="14">
        <v>2</v>
      </c>
      <c r="AN1712" s="14">
        <v>3</v>
      </c>
      <c r="AO1712" s="14">
        <v>2</v>
      </c>
      <c r="AP1712" s="14">
        <v>2</v>
      </c>
      <c r="AQ1712" s="14">
        <v>3</v>
      </c>
      <c r="AR1712" s="14">
        <v>3</v>
      </c>
      <c r="AS1712" s="14">
        <v>2</v>
      </c>
      <c r="AT1712" s="14"/>
      <c r="AU1712" s="14">
        <f>AS1712-70</f>
        <v>-68</v>
      </c>
      <c r="AV1712" s="14">
        <f>AS1712-85</f>
        <v>-83</v>
      </c>
      <c r="AW1712" s="13"/>
      <c r="AX1712" s="13"/>
      <c r="BE1712" s="13" t="s">
        <v>591</v>
      </c>
      <c r="BH1712" t="str">
        <f>CONCATENATE(Tabla1[[#This Row],[MADRE]],"X",Tabla1[[#This Row],[PADRE]])</f>
        <v>D01i203XD01i203</v>
      </c>
    </row>
    <row r="1713" spans="1:60" ht="15.75" hidden="1" x14ac:dyDescent="0.25">
      <c r="A1713" s="11" t="str">
        <f t="shared" si="275"/>
        <v>D08_295_15</v>
      </c>
      <c r="B1713" s="1" t="s">
        <v>609</v>
      </c>
      <c r="C1713" s="2">
        <v>295</v>
      </c>
      <c r="D1713" s="16">
        <v>15</v>
      </c>
      <c r="E1713" s="11" t="s">
        <v>650</v>
      </c>
      <c r="F1713" s="11" t="s">
        <v>650</v>
      </c>
      <c r="G1713" s="11" t="s">
        <v>651</v>
      </c>
      <c r="H1713" s="11">
        <v>2012</v>
      </c>
      <c r="I1713" s="13" t="s">
        <v>586</v>
      </c>
      <c r="J1713" s="11">
        <v>82</v>
      </c>
      <c r="M1713" s="11">
        <f>L1713-67</f>
        <v>-67</v>
      </c>
      <c r="P1713" s="11">
        <v>4</v>
      </c>
      <c r="T1713" s="11"/>
      <c r="U1713" s="11"/>
      <c r="W1713" s="11">
        <v>3</v>
      </c>
      <c r="X1713" s="11">
        <v>211</v>
      </c>
      <c r="Y1713" s="11">
        <v>25</v>
      </c>
      <c r="Z1713" s="11">
        <v>61</v>
      </c>
      <c r="AA1713" s="15">
        <f t="shared" si="283"/>
        <v>2.4716666666666667</v>
      </c>
      <c r="AB1713" s="11">
        <v>4</v>
      </c>
      <c r="AC1713" s="11">
        <v>19</v>
      </c>
      <c r="AD1713" s="15">
        <f t="shared" si="271"/>
        <v>0.79166666666666663</v>
      </c>
      <c r="AE1713" s="16">
        <f t="shared" si="284"/>
        <v>32.029669588671609</v>
      </c>
      <c r="AF1713" s="11">
        <v>1</v>
      </c>
      <c r="AG1713" s="11">
        <f t="shared" si="285"/>
        <v>4</v>
      </c>
      <c r="AH1713" s="11">
        <v>0</v>
      </c>
      <c r="AI1713" s="11">
        <f t="shared" si="280"/>
        <v>0</v>
      </c>
      <c r="AJ1713" s="18" t="s">
        <v>279</v>
      </c>
      <c r="AM1713" s="11">
        <v>3</v>
      </c>
      <c r="AN1713" s="11">
        <v>3</v>
      </c>
      <c r="AO1713" s="11">
        <v>2</v>
      </c>
      <c r="AP1713" s="11">
        <v>3</v>
      </c>
      <c r="AQ1713" s="11">
        <v>3</v>
      </c>
      <c r="AR1713" s="11">
        <v>3</v>
      </c>
      <c r="AS1713" s="11"/>
      <c r="AT1713" s="11" t="s">
        <v>570</v>
      </c>
      <c r="AU1713" s="11">
        <f>AS1713-78</f>
        <v>-78</v>
      </c>
      <c r="AV1713" s="11">
        <f>AS1713-95</f>
        <v>-95</v>
      </c>
      <c r="AW1713" s="16"/>
      <c r="AX1713" s="16"/>
      <c r="BE1713" s="16" t="s">
        <v>591</v>
      </c>
      <c r="BH1713" t="str">
        <f>CONCATENATE(Tabla1[[#This Row],[MADRE]],"X",Tabla1[[#This Row],[PADRE]])</f>
        <v>D01i203XD01i203</v>
      </c>
    </row>
    <row r="1714" spans="1:60" ht="15.75" hidden="1" x14ac:dyDescent="0.25">
      <c r="A1714" s="11" t="str">
        <f t="shared" si="275"/>
        <v>D08_298_15</v>
      </c>
      <c r="B1714" s="1" t="s">
        <v>609</v>
      </c>
      <c r="C1714" s="8">
        <v>298</v>
      </c>
      <c r="D1714" s="13">
        <v>15</v>
      </c>
      <c r="E1714" s="11" t="s">
        <v>650</v>
      </c>
      <c r="F1714" s="11" t="s">
        <v>650</v>
      </c>
      <c r="G1714" s="14" t="s">
        <v>651</v>
      </c>
      <c r="H1714" s="14">
        <v>2011</v>
      </c>
      <c r="I1714" s="13" t="s">
        <v>586</v>
      </c>
      <c r="J1714" s="14">
        <v>74</v>
      </c>
      <c r="M1714" s="14">
        <f>L1714-53</f>
        <v>-53</v>
      </c>
      <c r="P1714" s="14">
        <v>2</v>
      </c>
      <c r="T1714" s="14"/>
      <c r="U1714" s="14"/>
      <c r="W1714" s="14">
        <v>2</v>
      </c>
      <c r="X1714" s="14">
        <v>204</v>
      </c>
      <c r="Y1714" s="14">
        <v>25</v>
      </c>
      <c r="Z1714" s="14">
        <v>66</v>
      </c>
      <c r="AA1714" s="81">
        <f t="shared" si="283"/>
        <v>2.665</v>
      </c>
      <c r="AB1714" s="14">
        <v>4</v>
      </c>
      <c r="AC1714" s="14">
        <v>15</v>
      </c>
      <c r="AD1714" s="81">
        <f t="shared" si="271"/>
        <v>0.625</v>
      </c>
      <c r="AE1714" s="13">
        <f t="shared" si="284"/>
        <v>23.452157598499063</v>
      </c>
      <c r="AF1714" s="14">
        <v>1</v>
      </c>
      <c r="AG1714" s="14">
        <f t="shared" si="285"/>
        <v>4</v>
      </c>
      <c r="AH1714" s="14">
        <v>0</v>
      </c>
      <c r="AI1714" s="14">
        <f t="shared" si="280"/>
        <v>0</v>
      </c>
      <c r="AJ1714" s="17" t="s">
        <v>459</v>
      </c>
      <c r="AM1714" s="14">
        <v>3</v>
      </c>
      <c r="AN1714" s="14">
        <v>2</v>
      </c>
      <c r="AO1714" s="14">
        <v>3</v>
      </c>
      <c r="AP1714" s="14">
        <v>2</v>
      </c>
      <c r="AQ1714" s="14">
        <v>3</v>
      </c>
      <c r="AR1714" s="14">
        <v>1</v>
      </c>
      <c r="AS1714" s="14">
        <v>4</v>
      </c>
      <c r="AT1714" s="14"/>
      <c r="AU1714" s="14">
        <f>AS1714-70</f>
        <v>-66</v>
      </c>
      <c r="AV1714" s="14">
        <f>AS1714-85</f>
        <v>-81</v>
      </c>
      <c r="AW1714" s="13"/>
      <c r="AX1714" s="13"/>
      <c r="BE1714" s="13" t="s">
        <v>591</v>
      </c>
      <c r="BH1714" t="str">
        <f>CONCATENATE(Tabla1[[#This Row],[MADRE]],"X",Tabla1[[#This Row],[PADRE]])</f>
        <v>D01i203XD01i203</v>
      </c>
    </row>
    <row r="1715" spans="1:60" ht="15.75" hidden="1" x14ac:dyDescent="0.25">
      <c r="A1715" s="11" t="str">
        <f t="shared" si="275"/>
        <v>D08_298_15</v>
      </c>
      <c r="B1715" s="1" t="s">
        <v>609</v>
      </c>
      <c r="C1715" s="2">
        <v>298</v>
      </c>
      <c r="D1715" s="16">
        <v>15</v>
      </c>
      <c r="E1715" s="11" t="s">
        <v>650</v>
      </c>
      <c r="F1715" s="11" t="s">
        <v>650</v>
      </c>
      <c r="G1715" s="11" t="s">
        <v>651</v>
      </c>
      <c r="H1715" s="11">
        <v>2012</v>
      </c>
      <c r="I1715" s="13" t="s">
        <v>586</v>
      </c>
      <c r="J1715" s="11">
        <v>84</v>
      </c>
      <c r="M1715" s="11">
        <f>L1715-67</f>
        <v>-67</v>
      </c>
      <c r="P1715" s="11">
        <v>3</v>
      </c>
      <c r="T1715" s="11"/>
      <c r="U1715" s="11"/>
      <c r="W1715" s="11">
        <v>2</v>
      </c>
      <c r="X1715" s="11">
        <v>205</v>
      </c>
      <c r="Y1715" s="11">
        <v>25</v>
      </c>
      <c r="Z1715" s="11">
        <v>69</v>
      </c>
      <c r="AA1715" s="15">
        <f t="shared" si="283"/>
        <v>2.76</v>
      </c>
      <c r="AB1715" s="11">
        <v>4</v>
      </c>
      <c r="AC1715" s="11">
        <v>15</v>
      </c>
      <c r="AD1715" s="15">
        <f t="shared" si="271"/>
        <v>0.6</v>
      </c>
      <c r="AE1715" s="16">
        <f t="shared" si="284"/>
        <v>21.739130434782609</v>
      </c>
      <c r="AF1715" s="11">
        <v>0</v>
      </c>
      <c r="AG1715" s="11">
        <f t="shared" si="285"/>
        <v>0</v>
      </c>
      <c r="AH1715" s="11">
        <v>0</v>
      </c>
      <c r="AI1715" s="11">
        <f t="shared" si="280"/>
        <v>0</v>
      </c>
      <c r="AJ1715" s="18" t="s">
        <v>87</v>
      </c>
      <c r="AM1715" s="11">
        <v>8</v>
      </c>
      <c r="AN1715" s="11">
        <v>2</v>
      </c>
      <c r="AO1715" s="11">
        <v>2</v>
      </c>
      <c r="AP1715" s="11">
        <v>2</v>
      </c>
      <c r="AQ1715" s="11">
        <v>3</v>
      </c>
      <c r="AR1715" s="11">
        <v>3</v>
      </c>
      <c r="AS1715" s="11"/>
      <c r="AT1715" s="11"/>
      <c r="AU1715" s="11">
        <f>AS1715-78</f>
        <v>-78</v>
      </c>
      <c r="AV1715" s="11">
        <f>AS1715-95</f>
        <v>-95</v>
      </c>
      <c r="AW1715" s="16"/>
      <c r="AX1715" s="16"/>
      <c r="BE1715" s="16" t="s">
        <v>591</v>
      </c>
      <c r="BH1715" t="str">
        <f>CONCATENATE(Tabla1[[#This Row],[MADRE]],"X",Tabla1[[#This Row],[PADRE]])</f>
        <v>D01i203XD01i203</v>
      </c>
    </row>
    <row r="1716" spans="1:60" ht="15.75" hidden="1" x14ac:dyDescent="0.25">
      <c r="A1716" s="11" t="str">
        <f t="shared" si="275"/>
        <v>D08_299_15</v>
      </c>
      <c r="B1716" s="1" t="s">
        <v>609</v>
      </c>
      <c r="C1716" s="2">
        <v>299</v>
      </c>
      <c r="D1716" s="16">
        <v>15</v>
      </c>
      <c r="E1716" s="11" t="s">
        <v>650</v>
      </c>
      <c r="F1716" s="11" t="s">
        <v>650</v>
      </c>
      <c r="G1716" s="11" t="s">
        <v>651</v>
      </c>
      <c r="H1716" s="11">
        <v>2012</v>
      </c>
      <c r="I1716" s="13" t="s">
        <v>586</v>
      </c>
      <c r="J1716" s="11">
        <v>84</v>
      </c>
      <c r="M1716" s="11">
        <f>L1716-67</f>
        <v>-67</v>
      </c>
      <c r="P1716" s="11">
        <v>2</v>
      </c>
      <c r="T1716" s="11"/>
      <c r="U1716" s="11"/>
      <c r="W1716" s="11">
        <v>2</v>
      </c>
      <c r="X1716" s="11">
        <v>206</v>
      </c>
      <c r="Y1716" s="11">
        <v>25</v>
      </c>
      <c r="Z1716" s="11">
        <v>66</v>
      </c>
      <c r="AA1716" s="15">
        <f t="shared" si="283"/>
        <v>2.64</v>
      </c>
      <c r="AB1716" s="11">
        <v>4</v>
      </c>
      <c r="AC1716" s="11">
        <v>19</v>
      </c>
      <c r="AD1716" s="15">
        <f t="shared" si="271"/>
        <v>0.76</v>
      </c>
      <c r="AE1716" s="16">
        <f t="shared" si="284"/>
        <v>28.787878787878785</v>
      </c>
      <c r="AF1716" s="11">
        <v>0</v>
      </c>
      <c r="AG1716" s="11">
        <f t="shared" si="285"/>
        <v>0</v>
      </c>
      <c r="AH1716" s="11">
        <v>0</v>
      </c>
      <c r="AI1716" s="11">
        <f t="shared" si="280"/>
        <v>0</v>
      </c>
      <c r="AJ1716" s="18" t="s">
        <v>87</v>
      </c>
      <c r="AM1716" s="11">
        <v>2</v>
      </c>
      <c r="AN1716" s="11">
        <v>3</v>
      </c>
      <c r="AO1716" s="11">
        <v>2</v>
      </c>
      <c r="AP1716" s="11">
        <v>3</v>
      </c>
      <c r="AQ1716" s="11">
        <v>3</v>
      </c>
      <c r="AR1716" s="11">
        <v>3</v>
      </c>
      <c r="AS1716" s="11"/>
      <c r="AT1716" s="11"/>
      <c r="AU1716" s="11">
        <f>AS1716-78</f>
        <v>-78</v>
      </c>
      <c r="AV1716" s="11">
        <f>AS1716-95</f>
        <v>-95</v>
      </c>
      <c r="AW1716" s="16"/>
      <c r="AX1716" s="16"/>
      <c r="BE1716" s="16" t="s">
        <v>591</v>
      </c>
      <c r="BH1716" t="str">
        <f>CONCATENATE(Tabla1[[#This Row],[MADRE]],"X",Tabla1[[#This Row],[PADRE]])</f>
        <v>D01i203XD01i203</v>
      </c>
    </row>
    <row r="1717" spans="1:60" ht="15.75" hidden="1" x14ac:dyDescent="0.25">
      <c r="A1717" s="11" t="str">
        <f t="shared" si="275"/>
        <v>D08_301_15</v>
      </c>
      <c r="B1717" s="1" t="s">
        <v>609</v>
      </c>
      <c r="C1717" s="2">
        <v>301</v>
      </c>
      <c r="D1717" s="16">
        <v>15</v>
      </c>
      <c r="E1717" s="11" t="s">
        <v>650</v>
      </c>
      <c r="F1717" s="11" t="s">
        <v>650</v>
      </c>
      <c r="G1717" s="11" t="s">
        <v>651</v>
      </c>
      <c r="H1717" s="11">
        <v>2012</v>
      </c>
      <c r="I1717" s="13" t="s">
        <v>586</v>
      </c>
      <c r="J1717" s="11">
        <v>90</v>
      </c>
      <c r="M1717" s="11">
        <f>L1717-67</f>
        <v>-67</v>
      </c>
      <c r="P1717" s="11">
        <v>4</v>
      </c>
      <c r="T1717" s="11"/>
      <c r="U1717" s="11"/>
      <c r="W1717" s="11">
        <v>2</v>
      </c>
      <c r="X1717" s="11">
        <v>208</v>
      </c>
      <c r="Y1717" s="11">
        <v>25</v>
      </c>
      <c r="Z1717" s="11">
        <v>42</v>
      </c>
      <c r="AA1717" s="15">
        <f t="shared" si="283"/>
        <v>1.68</v>
      </c>
      <c r="AB1717" s="11">
        <v>4</v>
      </c>
      <c r="AC1717" s="11">
        <v>16</v>
      </c>
      <c r="AD1717" s="15">
        <f t="shared" si="271"/>
        <v>0.64</v>
      </c>
      <c r="AE1717" s="16">
        <f t="shared" si="284"/>
        <v>38.095238095238095</v>
      </c>
      <c r="AF1717" s="11">
        <v>0</v>
      </c>
      <c r="AG1717" s="11">
        <f t="shared" si="285"/>
        <v>0</v>
      </c>
      <c r="AH1717" s="11">
        <v>0</v>
      </c>
      <c r="AI1717" s="11">
        <f t="shared" si="280"/>
        <v>0</v>
      </c>
      <c r="AJ1717" s="18" t="s">
        <v>206</v>
      </c>
      <c r="AM1717" s="11">
        <v>3</v>
      </c>
      <c r="AN1717" s="11">
        <v>3</v>
      </c>
      <c r="AO1717" s="11">
        <v>2</v>
      </c>
      <c r="AP1717" s="11">
        <v>2</v>
      </c>
      <c r="AQ1717" s="11">
        <v>3</v>
      </c>
      <c r="AR1717" s="11">
        <v>3</v>
      </c>
      <c r="AS1717" s="11"/>
      <c r="AT1717" s="11" t="s">
        <v>527</v>
      </c>
      <c r="AU1717" s="11">
        <f>AS1717-78</f>
        <v>-78</v>
      </c>
      <c r="AV1717" s="11">
        <f>AS1717-95</f>
        <v>-95</v>
      </c>
      <c r="AW1717" s="16"/>
      <c r="AX1717" s="16"/>
      <c r="BE1717" s="16" t="s">
        <v>591</v>
      </c>
      <c r="BH1717" t="str">
        <f>CONCATENATE(Tabla1[[#This Row],[MADRE]],"X",Tabla1[[#This Row],[PADRE]])</f>
        <v>D01i203XD01i203</v>
      </c>
    </row>
    <row r="1718" spans="1:60" ht="15.75" hidden="1" x14ac:dyDescent="0.25">
      <c r="A1718" s="11" t="str">
        <f t="shared" si="275"/>
        <v>D08_302_15</v>
      </c>
      <c r="B1718" s="1" t="s">
        <v>609</v>
      </c>
      <c r="C1718" s="2">
        <v>302</v>
      </c>
      <c r="D1718" s="16">
        <v>15</v>
      </c>
      <c r="E1718" s="11" t="s">
        <v>650</v>
      </c>
      <c r="F1718" s="11" t="s">
        <v>650</v>
      </c>
      <c r="G1718" s="11" t="s">
        <v>651</v>
      </c>
      <c r="H1718" s="11">
        <v>2012</v>
      </c>
      <c r="I1718" s="13" t="s">
        <v>586</v>
      </c>
      <c r="J1718" s="11">
        <v>82</v>
      </c>
      <c r="M1718" s="11">
        <f>L1718-67</f>
        <v>-67</v>
      </c>
      <c r="P1718" s="11">
        <v>2</v>
      </c>
      <c r="T1718" s="11"/>
      <c r="U1718" s="11"/>
      <c r="W1718" s="11">
        <v>2</v>
      </c>
      <c r="X1718" s="11">
        <v>205</v>
      </c>
      <c r="Y1718" s="11">
        <v>25</v>
      </c>
      <c r="Z1718" s="11">
        <v>77</v>
      </c>
      <c r="AA1718" s="15">
        <f t="shared" si="283"/>
        <v>3.132173913043478</v>
      </c>
      <c r="AB1718" s="11">
        <v>4</v>
      </c>
      <c r="AC1718" s="11">
        <v>15</v>
      </c>
      <c r="AD1718" s="15">
        <f t="shared" si="271"/>
        <v>0.65217391304347827</v>
      </c>
      <c r="AE1718" s="16">
        <f t="shared" si="284"/>
        <v>20.821765685730153</v>
      </c>
      <c r="AF1718" s="11">
        <v>2</v>
      </c>
      <c r="AG1718" s="11">
        <f t="shared" si="285"/>
        <v>8</v>
      </c>
      <c r="AH1718" s="11">
        <v>0</v>
      </c>
      <c r="AI1718" s="11">
        <f t="shared" si="280"/>
        <v>0</v>
      </c>
      <c r="AJ1718" s="18" t="s">
        <v>133</v>
      </c>
      <c r="AM1718" s="11">
        <v>5</v>
      </c>
      <c r="AN1718" s="11">
        <v>2</v>
      </c>
      <c r="AO1718" s="11">
        <v>2</v>
      </c>
      <c r="AP1718" s="11">
        <v>3</v>
      </c>
      <c r="AQ1718" s="11">
        <v>3</v>
      </c>
      <c r="AR1718" s="11">
        <v>3</v>
      </c>
      <c r="AS1718" s="11"/>
      <c r="AT1718" s="11"/>
      <c r="AU1718" s="11">
        <f>AS1718-78</f>
        <v>-78</v>
      </c>
      <c r="AV1718" s="11">
        <f>AS1718-95</f>
        <v>-95</v>
      </c>
      <c r="AW1718" s="16"/>
      <c r="AX1718" s="16"/>
      <c r="BE1718" s="16" t="s">
        <v>591</v>
      </c>
      <c r="BH1718" t="str">
        <f>CONCATENATE(Tabla1[[#This Row],[MADRE]],"X",Tabla1[[#This Row],[PADRE]])</f>
        <v>D01i203XD01i203</v>
      </c>
    </row>
    <row r="1719" spans="1:60" ht="15.75" hidden="1" x14ac:dyDescent="0.25">
      <c r="A1719" s="11" t="str">
        <f t="shared" si="275"/>
        <v>D08_307_15</v>
      </c>
      <c r="B1719" s="1" t="s">
        <v>609</v>
      </c>
      <c r="C1719" s="2">
        <v>307</v>
      </c>
      <c r="D1719" s="16">
        <v>15</v>
      </c>
      <c r="E1719" s="11" t="s">
        <v>650</v>
      </c>
      <c r="F1719" s="11" t="s">
        <v>650</v>
      </c>
      <c r="G1719" s="11" t="s">
        <v>651</v>
      </c>
      <c r="H1719" s="11">
        <v>2013</v>
      </c>
      <c r="I1719" s="13" t="s">
        <v>373</v>
      </c>
      <c r="J1719" s="11">
        <v>66</v>
      </c>
      <c r="M1719" s="11">
        <f>L1719-49</f>
        <v>-49</v>
      </c>
      <c r="P1719" s="11">
        <v>4</v>
      </c>
      <c r="T1719" s="11"/>
      <c r="U1719" s="11"/>
      <c r="W1719" s="11">
        <v>1</v>
      </c>
      <c r="X1719" s="11">
        <v>212</v>
      </c>
      <c r="Y1719" s="11">
        <v>25</v>
      </c>
      <c r="Z1719" s="11">
        <v>83</v>
      </c>
      <c r="AA1719" s="15">
        <f t="shared" si="283"/>
        <v>3.32</v>
      </c>
      <c r="AB1719" s="11">
        <v>4</v>
      </c>
      <c r="AC1719" s="11">
        <v>18</v>
      </c>
      <c r="AD1719" s="15">
        <f t="shared" si="271"/>
        <v>0.72</v>
      </c>
      <c r="AE1719" s="16">
        <f t="shared" si="284"/>
        <v>21.686746987951807</v>
      </c>
      <c r="AF1719" s="11">
        <v>0</v>
      </c>
      <c r="AG1719" s="11">
        <f t="shared" si="285"/>
        <v>0</v>
      </c>
      <c r="AH1719" s="11">
        <v>0</v>
      </c>
      <c r="AI1719" s="11">
        <f t="shared" si="280"/>
        <v>0</v>
      </c>
      <c r="AJ1719" s="18" t="s">
        <v>499</v>
      </c>
      <c r="AM1719" s="11">
        <v>9</v>
      </c>
      <c r="AN1719" s="11">
        <v>2</v>
      </c>
      <c r="AO1719" s="11">
        <v>2</v>
      </c>
      <c r="AP1719" s="11">
        <v>3</v>
      </c>
      <c r="AQ1719" s="11">
        <v>3</v>
      </c>
      <c r="AR1719" s="11">
        <v>2</v>
      </c>
      <c r="AS1719" s="11">
        <v>2</v>
      </c>
      <c r="AT1719" s="19" t="s">
        <v>653</v>
      </c>
      <c r="AU1719" s="11">
        <f>AS1719-76</f>
        <v>-74</v>
      </c>
      <c r="AV1719" s="11">
        <f>AS1719-90</f>
        <v>-88</v>
      </c>
      <c r="AW1719" s="16"/>
      <c r="AX1719" s="16"/>
      <c r="BE1719" s="16" t="s">
        <v>591</v>
      </c>
      <c r="BH1719" t="str">
        <f>CONCATENATE(Tabla1[[#This Row],[MADRE]],"X",Tabla1[[#This Row],[PADRE]])</f>
        <v>D01i203XD01i203</v>
      </c>
    </row>
    <row r="1720" spans="1:60" ht="15.75" hidden="1" x14ac:dyDescent="0.25">
      <c r="A1720" s="11" t="str">
        <f t="shared" si="275"/>
        <v>D08_317_15</v>
      </c>
      <c r="B1720" s="1" t="s">
        <v>609</v>
      </c>
      <c r="C1720" s="2">
        <v>317</v>
      </c>
      <c r="D1720" s="16">
        <v>15</v>
      </c>
      <c r="E1720" s="11" t="s">
        <v>650</v>
      </c>
      <c r="F1720" s="11" t="s">
        <v>650</v>
      </c>
      <c r="G1720" s="11" t="s">
        <v>651</v>
      </c>
      <c r="H1720" s="11">
        <v>2012</v>
      </c>
      <c r="I1720" s="13" t="s">
        <v>586</v>
      </c>
      <c r="J1720" s="11">
        <v>78</v>
      </c>
      <c r="M1720" s="11">
        <f>L1720-67</f>
        <v>-67</v>
      </c>
      <c r="P1720" s="11">
        <v>5</v>
      </c>
      <c r="T1720" s="11"/>
      <c r="U1720" s="11"/>
      <c r="W1720" s="11">
        <v>2</v>
      </c>
      <c r="X1720" s="11">
        <v>206</v>
      </c>
      <c r="Y1720" s="11">
        <v>25</v>
      </c>
      <c r="Z1720" s="11">
        <v>67</v>
      </c>
      <c r="AA1720" s="15">
        <f t="shared" si="283"/>
        <v>2.68</v>
      </c>
      <c r="AB1720" s="11">
        <v>4</v>
      </c>
      <c r="AC1720" s="11">
        <v>16</v>
      </c>
      <c r="AD1720" s="15">
        <f t="shared" si="271"/>
        <v>0.64</v>
      </c>
      <c r="AE1720" s="16">
        <f t="shared" si="284"/>
        <v>23.880597014925371</v>
      </c>
      <c r="AF1720" s="11">
        <v>0</v>
      </c>
      <c r="AG1720" s="11">
        <f t="shared" si="285"/>
        <v>0</v>
      </c>
      <c r="AH1720" s="11">
        <v>0</v>
      </c>
      <c r="AI1720" s="11">
        <f t="shared" si="280"/>
        <v>0</v>
      </c>
      <c r="AJ1720" s="18" t="s">
        <v>87</v>
      </c>
      <c r="AM1720" s="11">
        <v>3</v>
      </c>
      <c r="AN1720" s="11">
        <v>3</v>
      </c>
      <c r="AO1720" s="11">
        <v>1</v>
      </c>
      <c r="AP1720" s="11">
        <v>2</v>
      </c>
      <c r="AQ1720" s="11">
        <v>3</v>
      </c>
      <c r="AR1720" s="11">
        <v>3</v>
      </c>
      <c r="AS1720" s="11"/>
      <c r="AT1720" s="11" t="s">
        <v>438</v>
      </c>
      <c r="AU1720" s="11">
        <f>AS1720-78</f>
        <v>-78</v>
      </c>
      <c r="AV1720" s="11">
        <f>AS1720-95</f>
        <v>-95</v>
      </c>
      <c r="AW1720" s="16"/>
      <c r="AX1720" s="16"/>
      <c r="BE1720" s="16" t="s">
        <v>591</v>
      </c>
      <c r="BH1720" t="str">
        <f>CONCATENATE(Tabla1[[#This Row],[MADRE]],"X",Tabla1[[#This Row],[PADRE]])</f>
        <v>D01i203XD01i203</v>
      </c>
    </row>
    <row r="1721" spans="1:60" ht="15.75" hidden="1" x14ac:dyDescent="0.25">
      <c r="A1721" s="11" t="str">
        <f t="shared" si="275"/>
        <v>D08_318_15</v>
      </c>
      <c r="B1721" s="1" t="s">
        <v>609</v>
      </c>
      <c r="C1721" s="2">
        <v>318</v>
      </c>
      <c r="D1721" s="16">
        <v>15</v>
      </c>
      <c r="E1721" s="11" t="s">
        <v>650</v>
      </c>
      <c r="F1721" s="11" t="s">
        <v>650</v>
      </c>
      <c r="G1721" s="11" t="s">
        <v>651</v>
      </c>
      <c r="H1721" s="11">
        <v>2013</v>
      </c>
      <c r="I1721" s="13" t="s">
        <v>373</v>
      </c>
      <c r="J1721" s="11">
        <v>73</v>
      </c>
      <c r="M1721" s="11">
        <f>L1721-49</f>
        <v>-49</v>
      </c>
      <c r="P1721" s="11">
        <v>2</v>
      </c>
      <c r="T1721" s="11"/>
      <c r="U1721" s="11"/>
      <c r="W1721" s="11">
        <v>1</v>
      </c>
      <c r="X1721" s="11">
        <v>213</v>
      </c>
      <c r="Y1721" s="11">
        <v>25</v>
      </c>
      <c r="Z1721" s="11">
        <v>35</v>
      </c>
      <c r="AA1721" s="15">
        <f t="shared" si="283"/>
        <v>1.4</v>
      </c>
      <c r="AB1721" s="11">
        <v>4</v>
      </c>
      <c r="AC1721" s="11">
        <v>17</v>
      </c>
      <c r="AD1721" s="15">
        <f t="shared" si="271"/>
        <v>0.68</v>
      </c>
      <c r="AE1721" s="16">
        <f t="shared" si="284"/>
        <v>48.571428571428577</v>
      </c>
      <c r="AF1721" s="11">
        <v>0</v>
      </c>
      <c r="AG1721" s="11">
        <f t="shared" si="285"/>
        <v>0</v>
      </c>
      <c r="AH1721" s="11">
        <v>0</v>
      </c>
      <c r="AI1721" s="11">
        <f t="shared" si="280"/>
        <v>0</v>
      </c>
      <c r="AJ1721" s="18" t="s">
        <v>239</v>
      </c>
      <c r="AM1721" s="11">
        <v>1</v>
      </c>
      <c r="AN1721" s="11">
        <v>3</v>
      </c>
      <c r="AO1721" s="11">
        <v>2</v>
      </c>
      <c r="AP1721" s="11">
        <v>3</v>
      </c>
      <c r="AQ1721" s="11">
        <v>3</v>
      </c>
      <c r="AR1721" s="11">
        <v>2</v>
      </c>
      <c r="AS1721" s="11">
        <v>3</v>
      </c>
      <c r="AT1721" s="19" t="s">
        <v>654</v>
      </c>
      <c r="AU1721" s="11">
        <f>AS1721-76</f>
        <v>-73</v>
      </c>
      <c r="AV1721" s="11">
        <f>AS1721-90</f>
        <v>-87</v>
      </c>
      <c r="AW1721" s="16"/>
      <c r="AX1721" s="16"/>
      <c r="BE1721" s="16" t="s">
        <v>591</v>
      </c>
      <c r="BH1721" t="str">
        <f>CONCATENATE(Tabla1[[#This Row],[MADRE]],"X",Tabla1[[#This Row],[PADRE]])</f>
        <v>D01i203XD01i203</v>
      </c>
    </row>
    <row r="1722" spans="1:60" ht="15.75" hidden="1" x14ac:dyDescent="0.25">
      <c r="A1722" s="11" t="str">
        <f t="shared" si="275"/>
        <v>D08_319_15</v>
      </c>
      <c r="B1722" s="1" t="s">
        <v>609</v>
      </c>
      <c r="C1722" s="2">
        <v>319</v>
      </c>
      <c r="D1722" s="16">
        <v>15</v>
      </c>
      <c r="E1722" s="11" t="s">
        <v>650</v>
      </c>
      <c r="F1722" s="11" t="s">
        <v>650</v>
      </c>
      <c r="G1722" s="11" t="s">
        <v>651</v>
      </c>
      <c r="H1722" s="11">
        <v>2013</v>
      </c>
      <c r="I1722" s="13" t="s">
        <v>373</v>
      </c>
      <c r="J1722" s="11">
        <v>76</v>
      </c>
      <c r="M1722" s="11">
        <f>L1722-49</f>
        <v>-49</v>
      </c>
      <c r="P1722" s="11">
        <v>3</v>
      </c>
      <c r="T1722" s="11"/>
      <c r="U1722" s="11"/>
      <c r="W1722" s="11">
        <v>1</v>
      </c>
      <c r="X1722" s="11">
        <v>213</v>
      </c>
      <c r="Y1722" s="11">
        <v>25</v>
      </c>
      <c r="Z1722" s="11">
        <v>92</v>
      </c>
      <c r="AA1722" s="15">
        <f t="shared" si="283"/>
        <v>3.7116666666666669</v>
      </c>
      <c r="AB1722" s="11">
        <v>4</v>
      </c>
      <c r="AC1722" s="11">
        <v>19</v>
      </c>
      <c r="AD1722" s="15">
        <f t="shared" si="271"/>
        <v>0.79166666666666663</v>
      </c>
      <c r="AE1722" s="16">
        <f t="shared" si="284"/>
        <v>21.329142343960481</v>
      </c>
      <c r="AF1722" s="11">
        <v>1</v>
      </c>
      <c r="AG1722" s="11">
        <f t="shared" si="285"/>
        <v>4</v>
      </c>
      <c r="AH1722" s="11">
        <v>0</v>
      </c>
      <c r="AI1722" s="11">
        <f t="shared" si="280"/>
        <v>0</v>
      </c>
      <c r="AJ1722" s="18" t="s">
        <v>81</v>
      </c>
      <c r="AM1722" s="11">
        <v>3</v>
      </c>
      <c r="AN1722" s="11">
        <v>2</v>
      </c>
      <c r="AO1722" s="11">
        <v>2</v>
      </c>
      <c r="AP1722" s="11">
        <v>2</v>
      </c>
      <c r="AQ1722" s="11">
        <v>3</v>
      </c>
      <c r="AR1722" s="11">
        <v>3</v>
      </c>
      <c r="AS1722" s="11">
        <v>3</v>
      </c>
      <c r="AT1722" s="19" t="s">
        <v>655</v>
      </c>
      <c r="AU1722" s="11">
        <f>AS1722-76</f>
        <v>-73</v>
      </c>
      <c r="AV1722" s="11">
        <f>AS1722-90</f>
        <v>-87</v>
      </c>
      <c r="AW1722" s="16"/>
      <c r="AX1722" s="16"/>
      <c r="BE1722" s="16" t="s">
        <v>591</v>
      </c>
      <c r="BH1722" t="str">
        <f>CONCATENATE(Tabla1[[#This Row],[MADRE]],"X",Tabla1[[#This Row],[PADRE]])</f>
        <v>D01i203XD01i203</v>
      </c>
    </row>
    <row r="1723" spans="1:60" ht="15.75" hidden="1" x14ac:dyDescent="0.25">
      <c r="A1723" s="11" t="str">
        <f t="shared" si="275"/>
        <v>D08_338_17</v>
      </c>
      <c r="B1723" s="1" t="s">
        <v>609</v>
      </c>
      <c r="C1723" s="2">
        <v>338</v>
      </c>
      <c r="D1723" s="16">
        <v>17</v>
      </c>
      <c r="E1723" s="14" t="s">
        <v>528</v>
      </c>
      <c r="F1723" s="14" t="s">
        <v>528</v>
      </c>
      <c r="G1723" s="11" t="s">
        <v>651</v>
      </c>
      <c r="H1723" s="11">
        <v>2012</v>
      </c>
      <c r="I1723" s="13" t="s">
        <v>592</v>
      </c>
      <c r="J1723" s="11">
        <v>88</v>
      </c>
      <c r="M1723" s="11">
        <f>L1723-67</f>
        <v>-67</v>
      </c>
      <c r="P1723" s="11">
        <v>4</v>
      </c>
      <c r="T1723" s="11"/>
      <c r="U1723" s="11"/>
      <c r="W1723" s="11">
        <v>3</v>
      </c>
      <c r="X1723" s="11">
        <v>210</v>
      </c>
      <c r="Y1723" s="11">
        <v>25</v>
      </c>
      <c r="Z1723" s="11">
        <v>81</v>
      </c>
      <c r="AA1723" s="15">
        <f t="shared" si="283"/>
        <v>3.2666666666666671</v>
      </c>
      <c r="AB1723" s="11">
        <v>4</v>
      </c>
      <c r="AC1723" s="11">
        <v>16</v>
      </c>
      <c r="AD1723" s="15">
        <f t="shared" si="271"/>
        <v>0.66666666666666663</v>
      </c>
      <c r="AE1723" s="16">
        <f t="shared" si="284"/>
        <v>20.408163265306118</v>
      </c>
      <c r="AF1723" s="11">
        <v>1</v>
      </c>
      <c r="AG1723" s="11">
        <f t="shared" si="285"/>
        <v>4</v>
      </c>
      <c r="AH1723" s="11">
        <v>0</v>
      </c>
      <c r="AI1723" s="11">
        <f t="shared" si="280"/>
        <v>0</v>
      </c>
      <c r="AJ1723" s="18" t="s">
        <v>533</v>
      </c>
      <c r="AM1723" s="11">
        <v>5</v>
      </c>
      <c r="AN1723" s="11">
        <v>2</v>
      </c>
      <c r="AO1723" s="11">
        <v>2</v>
      </c>
      <c r="AP1723" s="11">
        <v>4</v>
      </c>
      <c r="AQ1723" s="11">
        <v>3</v>
      </c>
      <c r="AR1723" s="11">
        <v>3</v>
      </c>
      <c r="AS1723" s="11"/>
      <c r="AT1723" s="11"/>
      <c r="AU1723" s="11">
        <f>AS1723-78</f>
        <v>-78</v>
      </c>
      <c r="AV1723" s="11">
        <f>AS1723-95</f>
        <v>-95</v>
      </c>
      <c r="AW1723" s="16"/>
      <c r="AX1723" s="16"/>
      <c r="BE1723" s="16" t="s">
        <v>591</v>
      </c>
      <c r="BH1723" t="str">
        <f>CONCATENATE(Tabla1[[#This Row],[MADRE]],"X",Tabla1[[#This Row],[PADRE]])</f>
        <v>D00i078XD00i078</v>
      </c>
    </row>
    <row r="1724" spans="1:60" ht="15.75" hidden="1" x14ac:dyDescent="0.25">
      <c r="A1724" s="11" t="str">
        <f t="shared" si="275"/>
        <v>D08_338_17</v>
      </c>
      <c r="B1724" s="1" t="s">
        <v>609</v>
      </c>
      <c r="C1724" s="2">
        <v>338</v>
      </c>
      <c r="D1724" s="16">
        <v>17</v>
      </c>
      <c r="E1724" s="14" t="s">
        <v>528</v>
      </c>
      <c r="F1724" s="14" t="s">
        <v>528</v>
      </c>
      <c r="G1724" s="11" t="s">
        <v>651</v>
      </c>
      <c r="H1724" s="11">
        <v>2013</v>
      </c>
      <c r="I1724" s="13" t="s">
        <v>592</v>
      </c>
      <c r="J1724" s="11">
        <v>73</v>
      </c>
      <c r="M1724" s="11">
        <f>L1724-49</f>
        <v>-49</v>
      </c>
      <c r="P1724" s="11">
        <v>2</v>
      </c>
      <c r="T1724" s="11"/>
      <c r="U1724" s="11"/>
      <c r="W1724" s="11">
        <v>3</v>
      </c>
      <c r="X1724" s="11">
        <v>216</v>
      </c>
      <c r="Y1724" s="11">
        <v>25</v>
      </c>
      <c r="Z1724" s="11">
        <v>119</v>
      </c>
      <c r="AA1724" s="15">
        <f t="shared" si="283"/>
        <v>4.76</v>
      </c>
      <c r="AB1724" s="11">
        <v>4</v>
      </c>
      <c r="AC1724" s="11">
        <v>20</v>
      </c>
      <c r="AD1724" s="15">
        <f t="shared" si="271"/>
        <v>0.8</v>
      </c>
      <c r="AE1724" s="16">
        <f t="shared" si="284"/>
        <v>16.806722689075631</v>
      </c>
      <c r="AF1724" s="11">
        <v>0</v>
      </c>
      <c r="AG1724" s="11">
        <f t="shared" si="285"/>
        <v>0</v>
      </c>
      <c r="AH1724" s="11">
        <v>0</v>
      </c>
      <c r="AI1724" s="11">
        <f t="shared" ref="AI1724:AI1728" si="286">AH1724*100/Y1724</f>
        <v>0</v>
      </c>
      <c r="AJ1724" s="18" t="s">
        <v>562</v>
      </c>
      <c r="AM1724" s="11">
        <v>5</v>
      </c>
      <c r="AN1724" s="11">
        <v>2</v>
      </c>
      <c r="AO1724" s="11">
        <v>2</v>
      </c>
      <c r="AP1724" s="11">
        <v>2</v>
      </c>
      <c r="AQ1724" s="11">
        <v>3</v>
      </c>
      <c r="AR1724" s="11">
        <v>2</v>
      </c>
      <c r="AS1724" s="11">
        <v>3</v>
      </c>
      <c r="AT1724" s="19" t="s">
        <v>656</v>
      </c>
      <c r="AU1724" s="11">
        <f>AS1724-76</f>
        <v>-73</v>
      </c>
      <c r="AV1724" s="11">
        <f>AS1724-90</f>
        <v>-87</v>
      </c>
      <c r="AW1724" s="16"/>
      <c r="AX1724" s="16"/>
      <c r="BE1724" s="16" t="s">
        <v>591</v>
      </c>
      <c r="BH1724" t="str">
        <f>CONCATENATE(Tabla1[[#This Row],[MADRE]],"X",Tabla1[[#This Row],[PADRE]])</f>
        <v>D00i078XD00i078</v>
      </c>
    </row>
    <row r="1725" spans="1:60" ht="15.75" hidden="1" x14ac:dyDescent="0.25">
      <c r="A1725" s="11" t="str">
        <f t="shared" si="275"/>
        <v>D08_338_17</v>
      </c>
      <c r="B1725" s="1" t="s">
        <v>609</v>
      </c>
      <c r="C1725" s="2">
        <v>338</v>
      </c>
      <c r="D1725" s="16">
        <v>17</v>
      </c>
      <c r="E1725" s="14" t="s">
        <v>528</v>
      </c>
      <c r="F1725" s="14" t="s">
        <v>528</v>
      </c>
      <c r="G1725" s="11" t="s">
        <v>651</v>
      </c>
      <c r="H1725" s="11">
        <v>2015</v>
      </c>
      <c r="I1725" s="13" t="s">
        <v>592</v>
      </c>
      <c r="J1725" s="11"/>
      <c r="M1725" s="11"/>
      <c r="P1725" s="11"/>
      <c r="T1725" s="11"/>
      <c r="U1725" s="11"/>
      <c r="W1725" s="11">
        <v>4</v>
      </c>
      <c r="X1725" s="11">
        <v>222</v>
      </c>
      <c r="Y1725" s="11">
        <v>25</v>
      </c>
      <c r="Z1725" s="11">
        <v>89</v>
      </c>
      <c r="AA1725" s="15">
        <f t="shared" si="283"/>
        <v>3.56</v>
      </c>
      <c r="AB1725" s="11">
        <v>4</v>
      </c>
      <c r="AC1725" s="11">
        <v>20</v>
      </c>
      <c r="AD1725" s="15">
        <f t="shared" si="271"/>
        <v>0.8</v>
      </c>
      <c r="AE1725" s="16">
        <f t="shared" si="284"/>
        <v>22.471910112359549</v>
      </c>
      <c r="AF1725" s="11">
        <v>0</v>
      </c>
      <c r="AG1725" s="11">
        <f t="shared" si="285"/>
        <v>0</v>
      </c>
      <c r="AH1725" s="11">
        <v>0</v>
      </c>
      <c r="AI1725" s="11">
        <f t="shared" si="286"/>
        <v>0</v>
      </c>
      <c r="AJ1725" s="18" t="s">
        <v>141</v>
      </c>
      <c r="AM1725" s="11">
        <v>5</v>
      </c>
      <c r="AN1725" s="11">
        <v>2</v>
      </c>
      <c r="AO1725" s="11">
        <v>2</v>
      </c>
      <c r="AP1725" s="11">
        <v>1</v>
      </c>
      <c r="AQ1725" s="11">
        <v>3</v>
      </c>
      <c r="AR1725" s="11">
        <v>2</v>
      </c>
      <c r="AS1725" s="11"/>
      <c r="AT1725" s="11"/>
      <c r="AU1725" s="11"/>
      <c r="AV1725" s="11"/>
      <c r="AW1725" s="16"/>
      <c r="AX1725" s="16"/>
      <c r="BE1725" s="16" t="s">
        <v>591</v>
      </c>
      <c r="BH1725" t="str">
        <f>CONCATENATE(Tabla1[[#This Row],[MADRE]],"X",Tabla1[[#This Row],[PADRE]])</f>
        <v>D00i078XD00i078</v>
      </c>
    </row>
    <row r="1726" spans="1:60" ht="15.75" hidden="1" x14ac:dyDescent="0.25">
      <c r="A1726" s="11" t="str">
        <f t="shared" si="275"/>
        <v>D08_339_17</v>
      </c>
      <c r="B1726" s="1" t="s">
        <v>609</v>
      </c>
      <c r="C1726" s="2">
        <v>339</v>
      </c>
      <c r="D1726" s="16">
        <v>17</v>
      </c>
      <c r="E1726" s="14" t="s">
        <v>528</v>
      </c>
      <c r="F1726" s="14" t="s">
        <v>528</v>
      </c>
      <c r="G1726" s="11" t="s">
        <v>651</v>
      </c>
      <c r="H1726" s="11">
        <v>2013</v>
      </c>
      <c r="I1726" s="13" t="s">
        <v>373</v>
      </c>
      <c r="J1726" s="11">
        <v>86</v>
      </c>
      <c r="M1726" s="11">
        <f>L1726-49</f>
        <v>-49</v>
      </c>
      <c r="P1726" s="11">
        <v>2</v>
      </c>
      <c r="T1726" s="11"/>
      <c r="U1726" s="11"/>
      <c r="W1726" s="11">
        <v>1</v>
      </c>
      <c r="X1726" s="11">
        <v>226</v>
      </c>
      <c r="Y1726" s="11">
        <v>25</v>
      </c>
      <c r="Z1726" s="11">
        <v>111</v>
      </c>
      <c r="AA1726" s="15">
        <f t="shared" si="283"/>
        <v>4.5619047619047617</v>
      </c>
      <c r="AB1726" s="11">
        <v>4</v>
      </c>
      <c r="AC1726" s="11">
        <v>16</v>
      </c>
      <c r="AD1726" s="15">
        <f t="shared" si="271"/>
        <v>0.76190476190476186</v>
      </c>
      <c r="AE1726" s="16">
        <f t="shared" si="284"/>
        <v>16.701461377870565</v>
      </c>
      <c r="AF1726" s="11">
        <v>4</v>
      </c>
      <c r="AG1726" s="11">
        <f t="shared" si="285"/>
        <v>16</v>
      </c>
      <c r="AH1726" s="11">
        <v>0</v>
      </c>
      <c r="AI1726" s="11">
        <f t="shared" si="286"/>
        <v>0</v>
      </c>
      <c r="AJ1726" s="18" t="s">
        <v>101</v>
      </c>
      <c r="AM1726" s="11">
        <v>5</v>
      </c>
      <c r="AN1726" s="11">
        <v>1</v>
      </c>
      <c r="AO1726" s="11">
        <v>2</v>
      </c>
      <c r="AP1726" s="11">
        <v>3</v>
      </c>
      <c r="AQ1726" s="11">
        <v>3</v>
      </c>
      <c r="AR1726" s="11">
        <v>2</v>
      </c>
      <c r="AS1726" s="11">
        <v>2</v>
      </c>
      <c r="AT1726" s="19" t="s">
        <v>635</v>
      </c>
      <c r="AU1726" s="11">
        <f>AS1726-76</f>
        <v>-74</v>
      </c>
      <c r="AV1726" s="11">
        <f>AS1726-90</f>
        <v>-88</v>
      </c>
      <c r="AW1726" s="16"/>
      <c r="AX1726" s="16"/>
      <c r="BE1726" s="16" t="s">
        <v>591</v>
      </c>
      <c r="BH1726" t="str">
        <f>CONCATENATE(Tabla1[[#This Row],[MADRE]],"X",Tabla1[[#This Row],[PADRE]])</f>
        <v>D00i078XD00i078</v>
      </c>
    </row>
    <row r="1727" spans="1:60" ht="15.75" hidden="1" x14ac:dyDescent="0.25">
      <c r="A1727" s="11" t="str">
        <f t="shared" si="275"/>
        <v>D08_340_17</v>
      </c>
      <c r="B1727" s="1" t="s">
        <v>609</v>
      </c>
      <c r="C1727" s="2">
        <v>340</v>
      </c>
      <c r="D1727" s="16">
        <v>17</v>
      </c>
      <c r="E1727" s="14" t="s">
        <v>528</v>
      </c>
      <c r="F1727" s="14" t="s">
        <v>528</v>
      </c>
      <c r="G1727" s="11" t="s">
        <v>651</v>
      </c>
      <c r="H1727" s="11">
        <v>2013</v>
      </c>
      <c r="I1727" s="13" t="s">
        <v>373</v>
      </c>
      <c r="J1727" s="11">
        <v>72</v>
      </c>
      <c r="M1727" s="11">
        <f>L1727-49</f>
        <v>-49</v>
      </c>
      <c r="P1727" s="11">
        <v>3</v>
      </c>
      <c r="T1727" s="11"/>
      <c r="U1727" s="11"/>
      <c r="W1727" s="11">
        <v>1</v>
      </c>
      <c r="X1727" s="11">
        <v>226</v>
      </c>
      <c r="Y1727" s="11">
        <v>25</v>
      </c>
      <c r="Z1727" s="11">
        <v>106</v>
      </c>
      <c r="AA1727" s="15">
        <f t="shared" si="283"/>
        <v>4.6224999999999996</v>
      </c>
      <c r="AB1727" s="11">
        <v>4</v>
      </c>
      <c r="AC1727" s="11">
        <v>17</v>
      </c>
      <c r="AD1727" s="15">
        <f t="shared" ref="AD1727:AD1790" si="287">AC1727/(Y1727-AF1727)</f>
        <v>1.0625</v>
      </c>
      <c r="AE1727" s="16">
        <f t="shared" si="284"/>
        <v>22.985397512168742</v>
      </c>
      <c r="AF1727" s="11">
        <v>9</v>
      </c>
      <c r="AG1727" s="11">
        <f t="shared" si="285"/>
        <v>36</v>
      </c>
      <c r="AH1727" s="11">
        <v>0</v>
      </c>
      <c r="AI1727" s="11">
        <f t="shared" si="286"/>
        <v>0</v>
      </c>
      <c r="AJ1727" s="18" t="s">
        <v>515</v>
      </c>
      <c r="AM1727" s="11">
        <v>8</v>
      </c>
      <c r="AN1727" s="11">
        <v>2</v>
      </c>
      <c r="AO1727" s="11">
        <v>2</v>
      </c>
      <c r="AP1727" s="11">
        <v>3</v>
      </c>
      <c r="AQ1727" s="11">
        <v>3</v>
      </c>
      <c r="AR1727" s="11">
        <v>1</v>
      </c>
      <c r="AS1727" s="11">
        <v>2</v>
      </c>
      <c r="AT1727" s="19" t="s">
        <v>657</v>
      </c>
      <c r="AU1727" s="11">
        <f>AS1727-76</f>
        <v>-74</v>
      </c>
      <c r="AV1727" s="11">
        <f>AS1727-90</f>
        <v>-88</v>
      </c>
      <c r="AW1727" s="16"/>
      <c r="AX1727" s="16"/>
      <c r="BE1727" s="16" t="s">
        <v>591</v>
      </c>
      <c r="BH1727" t="str">
        <f>CONCATENATE(Tabla1[[#This Row],[MADRE]],"X",Tabla1[[#This Row],[PADRE]])</f>
        <v>D00i078XD00i078</v>
      </c>
    </row>
    <row r="1728" spans="1:60" ht="15.75" hidden="1" x14ac:dyDescent="0.25">
      <c r="A1728" s="11" t="str">
        <f t="shared" si="275"/>
        <v>D08_347_17</v>
      </c>
      <c r="B1728" s="1" t="s">
        <v>609</v>
      </c>
      <c r="C1728" s="2">
        <v>347</v>
      </c>
      <c r="D1728" s="16">
        <v>17</v>
      </c>
      <c r="E1728" s="14" t="s">
        <v>528</v>
      </c>
      <c r="F1728" s="14" t="s">
        <v>528</v>
      </c>
      <c r="G1728" s="11" t="s">
        <v>651</v>
      </c>
      <c r="H1728" s="11">
        <v>2012</v>
      </c>
      <c r="I1728" s="13" t="s">
        <v>586</v>
      </c>
      <c r="J1728" s="11">
        <v>78</v>
      </c>
      <c r="M1728" s="11">
        <f>L1728-67</f>
        <v>-67</v>
      </c>
      <c r="P1728" s="11">
        <v>3</v>
      </c>
      <c r="T1728" s="11"/>
      <c r="U1728" s="11"/>
      <c r="W1728" s="11">
        <v>2</v>
      </c>
      <c r="X1728" s="11">
        <v>213</v>
      </c>
      <c r="Y1728" s="11">
        <v>25</v>
      </c>
      <c r="Z1728" s="11">
        <v>105</v>
      </c>
      <c r="AA1728" s="15">
        <f t="shared" si="283"/>
        <v>4.2</v>
      </c>
      <c r="AB1728" s="11">
        <v>4</v>
      </c>
      <c r="AC1728" s="11">
        <v>22</v>
      </c>
      <c r="AD1728" s="15">
        <f t="shared" si="287"/>
        <v>0.88</v>
      </c>
      <c r="AE1728" s="16">
        <f t="shared" si="284"/>
        <v>20.952380952380953</v>
      </c>
      <c r="AF1728" s="11">
        <v>0</v>
      </c>
      <c r="AG1728" s="11">
        <f t="shared" si="285"/>
        <v>0</v>
      </c>
      <c r="AH1728" s="11">
        <v>0</v>
      </c>
      <c r="AI1728" s="11">
        <f t="shared" si="286"/>
        <v>0</v>
      </c>
      <c r="AJ1728" s="18" t="s">
        <v>316</v>
      </c>
      <c r="AM1728" s="11">
        <v>5</v>
      </c>
      <c r="AN1728" s="11">
        <v>1</v>
      </c>
      <c r="AO1728" s="11">
        <v>3</v>
      </c>
      <c r="AP1728" s="11">
        <v>4</v>
      </c>
      <c r="AQ1728" s="11">
        <v>3</v>
      </c>
      <c r="AR1728" s="11">
        <v>2</v>
      </c>
      <c r="AS1728" s="11"/>
      <c r="AT1728" s="11" t="s">
        <v>554</v>
      </c>
      <c r="AU1728" s="11">
        <f>AS1728-78</f>
        <v>-78</v>
      </c>
      <c r="AV1728" s="11">
        <f>AS1728-95</f>
        <v>-95</v>
      </c>
      <c r="AW1728" s="16"/>
      <c r="AX1728" s="16"/>
      <c r="BE1728" s="16" t="s">
        <v>591</v>
      </c>
      <c r="BH1728" t="str">
        <f>CONCATENATE(Tabla1[[#This Row],[MADRE]],"X",Tabla1[[#This Row],[PADRE]])</f>
        <v>D00i078XD00i078</v>
      </c>
    </row>
    <row r="1729" spans="1:60" ht="15.75" hidden="1" x14ac:dyDescent="0.25">
      <c r="A1729" s="11" t="str">
        <f t="shared" ref="A1729:A1792" si="288">CONCATENATE(B1729, "_",C1729,"_",D1729)</f>
        <v>D08_350_17</v>
      </c>
      <c r="B1729" s="1" t="s">
        <v>609</v>
      </c>
      <c r="C1729" s="2">
        <v>350</v>
      </c>
      <c r="D1729" s="16">
        <v>17</v>
      </c>
      <c r="E1729" s="14" t="s">
        <v>528</v>
      </c>
      <c r="F1729" s="14" t="s">
        <v>528</v>
      </c>
      <c r="G1729" s="11" t="s">
        <v>651</v>
      </c>
      <c r="H1729" s="11">
        <v>2012</v>
      </c>
      <c r="I1729" s="13" t="s">
        <v>586</v>
      </c>
      <c r="J1729" s="11">
        <v>90</v>
      </c>
      <c r="M1729" s="11">
        <f>L1729-67</f>
        <v>-67</v>
      </c>
      <c r="P1729" s="11">
        <v>3</v>
      </c>
      <c r="T1729" s="11"/>
      <c r="U1729" s="11"/>
      <c r="W1729" s="11">
        <v>2</v>
      </c>
      <c r="X1729" s="16">
        <v>214</v>
      </c>
      <c r="Y1729" s="16">
        <v>25</v>
      </c>
      <c r="Z1729" s="16">
        <v>32</v>
      </c>
      <c r="AA1729" s="11">
        <v>32</v>
      </c>
      <c r="AB1729" s="16">
        <v>3</v>
      </c>
      <c r="AC1729" s="16">
        <v>12</v>
      </c>
      <c r="AD1729" s="81">
        <f t="shared" si="287"/>
        <v>0.70588235294117652</v>
      </c>
      <c r="AE1729" s="11">
        <v>12</v>
      </c>
      <c r="AF1729" s="16">
        <v>8</v>
      </c>
      <c r="AG1729" s="11">
        <v>8</v>
      </c>
      <c r="AH1729" s="16">
        <v>0</v>
      </c>
      <c r="AI1729" s="18" t="s">
        <v>87</v>
      </c>
      <c r="AJ1729" s="18" t="s">
        <v>491</v>
      </c>
      <c r="AM1729" s="16">
        <v>5</v>
      </c>
      <c r="AN1729" s="16">
        <v>2</v>
      </c>
      <c r="AO1729" s="16">
        <v>2</v>
      </c>
      <c r="AP1729" s="16">
        <v>4</v>
      </c>
      <c r="AQ1729" s="16">
        <v>3</v>
      </c>
      <c r="AR1729" s="16">
        <v>2</v>
      </c>
      <c r="AS1729" s="11"/>
      <c r="AT1729" s="11"/>
      <c r="AU1729" s="11">
        <f>AS1729-78</f>
        <v>-78</v>
      </c>
      <c r="AV1729" s="11">
        <f>AS1729-95</f>
        <v>-95</v>
      </c>
      <c r="AW1729" s="16"/>
      <c r="AX1729" s="16"/>
      <c r="BE1729" s="16" t="s">
        <v>591</v>
      </c>
      <c r="BH1729" t="str">
        <f>CONCATENATE(Tabla1[[#This Row],[MADRE]],"X",Tabla1[[#This Row],[PADRE]])</f>
        <v>D00i078XD00i078</v>
      </c>
    </row>
    <row r="1730" spans="1:60" ht="15.75" hidden="1" x14ac:dyDescent="0.25">
      <c r="A1730" s="11" t="str">
        <f t="shared" si="288"/>
        <v>D08_351_17</v>
      </c>
      <c r="B1730" s="1" t="s">
        <v>609</v>
      </c>
      <c r="C1730" s="2">
        <v>351</v>
      </c>
      <c r="D1730" s="16">
        <v>17</v>
      </c>
      <c r="E1730" s="14" t="s">
        <v>528</v>
      </c>
      <c r="F1730" s="14" t="s">
        <v>528</v>
      </c>
      <c r="G1730" s="11" t="s">
        <v>651</v>
      </c>
      <c r="H1730" s="11">
        <v>2012</v>
      </c>
      <c r="I1730" s="13" t="s">
        <v>586</v>
      </c>
      <c r="J1730" s="11">
        <v>84</v>
      </c>
      <c r="M1730" s="11">
        <f>L1730-67</f>
        <v>-67</v>
      </c>
      <c r="P1730" s="11">
        <v>4</v>
      </c>
      <c r="T1730" s="11"/>
      <c r="U1730" s="11"/>
      <c r="W1730" s="11">
        <v>2</v>
      </c>
      <c r="X1730" s="16">
        <v>212</v>
      </c>
      <c r="Y1730" s="16">
        <v>25</v>
      </c>
      <c r="Z1730" s="16">
        <v>113</v>
      </c>
      <c r="AA1730" s="15">
        <f t="shared" ref="AA1730:AA1761" si="289">(Z1730+(AD1730*AF1730))/Y1730</f>
        <v>4.7</v>
      </c>
      <c r="AB1730" s="16">
        <v>5</v>
      </c>
      <c r="AC1730" s="16">
        <v>18</v>
      </c>
      <c r="AD1730" s="15">
        <f t="shared" si="287"/>
        <v>0.9</v>
      </c>
      <c r="AE1730" s="16">
        <f t="shared" ref="AE1730:AE1761" si="290">AD1730*100/AA1730</f>
        <v>19.148936170212764</v>
      </c>
      <c r="AF1730" s="16">
        <v>5</v>
      </c>
      <c r="AG1730" s="11">
        <f t="shared" ref="AG1730:AG1761" si="291">AF1730*100/Y1730</f>
        <v>20</v>
      </c>
      <c r="AH1730" s="16">
        <v>0</v>
      </c>
      <c r="AI1730" s="11">
        <f t="shared" ref="AI1730:AI1761" si="292">AH1730*100/Y1730</f>
        <v>0</v>
      </c>
      <c r="AJ1730" s="18" t="s">
        <v>435</v>
      </c>
      <c r="AM1730" s="16">
        <v>4</v>
      </c>
      <c r="AN1730" s="16">
        <v>1</v>
      </c>
      <c r="AO1730" s="16">
        <v>3</v>
      </c>
      <c r="AP1730" s="16">
        <v>3</v>
      </c>
      <c r="AQ1730" s="16">
        <v>3</v>
      </c>
      <c r="AR1730" s="16">
        <v>2</v>
      </c>
      <c r="AS1730" s="11"/>
      <c r="AT1730" s="11" t="s">
        <v>658</v>
      </c>
      <c r="AU1730" s="11">
        <f>AS1730-78</f>
        <v>-78</v>
      </c>
      <c r="AV1730" s="11">
        <f>AS1730-95</f>
        <v>-95</v>
      </c>
      <c r="AW1730" s="16"/>
      <c r="AX1730" s="16"/>
      <c r="BE1730" s="16" t="s">
        <v>591</v>
      </c>
      <c r="BH1730" t="str">
        <f>CONCATENATE(Tabla1[[#This Row],[MADRE]],"X",Tabla1[[#This Row],[PADRE]])</f>
        <v>D00i078XD00i078</v>
      </c>
    </row>
    <row r="1731" spans="1:60" ht="15.75" hidden="1" x14ac:dyDescent="0.25">
      <c r="A1731" s="11" t="str">
        <f t="shared" si="288"/>
        <v>D08_352_17</v>
      </c>
      <c r="B1731" s="1" t="s">
        <v>609</v>
      </c>
      <c r="C1731" s="2">
        <v>352</v>
      </c>
      <c r="D1731" s="16">
        <v>17</v>
      </c>
      <c r="E1731" s="14" t="s">
        <v>528</v>
      </c>
      <c r="F1731" s="14" t="s">
        <v>528</v>
      </c>
      <c r="G1731" s="11" t="s">
        <v>651</v>
      </c>
      <c r="H1731" s="11">
        <v>2013</v>
      </c>
      <c r="I1731" s="13" t="s">
        <v>373</v>
      </c>
      <c r="J1731" s="11">
        <v>87</v>
      </c>
      <c r="M1731" s="11">
        <f>L1731-49</f>
        <v>-49</v>
      </c>
      <c r="P1731" s="11">
        <v>2</v>
      </c>
      <c r="T1731" s="11"/>
      <c r="U1731" s="11"/>
      <c r="W1731" s="11">
        <v>1</v>
      </c>
      <c r="X1731" s="11">
        <v>225</v>
      </c>
      <c r="Y1731" s="11">
        <v>25</v>
      </c>
      <c r="Z1731" s="20">
        <v>153</v>
      </c>
      <c r="AA1731" s="15">
        <f t="shared" si="289"/>
        <v>6.12</v>
      </c>
      <c r="AB1731" s="11">
        <v>4</v>
      </c>
      <c r="AC1731" s="20">
        <v>20</v>
      </c>
      <c r="AD1731" s="15">
        <f t="shared" si="287"/>
        <v>0.8</v>
      </c>
      <c r="AE1731" s="16">
        <f t="shared" si="290"/>
        <v>13.071895424836601</v>
      </c>
      <c r="AF1731" s="11">
        <v>0</v>
      </c>
      <c r="AG1731" s="11">
        <f t="shared" si="291"/>
        <v>0</v>
      </c>
      <c r="AH1731" s="11">
        <v>0</v>
      </c>
      <c r="AI1731" s="11">
        <f t="shared" si="292"/>
        <v>0</v>
      </c>
      <c r="AJ1731" s="18" t="s">
        <v>97</v>
      </c>
      <c r="AM1731" s="11">
        <v>3</v>
      </c>
      <c r="AN1731" s="11">
        <v>1</v>
      </c>
      <c r="AO1731" s="11">
        <v>2</v>
      </c>
      <c r="AP1731" s="11">
        <v>3</v>
      </c>
      <c r="AQ1731" s="11">
        <v>3</v>
      </c>
      <c r="AR1731" s="11">
        <v>2</v>
      </c>
      <c r="AS1731" s="11">
        <v>2</v>
      </c>
      <c r="AT1731" s="178" t="s">
        <v>659</v>
      </c>
      <c r="AU1731" s="11">
        <f>AS1731-76</f>
        <v>-74</v>
      </c>
      <c r="AV1731" s="11">
        <f>AS1731-90</f>
        <v>-88</v>
      </c>
      <c r="AW1731" s="16"/>
      <c r="AX1731" s="16"/>
      <c r="BE1731" s="16" t="s">
        <v>591</v>
      </c>
      <c r="BH1731" t="str">
        <f>CONCATENATE(Tabla1[[#This Row],[MADRE]],"X",Tabla1[[#This Row],[PADRE]])</f>
        <v>D00i078XD00i078</v>
      </c>
    </row>
    <row r="1732" spans="1:60" ht="15.75" hidden="1" x14ac:dyDescent="0.25">
      <c r="A1732" s="11" t="str">
        <f t="shared" si="288"/>
        <v>D08_355_17</v>
      </c>
      <c r="B1732" s="1" t="s">
        <v>609</v>
      </c>
      <c r="C1732" s="2">
        <v>355</v>
      </c>
      <c r="D1732" s="16">
        <v>17</v>
      </c>
      <c r="E1732" s="14" t="s">
        <v>528</v>
      </c>
      <c r="F1732" s="14" t="s">
        <v>528</v>
      </c>
      <c r="G1732" s="11" t="s">
        <v>651</v>
      </c>
      <c r="H1732" s="11">
        <v>2012</v>
      </c>
      <c r="I1732" s="13" t="s">
        <v>373</v>
      </c>
      <c r="J1732" s="11">
        <v>76</v>
      </c>
      <c r="M1732" s="11">
        <f>L1732-67</f>
        <v>-67</v>
      </c>
      <c r="P1732" s="11">
        <v>2</v>
      </c>
      <c r="T1732" s="11"/>
      <c r="U1732" s="11"/>
      <c r="W1732" s="11">
        <v>3</v>
      </c>
      <c r="X1732" s="16">
        <v>208</v>
      </c>
      <c r="Y1732" s="16">
        <v>25</v>
      </c>
      <c r="Z1732" s="16">
        <v>99</v>
      </c>
      <c r="AA1732" s="15">
        <f t="shared" si="289"/>
        <v>3.96</v>
      </c>
      <c r="AB1732" s="16">
        <v>4</v>
      </c>
      <c r="AC1732" s="16">
        <v>19</v>
      </c>
      <c r="AD1732" s="15">
        <f t="shared" si="287"/>
        <v>0.76</v>
      </c>
      <c r="AE1732" s="16">
        <f t="shared" si="290"/>
        <v>19.191919191919194</v>
      </c>
      <c r="AF1732" s="16">
        <v>0</v>
      </c>
      <c r="AG1732" s="11">
        <f t="shared" si="291"/>
        <v>0</v>
      </c>
      <c r="AH1732" s="16">
        <v>0</v>
      </c>
      <c r="AI1732" s="11">
        <f t="shared" si="292"/>
        <v>0</v>
      </c>
      <c r="AJ1732" s="18" t="s">
        <v>198</v>
      </c>
      <c r="AM1732" s="16">
        <v>5</v>
      </c>
      <c r="AN1732" s="16">
        <v>2</v>
      </c>
      <c r="AO1732" s="16">
        <v>1</v>
      </c>
      <c r="AP1732" s="16">
        <v>4</v>
      </c>
      <c r="AQ1732" s="16">
        <v>3</v>
      </c>
      <c r="AR1732" s="16">
        <v>2</v>
      </c>
      <c r="AS1732" s="11"/>
      <c r="AT1732" s="11"/>
      <c r="AU1732" s="11">
        <f>AS1732-78</f>
        <v>-78</v>
      </c>
      <c r="AV1732" s="11">
        <f>AS1732-95</f>
        <v>-95</v>
      </c>
      <c r="AW1732" s="16"/>
      <c r="AX1732" s="16"/>
      <c r="BE1732" s="16" t="s">
        <v>591</v>
      </c>
      <c r="BH1732" t="str">
        <f>CONCATENATE(Tabla1[[#This Row],[MADRE]],"X",Tabla1[[#This Row],[PADRE]])</f>
        <v>D00i078XD00i078</v>
      </c>
    </row>
    <row r="1733" spans="1:60" ht="15.75" hidden="1" x14ac:dyDescent="0.25">
      <c r="A1733" s="11" t="str">
        <f t="shared" si="288"/>
        <v>D08_356_17</v>
      </c>
      <c r="B1733" s="1" t="s">
        <v>609</v>
      </c>
      <c r="C1733" s="2">
        <v>356</v>
      </c>
      <c r="D1733" s="16">
        <v>17</v>
      </c>
      <c r="E1733" s="14" t="s">
        <v>528</v>
      </c>
      <c r="F1733" s="14" t="s">
        <v>528</v>
      </c>
      <c r="G1733" s="11" t="s">
        <v>651</v>
      </c>
      <c r="H1733" s="11">
        <v>2012</v>
      </c>
      <c r="I1733" s="13" t="s">
        <v>592</v>
      </c>
      <c r="J1733" s="11">
        <v>78</v>
      </c>
      <c r="M1733" s="11">
        <f>L1733-67</f>
        <v>-67</v>
      </c>
      <c r="P1733" s="11">
        <v>4</v>
      </c>
      <c r="T1733" s="11"/>
      <c r="U1733" s="11"/>
      <c r="W1733" s="11">
        <v>3</v>
      </c>
      <c r="X1733" s="16">
        <v>206</v>
      </c>
      <c r="Y1733" s="16">
        <v>25</v>
      </c>
      <c r="Z1733" s="16">
        <v>97</v>
      </c>
      <c r="AA1733" s="15">
        <f t="shared" si="289"/>
        <v>3.88</v>
      </c>
      <c r="AB1733" s="16">
        <v>5</v>
      </c>
      <c r="AC1733" s="16">
        <v>22</v>
      </c>
      <c r="AD1733" s="15">
        <f t="shared" si="287"/>
        <v>0.88</v>
      </c>
      <c r="AE1733" s="16">
        <f t="shared" si="290"/>
        <v>22.680412371134022</v>
      </c>
      <c r="AF1733" s="16">
        <v>0</v>
      </c>
      <c r="AG1733" s="11">
        <f t="shared" si="291"/>
        <v>0</v>
      </c>
      <c r="AH1733" s="16">
        <v>2</v>
      </c>
      <c r="AI1733" s="11">
        <f t="shared" si="292"/>
        <v>8</v>
      </c>
      <c r="AJ1733" s="18" t="s">
        <v>660</v>
      </c>
      <c r="AM1733" s="16">
        <v>4</v>
      </c>
      <c r="AN1733" s="16">
        <v>2</v>
      </c>
      <c r="AO1733" s="16">
        <v>3</v>
      </c>
      <c r="AP1733" s="16">
        <v>3</v>
      </c>
      <c r="AQ1733" s="16">
        <v>3</v>
      </c>
      <c r="AR1733" s="16">
        <v>2</v>
      </c>
      <c r="AS1733" s="11"/>
      <c r="AT1733" s="11"/>
      <c r="AU1733" s="11">
        <f>AS1733-78</f>
        <v>-78</v>
      </c>
      <c r="AV1733" s="11">
        <f>AS1733-95</f>
        <v>-95</v>
      </c>
      <c r="AW1733" s="16"/>
      <c r="AX1733" s="16"/>
      <c r="BE1733" s="16" t="s">
        <v>591</v>
      </c>
      <c r="BH1733" t="str">
        <f>CONCATENATE(Tabla1[[#This Row],[MADRE]],"X",Tabla1[[#This Row],[PADRE]])</f>
        <v>D00i078XD00i078</v>
      </c>
    </row>
    <row r="1734" spans="1:60" ht="15.75" hidden="1" x14ac:dyDescent="0.25">
      <c r="A1734" s="11" t="str">
        <f t="shared" si="288"/>
        <v>D08_356_17</v>
      </c>
      <c r="B1734" s="1" t="s">
        <v>609</v>
      </c>
      <c r="C1734" s="2">
        <v>356</v>
      </c>
      <c r="D1734" s="16">
        <v>17</v>
      </c>
      <c r="E1734" s="14" t="s">
        <v>528</v>
      </c>
      <c r="F1734" s="14" t="s">
        <v>528</v>
      </c>
      <c r="G1734" s="11" t="s">
        <v>651</v>
      </c>
      <c r="H1734" s="11">
        <v>2013</v>
      </c>
      <c r="I1734" s="13" t="s">
        <v>592</v>
      </c>
      <c r="J1734" s="11">
        <v>68</v>
      </c>
      <c r="M1734" s="11">
        <f>L1734-49</f>
        <v>-49</v>
      </c>
      <c r="P1734" s="11">
        <v>3</v>
      </c>
      <c r="T1734" s="11"/>
      <c r="U1734" s="11"/>
      <c r="W1734" s="11">
        <v>2</v>
      </c>
      <c r="X1734" s="11">
        <v>215</v>
      </c>
      <c r="Y1734" s="11">
        <v>25</v>
      </c>
      <c r="Z1734" s="11">
        <v>137</v>
      </c>
      <c r="AA1734" s="15">
        <f t="shared" si="289"/>
        <v>5.48</v>
      </c>
      <c r="AB1734" s="11">
        <v>4</v>
      </c>
      <c r="AC1734" s="11">
        <v>29</v>
      </c>
      <c r="AD1734" s="15">
        <f t="shared" si="287"/>
        <v>1.1599999999999999</v>
      </c>
      <c r="AE1734" s="16">
        <f t="shared" si="290"/>
        <v>21.167883211678827</v>
      </c>
      <c r="AF1734" s="11">
        <v>0</v>
      </c>
      <c r="AG1734" s="11">
        <f t="shared" si="291"/>
        <v>0</v>
      </c>
      <c r="AH1734" s="11">
        <v>0</v>
      </c>
      <c r="AI1734" s="11">
        <f t="shared" si="292"/>
        <v>0</v>
      </c>
      <c r="AJ1734" s="18" t="s">
        <v>537</v>
      </c>
      <c r="AM1734" s="11">
        <v>7</v>
      </c>
      <c r="AN1734" s="11">
        <v>1</v>
      </c>
      <c r="AO1734" s="11">
        <v>2</v>
      </c>
      <c r="AP1734" s="11">
        <v>2</v>
      </c>
      <c r="AQ1734" s="11">
        <v>3</v>
      </c>
      <c r="AR1734" s="11">
        <v>4</v>
      </c>
      <c r="AS1734" s="11">
        <v>3</v>
      </c>
      <c r="AT1734" s="19"/>
      <c r="AU1734" s="11">
        <f>AS1734-76</f>
        <v>-73</v>
      </c>
      <c r="AV1734" s="11">
        <f>AS1734-90</f>
        <v>-87</v>
      </c>
      <c r="AW1734" s="16"/>
      <c r="AX1734" s="16"/>
      <c r="BE1734" s="16" t="s">
        <v>591</v>
      </c>
      <c r="BH1734" t="str">
        <f>CONCATENATE(Tabla1[[#This Row],[MADRE]],"X",Tabla1[[#This Row],[PADRE]])</f>
        <v>D00i078XD00i078</v>
      </c>
    </row>
    <row r="1735" spans="1:60" ht="15.75" hidden="1" x14ac:dyDescent="0.25">
      <c r="A1735" s="11" t="str">
        <f t="shared" si="288"/>
        <v>D08_356_17</v>
      </c>
      <c r="B1735" s="1" t="s">
        <v>609</v>
      </c>
      <c r="C1735" s="2">
        <v>356</v>
      </c>
      <c r="D1735" s="16">
        <v>17</v>
      </c>
      <c r="E1735" s="14" t="s">
        <v>528</v>
      </c>
      <c r="F1735" s="14" t="s">
        <v>528</v>
      </c>
      <c r="G1735" s="11" t="s">
        <v>651</v>
      </c>
      <c r="H1735" s="11">
        <v>2014</v>
      </c>
      <c r="I1735" s="13" t="s">
        <v>592</v>
      </c>
      <c r="J1735" s="11">
        <v>57</v>
      </c>
      <c r="M1735" s="11">
        <f>L1735-47</f>
        <v>-47</v>
      </c>
      <c r="P1735" s="11">
        <v>3</v>
      </c>
      <c r="T1735" s="11" t="s">
        <v>661</v>
      </c>
      <c r="U1735" s="11"/>
      <c r="W1735" s="11">
        <v>2</v>
      </c>
      <c r="X1735" s="11">
        <v>205</v>
      </c>
      <c r="Y1735" s="11">
        <v>25</v>
      </c>
      <c r="Z1735" s="11">
        <v>122</v>
      </c>
      <c r="AA1735" s="15">
        <f t="shared" si="289"/>
        <v>4.88</v>
      </c>
      <c r="AB1735" s="11">
        <v>4</v>
      </c>
      <c r="AC1735" s="11">
        <v>30</v>
      </c>
      <c r="AD1735" s="15">
        <f t="shared" si="287"/>
        <v>1.2</v>
      </c>
      <c r="AE1735" s="16">
        <f t="shared" si="290"/>
        <v>24.590163934426229</v>
      </c>
      <c r="AF1735" s="11">
        <v>0</v>
      </c>
      <c r="AG1735" s="11">
        <f t="shared" si="291"/>
        <v>0</v>
      </c>
      <c r="AH1735" s="11">
        <v>0</v>
      </c>
      <c r="AI1735" s="11">
        <f t="shared" si="292"/>
        <v>0</v>
      </c>
      <c r="AJ1735" s="18" t="s">
        <v>478</v>
      </c>
      <c r="AM1735" s="11">
        <v>7</v>
      </c>
      <c r="AN1735" s="11">
        <v>2</v>
      </c>
      <c r="AO1735" s="11">
        <v>2</v>
      </c>
      <c r="AP1735" s="11">
        <v>1</v>
      </c>
      <c r="AQ1735" s="11">
        <v>3</v>
      </c>
      <c r="AR1735" s="20">
        <v>5</v>
      </c>
      <c r="AS1735" s="11"/>
      <c r="AT1735" s="99" t="s">
        <v>621</v>
      </c>
      <c r="AU1735" s="11">
        <f>AS1735-64</f>
        <v>-64</v>
      </c>
      <c r="AV1735" s="11">
        <f>AS1735-77</f>
        <v>-77</v>
      </c>
      <c r="AW1735" s="16"/>
      <c r="AX1735" s="16"/>
      <c r="BE1735" s="16" t="s">
        <v>591</v>
      </c>
      <c r="BH1735" t="str">
        <f>CONCATENATE(Tabla1[[#This Row],[MADRE]],"X",Tabla1[[#This Row],[PADRE]])</f>
        <v>D00i078XD00i078</v>
      </c>
    </row>
    <row r="1736" spans="1:60" ht="15.75" hidden="1" x14ac:dyDescent="0.25">
      <c r="A1736" s="11" t="str">
        <f t="shared" si="288"/>
        <v>D08_364_17</v>
      </c>
      <c r="B1736" s="1" t="s">
        <v>609</v>
      </c>
      <c r="C1736" s="2">
        <v>364</v>
      </c>
      <c r="D1736" s="16">
        <v>17</v>
      </c>
      <c r="E1736" s="14" t="s">
        <v>528</v>
      </c>
      <c r="F1736" s="14" t="s">
        <v>528</v>
      </c>
      <c r="G1736" s="11" t="s">
        <v>651</v>
      </c>
      <c r="H1736" s="11">
        <v>2012</v>
      </c>
      <c r="I1736" s="13" t="s">
        <v>592</v>
      </c>
      <c r="J1736" s="11">
        <v>88</v>
      </c>
      <c r="M1736" s="11">
        <f>L1736-67</f>
        <v>-67</v>
      </c>
      <c r="P1736" s="11">
        <v>4</v>
      </c>
      <c r="T1736" s="11"/>
      <c r="U1736" s="11"/>
      <c r="W1736" s="11">
        <v>3</v>
      </c>
      <c r="X1736" s="16">
        <v>206</v>
      </c>
      <c r="Y1736" s="16">
        <v>25</v>
      </c>
      <c r="Z1736" s="16">
        <v>132</v>
      </c>
      <c r="AA1736" s="15">
        <f t="shared" si="289"/>
        <v>5.4095238095238098</v>
      </c>
      <c r="AB1736" s="16">
        <v>4</v>
      </c>
      <c r="AC1736" s="16">
        <v>17</v>
      </c>
      <c r="AD1736" s="15">
        <f t="shared" si="287"/>
        <v>0.80952380952380953</v>
      </c>
      <c r="AE1736" s="16">
        <f t="shared" si="290"/>
        <v>14.964788732394364</v>
      </c>
      <c r="AF1736" s="16">
        <v>4</v>
      </c>
      <c r="AG1736" s="11">
        <f t="shared" si="291"/>
        <v>16</v>
      </c>
      <c r="AH1736" s="16">
        <v>0</v>
      </c>
      <c r="AI1736" s="11">
        <f t="shared" si="292"/>
        <v>0</v>
      </c>
      <c r="AJ1736" s="18" t="s">
        <v>407</v>
      </c>
      <c r="AM1736" s="16">
        <v>5</v>
      </c>
      <c r="AN1736" s="16">
        <v>1</v>
      </c>
      <c r="AO1736" s="16">
        <v>3</v>
      </c>
      <c r="AP1736" s="16">
        <v>2</v>
      </c>
      <c r="AQ1736" s="16">
        <v>3</v>
      </c>
      <c r="AR1736" s="16">
        <v>2</v>
      </c>
      <c r="AS1736" s="11"/>
      <c r="AT1736" s="11" t="s">
        <v>438</v>
      </c>
      <c r="AU1736" s="11">
        <f>AS1736-78</f>
        <v>-78</v>
      </c>
      <c r="AV1736" s="11">
        <f>AS1736-95</f>
        <v>-95</v>
      </c>
      <c r="AW1736" s="16"/>
      <c r="AX1736" s="16"/>
      <c r="BE1736" s="16" t="s">
        <v>591</v>
      </c>
      <c r="BH1736" t="str">
        <f>CONCATENATE(Tabla1[[#This Row],[MADRE]],"X",Tabla1[[#This Row],[PADRE]])</f>
        <v>D00i078XD00i078</v>
      </c>
    </row>
    <row r="1737" spans="1:60" ht="15.75" hidden="1" x14ac:dyDescent="0.25">
      <c r="A1737" s="11" t="str">
        <f t="shared" si="288"/>
        <v>D08_364_17</v>
      </c>
      <c r="B1737" s="1" t="s">
        <v>609</v>
      </c>
      <c r="C1737" s="2">
        <v>364</v>
      </c>
      <c r="D1737" s="16">
        <v>17</v>
      </c>
      <c r="E1737" s="14" t="s">
        <v>528</v>
      </c>
      <c r="F1737" s="14" t="s">
        <v>528</v>
      </c>
      <c r="G1737" s="11" t="s">
        <v>651</v>
      </c>
      <c r="H1737" s="11">
        <v>2013</v>
      </c>
      <c r="I1737" s="13" t="s">
        <v>592</v>
      </c>
      <c r="J1737" s="11">
        <v>82</v>
      </c>
      <c r="M1737" s="11">
        <f>L1737-49</f>
        <v>-49</v>
      </c>
      <c r="P1737" s="11">
        <v>2</v>
      </c>
      <c r="T1737" s="11"/>
      <c r="U1737" s="11"/>
      <c r="W1737" s="11">
        <v>1</v>
      </c>
      <c r="X1737" s="11">
        <v>216</v>
      </c>
      <c r="Y1737" s="11">
        <v>25</v>
      </c>
      <c r="Z1737" s="11">
        <v>151</v>
      </c>
      <c r="AA1737" s="15">
        <f t="shared" si="289"/>
        <v>6.04</v>
      </c>
      <c r="AB1737" s="11">
        <v>4</v>
      </c>
      <c r="AC1737" s="20"/>
      <c r="AD1737" s="15">
        <f t="shared" si="287"/>
        <v>0</v>
      </c>
      <c r="AE1737" s="16">
        <f t="shared" si="290"/>
        <v>0</v>
      </c>
      <c r="AF1737" s="11">
        <v>7</v>
      </c>
      <c r="AG1737" s="11">
        <f t="shared" si="291"/>
        <v>28</v>
      </c>
      <c r="AH1737" s="11">
        <v>0</v>
      </c>
      <c r="AI1737" s="11">
        <f t="shared" si="292"/>
        <v>0</v>
      </c>
      <c r="AJ1737" s="18" t="s">
        <v>662</v>
      </c>
      <c r="AM1737" s="11">
        <v>5</v>
      </c>
      <c r="AN1737" s="11">
        <v>2</v>
      </c>
      <c r="AO1737" s="11">
        <v>3</v>
      </c>
      <c r="AP1737" s="11">
        <v>3</v>
      </c>
      <c r="AQ1737" s="11">
        <v>3</v>
      </c>
      <c r="AR1737" s="11">
        <v>2</v>
      </c>
      <c r="AS1737" s="11">
        <v>2</v>
      </c>
      <c r="AT1737" s="19" t="s">
        <v>663</v>
      </c>
      <c r="AU1737" s="11">
        <f>AS1737-76</f>
        <v>-74</v>
      </c>
      <c r="AV1737" s="11">
        <f>AS1737-90</f>
        <v>-88</v>
      </c>
      <c r="AW1737" s="16"/>
      <c r="AX1737" s="16"/>
      <c r="BE1737" s="16" t="s">
        <v>591</v>
      </c>
      <c r="BH1737" t="str">
        <f>CONCATENATE(Tabla1[[#This Row],[MADRE]],"X",Tabla1[[#This Row],[PADRE]])</f>
        <v>D00i078XD00i078</v>
      </c>
    </row>
    <row r="1738" spans="1:60" ht="15.75" hidden="1" x14ac:dyDescent="0.25">
      <c r="A1738" s="11" t="str">
        <f t="shared" si="288"/>
        <v>D08_365_17</v>
      </c>
      <c r="B1738" s="1" t="s">
        <v>609</v>
      </c>
      <c r="C1738" s="8">
        <v>365</v>
      </c>
      <c r="D1738" s="13">
        <v>17</v>
      </c>
      <c r="E1738" s="14" t="s">
        <v>528</v>
      </c>
      <c r="F1738" s="14" t="s">
        <v>528</v>
      </c>
      <c r="G1738" s="14" t="s">
        <v>651</v>
      </c>
      <c r="H1738" s="14">
        <v>2011</v>
      </c>
      <c r="I1738" s="13" t="s">
        <v>373</v>
      </c>
      <c r="J1738" s="14">
        <v>67</v>
      </c>
      <c r="M1738" s="14">
        <f>L1738-53</f>
        <v>-53</v>
      </c>
      <c r="P1738" s="14">
        <v>3</v>
      </c>
      <c r="T1738" s="14"/>
      <c r="U1738" s="14"/>
      <c r="W1738" s="14">
        <v>3</v>
      </c>
      <c r="X1738" s="14">
        <v>220</v>
      </c>
      <c r="Y1738" s="14">
        <v>25</v>
      </c>
      <c r="Z1738" s="14">
        <v>92</v>
      </c>
      <c r="AA1738" s="81">
        <f t="shared" si="289"/>
        <v>3.68</v>
      </c>
      <c r="AB1738" s="14">
        <v>4</v>
      </c>
      <c r="AC1738" s="14">
        <v>23</v>
      </c>
      <c r="AD1738" s="81">
        <f t="shared" si="287"/>
        <v>0.92</v>
      </c>
      <c r="AE1738" s="13">
        <f t="shared" si="290"/>
        <v>25</v>
      </c>
      <c r="AF1738" s="14">
        <v>0</v>
      </c>
      <c r="AG1738" s="14">
        <f t="shared" si="291"/>
        <v>0</v>
      </c>
      <c r="AH1738" s="14">
        <v>0</v>
      </c>
      <c r="AI1738" s="14">
        <f t="shared" si="292"/>
        <v>0</v>
      </c>
      <c r="AJ1738" s="17" t="s">
        <v>407</v>
      </c>
      <c r="AM1738" s="14">
        <v>3</v>
      </c>
      <c r="AN1738" s="14">
        <v>2</v>
      </c>
      <c r="AO1738" s="14">
        <v>3</v>
      </c>
      <c r="AP1738" s="14">
        <v>4</v>
      </c>
      <c r="AQ1738" s="14">
        <v>3</v>
      </c>
      <c r="AR1738" s="14">
        <v>3</v>
      </c>
      <c r="AS1738" s="14">
        <v>4</v>
      </c>
      <c r="AT1738" s="14"/>
      <c r="AU1738" s="14">
        <f>AS1738-70</f>
        <v>-66</v>
      </c>
      <c r="AV1738" s="14">
        <f>AS1738-85</f>
        <v>-81</v>
      </c>
      <c r="AW1738" s="13"/>
      <c r="AX1738" s="13"/>
      <c r="BE1738" s="13" t="s">
        <v>591</v>
      </c>
      <c r="BH1738" t="str">
        <f>CONCATENATE(Tabla1[[#This Row],[MADRE]],"X",Tabla1[[#This Row],[PADRE]])</f>
        <v>D00i078XD00i078</v>
      </c>
    </row>
    <row r="1739" spans="1:60" ht="15.75" hidden="1" x14ac:dyDescent="0.25">
      <c r="A1739" s="11" t="str">
        <f t="shared" si="288"/>
        <v>D08_365_17</v>
      </c>
      <c r="B1739" s="1" t="s">
        <v>609</v>
      </c>
      <c r="C1739" s="2">
        <v>365</v>
      </c>
      <c r="D1739" s="16">
        <v>17</v>
      </c>
      <c r="E1739" s="14" t="s">
        <v>528</v>
      </c>
      <c r="F1739" s="14" t="s">
        <v>528</v>
      </c>
      <c r="G1739" s="11" t="s">
        <v>651</v>
      </c>
      <c r="H1739" s="11">
        <v>2012</v>
      </c>
      <c r="I1739" s="13" t="s">
        <v>373</v>
      </c>
      <c r="J1739" s="11">
        <v>75</v>
      </c>
      <c r="M1739" s="11">
        <f>L1739-67</f>
        <v>-67</v>
      </c>
      <c r="P1739" s="11">
        <v>3</v>
      </c>
      <c r="T1739" s="11"/>
      <c r="U1739" s="11"/>
      <c r="W1739" s="11">
        <v>3</v>
      </c>
      <c r="X1739" s="16">
        <v>210</v>
      </c>
      <c r="Y1739" s="16">
        <v>25</v>
      </c>
      <c r="Z1739" s="16">
        <v>87</v>
      </c>
      <c r="AA1739" s="15">
        <f t="shared" si="289"/>
        <v>3.48</v>
      </c>
      <c r="AB1739" s="16">
        <v>4</v>
      </c>
      <c r="AC1739" s="16">
        <v>21</v>
      </c>
      <c r="AD1739" s="15">
        <f t="shared" si="287"/>
        <v>0.84</v>
      </c>
      <c r="AE1739" s="16">
        <f t="shared" si="290"/>
        <v>24.137931034482758</v>
      </c>
      <c r="AF1739" s="16">
        <v>0</v>
      </c>
      <c r="AG1739" s="11">
        <f t="shared" si="291"/>
        <v>0</v>
      </c>
      <c r="AH1739" s="16">
        <v>3</v>
      </c>
      <c r="AI1739" s="11">
        <f t="shared" si="292"/>
        <v>12</v>
      </c>
      <c r="AJ1739" s="18" t="s">
        <v>435</v>
      </c>
      <c r="AM1739" s="16">
        <v>4</v>
      </c>
      <c r="AN1739" s="16">
        <v>2</v>
      </c>
      <c r="AO1739" s="16">
        <v>3</v>
      </c>
      <c r="AP1739" s="16">
        <v>4</v>
      </c>
      <c r="AQ1739" s="16">
        <v>3</v>
      </c>
      <c r="AR1739" s="16">
        <v>3</v>
      </c>
      <c r="AS1739" s="11"/>
      <c r="AT1739" s="11"/>
      <c r="AU1739" s="11">
        <f>AS1739-78</f>
        <v>-78</v>
      </c>
      <c r="AV1739" s="11">
        <f>AS1739-95</f>
        <v>-95</v>
      </c>
      <c r="AW1739" s="16"/>
      <c r="AX1739" s="16"/>
      <c r="BE1739" s="16" t="s">
        <v>591</v>
      </c>
      <c r="BH1739" t="str">
        <f>CONCATENATE(Tabla1[[#This Row],[MADRE]],"X",Tabla1[[#This Row],[PADRE]])</f>
        <v>D00i078XD00i078</v>
      </c>
    </row>
    <row r="1740" spans="1:60" ht="15.75" hidden="1" x14ac:dyDescent="0.25">
      <c r="A1740" s="11" t="str">
        <f t="shared" si="288"/>
        <v>D08_365_17</v>
      </c>
      <c r="B1740" s="1" t="s">
        <v>609</v>
      </c>
      <c r="C1740" s="2">
        <v>365</v>
      </c>
      <c r="D1740" s="16">
        <v>17</v>
      </c>
      <c r="E1740" s="14" t="s">
        <v>528</v>
      </c>
      <c r="F1740" s="14" t="s">
        <v>528</v>
      </c>
      <c r="G1740" s="11" t="s">
        <v>651</v>
      </c>
      <c r="H1740" s="11">
        <v>2013</v>
      </c>
      <c r="I1740" s="13" t="s">
        <v>373</v>
      </c>
      <c r="J1740" s="11">
        <v>67</v>
      </c>
      <c r="M1740" s="11">
        <f>L1740-49</f>
        <v>-49</v>
      </c>
      <c r="P1740" s="11">
        <v>1</v>
      </c>
      <c r="T1740" s="11"/>
      <c r="U1740" s="11"/>
      <c r="W1740" s="11">
        <v>1</v>
      </c>
      <c r="X1740" s="11">
        <v>215</v>
      </c>
      <c r="Y1740" s="11">
        <v>25</v>
      </c>
      <c r="Z1740" s="11">
        <v>116</v>
      </c>
      <c r="AA1740" s="15">
        <f t="shared" si="289"/>
        <v>4.6733333333333329</v>
      </c>
      <c r="AB1740" s="11">
        <v>4</v>
      </c>
      <c r="AC1740" s="11">
        <v>20</v>
      </c>
      <c r="AD1740" s="15">
        <f t="shared" si="287"/>
        <v>0.83333333333333337</v>
      </c>
      <c r="AE1740" s="16">
        <f t="shared" si="290"/>
        <v>17.831669044222544</v>
      </c>
      <c r="AF1740" s="11">
        <v>1</v>
      </c>
      <c r="AG1740" s="11">
        <f t="shared" si="291"/>
        <v>4</v>
      </c>
      <c r="AH1740" s="11">
        <v>0</v>
      </c>
      <c r="AI1740" s="11">
        <f t="shared" si="292"/>
        <v>0</v>
      </c>
      <c r="AJ1740" s="18" t="s">
        <v>83</v>
      </c>
      <c r="AM1740" s="11">
        <v>5</v>
      </c>
      <c r="AN1740" s="11">
        <v>2</v>
      </c>
      <c r="AO1740" s="11">
        <v>3</v>
      </c>
      <c r="AP1740" s="11">
        <v>3</v>
      </c>
      <c r="AQ1740" s="11">
        <v>3</v>
      </c>
      <c r="AR1740" s="11">
        <v>3</v>
      </c>
      <c r="AS1740" s="11">
        <v>2</v>
      </c>
      <c r="AT1740" s="19" t="s">
        <v>664</v>
      </c>
      <c r="AU1740" s="11">
        <f>AS1740-76</f>
        <v>-74</v>
      </c>
      <c r="AV1740" s="11">
        <f>AS1740-90</f>
        <v>-88</v>
      </c>
      <c r="AW1740" s="16"/>
      <c r="AX1740" s="16"/>
      <c r="BE1740" s="16" t="s">
        <v>591</v>
      </c>
      <c r="BH1740" t="str">
        <f>CONCATENATE(Tabla1[[#This Row],[MADRE]],"X",Tabla1[[#This Row],[PADRE]])</f>
        <v>D00i078XD00i078</v>
      </c>
    </row>
    <row r="1741" spans="1:60" ht="15.75" hidden="1" x14ac:dyDescent="0.25">
      <c r="A1741" s="11" t="str">
        <f t="shared" si="288"/>
        <v>D08_370_17</v>
      </c>
      <c r="B1741" s="1" t="s">
        <v>609</v>
      </c>
      <c r="C1741" s="8">
        <v>370</v>
      </c>
      <c r="D1741" s="13">
        <v>17</v>
      </c>
      <c r="E1741" s="14" t="s">
        <v>528</v>
      </c>
      <c r="F1741" s="14" t="s">
        <v>528</v>
      </c>
      <c r="G1741" s="14" t="s">
        <v>651</v>
      </c>
      <c r="H1741" s="14">
        <v>2011</v>
      </c>
      <c r="I1741" s="13" t="s">
        <v>586</v>
      </c>
      <c r="J1741" s="14">
        <v>76</v>
      </c>
      <c r="M1741" s="14">
        <f>L1741-53</f>
        <v>-53</v>
      </c>
      <c r="P1741" s="14">
        <v>3</v>
      </c>
      <c r="T1741" s="14"/>
      <c r="U1741" s="14"/>
      <c r="W1741" s="14">
        <v>2</v>
      </c>
      <c r="X1741" s="14">
        <v>217</v>
      </c>
      <c r="Y1741" s="14">
        <v>25</v>
      </c>
      <c r="Z1741" s="14">
        <v>71</v>
      </c>
      <c r="AA1741" s="81">
        <f t="shared" si="289"/>
        <v>2.87</v>
      </c>
      <c r="AB1741" s="14">
        <v>4</v>
      </c>
      <c r="AC1741" s="14">
        <v>18</v>
      </c>
      <c r="AD1741" s="81">
        <f t="shared" si="287"/>
        <v>0.75</v>
      </c>
      <c r="AE1741" s="13">
        <f t="shared" si="290"/>
        <v>26.132404181184668</v>
      </c>
      <c r="AF1741" s="14">
        <v>1</v>
      </c>
      <c r="AG1741" s="14">
        <f t="shared" si="291"/>
        <v>4</v>
      </c>
      <c r="AH1741" s="14">
        <v>0</v>
      </c>
      <c r="AI1741" s="14">
        <f t="shared" si="292"/>
        <v>0</v>
      </c>
      <c r="AJ1741" s="17" t="s">
        <v>464</v>
      </c>
      <c r="AM1741" s="14">
        <v>8</v>
      </c>
      <c r="AN1741" s="14">
        <v>2</v>
      </c>
      <c r="AO1741" s="14">
        <v>2</v>
      </c>
      <c r="AP1741" s="14">
        <v>2</v>
      </c>
      <c r="AQ1741" s="14">
        <v>3</v>
      </c>
      <c r="AR1741" s="14">
        <v>1</v>
      </c>
      <c r="AS1741" s="14">
        <v>2</v>
      </c>
      <c r="AT1741" s="14"/>
      <c r="AU1741" s="14">
        <f>AS1741-70</f>
        <v>-68</v>
      </c>
      <c r="AV1741" s="14">
        <f>AS1741-85</f>
        <v>-83</v>
      </c>
      <c r="AW1741" s="13"/>
      <c r="AX1741" s="13"/>
      <c r="BE1741" s="13" t="s">
        <v>591</v>
      </c>
      <c r="BH1741" t="str">
        <f>CONCATENATE(Tabla1[[#This Row],[MADRE]],"X",Tabla1[[#This Row],[PADRE]])</f>
        <v>D00i078XD00i078</v>
      </c>
    </row>
    <row r="1742" spans="1:60" ht="15.75" hidden="1" x14ac:dyDescent="0.25">
      <c r="A1742" s="11" t="str">
        <f t="shared" si="288"/>
        <v>D08_370_17</v>
      </c>
      <c r="B1742" s="1" t="s">
        <v>609</v>
      </c>
      <c r="C1742" s="2">
        <v>370</v>
      </c>
      <c r="D1742" s="16">
        <v>17</v>
      </c>
      <c r="E1742" s="14" t="s">
        <v>528</v>
      </c>
      <c r="F1742" s="14" t="s">
        <v>528</v>
      </c>
      <c r="G1742" s="11" t="s">
        <v>651</v>
      </c>
      <c r="H1742" s="11">
        <v>2012</v>
      </c>
      <c r="I1742" s="13" t="s">
        <v>586</v>
      </c>
      <c r="J1742" s="11">
        <v>84</v>
      </c>
      <c r="M1742" s="11">
        <f>L1742-67</f>
        <v>-67</v>
      </c>
      <c r="P1742" s="11">
        <v>4</v>
      </c>
      <c r="T1742" s="11"/>
      <c r="U1742" s="11"/>
      <c r="W1742" s="11">
        <v>2</v>
      </c>
      <c r="X1742" s="16">
        <v>214</v>
      </c>
      <c r="Y1742" s="16">
        <v>25</v>
      </c>
      <c r="Z1742" s="16">
        <v>63</v>
      </c>
      <c r="AA1742" s="15">
        <f t="shared" si="289"/>
        <v>2.6715789473684208</v>
      </c>
      <c r="AB1742" s="16">
        <v>4</v>
      </c>
      <c r="AC1742" s="16">
        <v>12</v>
      </c>
      <c r="AD1742" s="15">
        <f t="shared" si="287"/>
        <v>0.63157894736842102</v>
      </c>
      <c r="AE1742" s="16">
        <f t="shared" si="290"/>
        <v>23.640661938534279</v>
      </c>
      <c r="AF1742" s="16">
        <v>6</v>
      </c>
      <c r="AG1742" s="11">
        <f t="shared" si="291"/>
        <v>24</v>
      </c>
      <c r="AH1742" s="16">
        <v>0</v>
      </c>
      <c r="AI1742" s="11">
        <f t="shared" si="292"/>
        <v>0</v>
      </c>
      <c r="AJ1742" s="18" t="s">
        <v>259</v>
      </c>
      <c r="AM1742" s="16">
        <v>8</v>
      </c>
      <c r="AN1742" s="16">
        <v>2</v>
      </c>
      <c r="AO1742" s="16">
        <v>2</v>
      </c>
      <c r="AP1742" s="16">
        <v>4</v>
      </c>
      <c r="AQ1742" s="16">
        <v>3</v>
      </c>
      <c r="AR1742" s="16">
        <v>3</v>
      </c>
      <c r="AS1742" s="11"/>
      <c r="AT1742" s="11"/>
      <c r="AU1742" s="11">
        <f>AS1742-78</f>
        <v>-78</v>
      </c>
      <c r="AV1742" s="11">
        <f>AS1742-95</f>
        <v>-95</v>
      </c>
      <c r="AW1742" s="16"/>
      <c r="AX1742" s="16"/>
      <c r="BE1742" s="16" t="s">
        <v>591</v>
      </c>
      <c r="BH1742" t="str">
        <f>CONCATENATE(Tabla1[[#This Row],[MADRE]],"X",Tabla1[[#This Row],[PADRE]])</f>
        <v>D00i078XD00i078</v>
      </c>
    </row>
    <row r="1743" spans="1:60" ht="15.75" hidden="1" x14ac:dyDescent="0.25">
      <c r="A1743" s="11" t="str">
        <f t="shared" si="288"/>
        <v>D08_372_17</v>
      </c>
      <c r="B1743" s="1" t="s">
        <v>609</v>
      </c>
      <c r="C1743" s="2">
        <v>372</v>
      </c>
      <c r="D1743" s="16">
        <v>17</v>
      </c>
      <c r="E1743" s="14" t="s">
        <v>528</v>
      </c>
      <c r="F1743" s="14" t="s">
        <v>528</v>
      </c>
      <c r="G1743" s="11" t="s">
        <v>651</v>
      </c>
      <c r="H1743" s="11">
        <v>2012</v>
      </c>
      <c r="I1743" s="13" t="s">
        <v>586</v>
      </c>
      <c r="J1743" s="11">
        <v>84</v>
      </c>
      <c r="M1743" s="11">
        <f>L1743-67</f>
        <v>-67</v>
      </c>
      <c r="P1743" s="11">
        <v>2</v>
      </c>
      <c r="T1743" s="11"/>
      <c r="U1743" s="11"/>
      <c r="W1743" s="11">
        <v>2</v>
      </c>
      <c r="X1743" s="16">
        <v>213</v>
      </c>
      <c r="Y1743" s="16">
        <v>25</v>
      </c>
      <c r="Z1743" s="16">
        <v>46</v>
      </c>
      <c r="AA1743" s="15">
        <f t="shared" si="289"/>
        <v>1.8886956521739131</v>
      </c>
      <c r="AB1743" s="16">
        <v>3</v>
      </c>
      <c r="AC1743" s="16">
        <v>14</v>
      </c>
      <c r="AD1743" s="15">
        <f t="shared" si="287"/>
        <v>0.60869565217391308</v>
      </c>
      <c r="AE1743" s="16">
        <f t="shared" si="290"/>
        <v>32.228360957642728</v>
      </c>
      <c r="AF1743" s="16">
        <v>2</v>
      </c>
      <c r="AG1743" s="11">
        <f t="shared" si="291"/>
        <v>8</v>
      </c>
      <c r="AH1743" s="16">
        <v>0</v>
      </c>
      <c r="AI1743" s="11">
        <f t="shared" si="292"/>
        <v>0</v>
      </c>
      <c r="AJ1743" s="18" t="s">
        <v>491</v>
      </c>
      <c r="AM1743" s="16">
        <v>3</v>
      </c>
      <c r="AN1743" s="16">
        <v>1</v>
      </c>
      <c r="AO1743" s="16">
        <v>3</v>
      </c>
      <c r="AP1743" s="16">
        <v>4</v>
      </c>
      <c r="AQ1743" s="16">
        <v>3</v>
      </c>
      <c r="AR1743" s="16">
        <v>3</v>
      </c>
      <c r="AS1743" s="11"/>
      <c r="AT1743" s="11"/>
      <c r="AU1743" s="11">
        <f>AS1743-78</f>
        <v>-78</v>
      </c>
      <c r="AV1743" s="11">
        <f>AS1743-95</f>
        <v>-95</v>
      </c>
      <c r="AW1743" s="16"/>
      <c r="AX1743" s="16"/>
      <c r="BE1743" s="16" t="s">
        <v>591</v>
      </c>
      <c r="BH1743" t="str">
        <f>CONCATENATE(Tabla1[[#This Row],[MADRE]],"X",Tabla1[[#This Row],[PADRE]])</f>
        <v>D00i078XD00i078</v>
      </c>
    </row>
    <row r="1744" spans="1:60" ht="15.75" hidden="1" x14ac:dyDescent="0.25">
      <c r="A1744" s="11" t="str">
        <f t="shared" si="288"/>
        <v>D08_373_17</v>
      </c>
      <c r="B1744" s="1" t="s">
        <v>609</v>
      </c>
      <c r="C1744" s="2">
        <v>373</v>
      </c>
      <c r="D1744" s="16">
        <v>17</v>
      </c>
      <c r="E1744" s="14" t="s">
        <v>528</v>
      </c>
      <c r="F1744" s="14" t="s">
        <v>528</v>
      </c>
      <c r="G1744" s="11" t="s">
        <v>651</v>
      </c>
      <c r="H1744" s="11">
        <v>2012</v>
      </c>
      <c r="I1744" s="13" t="s">
        <v>586</v>
      </c>
      <c r="J1744" s="11">
        <v>85</v>
      </c>
      <c r="M1744" s="11">
        <f>L1744-67</f>
        <v>-67</v>
      </c>
      <c r="P1744" s="11">
        <v>3</v>
      </c>
      <c r="T1744" s="11"/>
      <c r="U1744" s="11"/>
      <c r="W1744" s="11">
        <v>2</v>
      </c>
      <c r="X1744" s="16">
        <v>214</v>
      </c>
      <c r="Y1744" s="16">
        <v>25</v>
      </c>
      <c r="Z1744" s="16">
        <v>89</v>
      </c>
      <c r="AA1744" s="15">
        <f t="shared" si="289"/>
        <v>3.5883333333333329</v>
      </c>
      <c r="AB1744" s="16">
        <v>4</v>
      </c>
      <c r="AC1744" s="16">
        <v>17</v>
      </c>
      <c r="AD1744" s="15">
        <f t="shared" si="287"/>
        <v>0.70833333333333337</v>
      </c>
      <c r="AE1744" s="16">
        <f t="shared" si="290"/>
        <v>19.739897816999541</v>
      </c>
      <c r="AF1744" s="16">
        <v>1</v>
      </c>
      <c r="AG1744" s="11">
        <f t="shared" si="291"/>
        <v>4</v>
      </c>
      <c r="AH1744" s="16">
        <v>0</v>
      </c>
      <c r="AI1744" s="11">
        <f t="shared" si="292"/>
        <v>0</v>
      </c>
      <c r="AJ1744" s="18" t="s">
        <v>562</v>
      </c>
      <c r="AM1744" s="16">
        <v>8</v>
      </c>
      <c r="AN1744" s="16">
        <v>2</v>
      </c>
      <c r="AO1744" s="16">
        <v>3</v>
      </c>
      <c r="AP1744" s="16">
        <v>3</v>
      </c>
      <c r="AQ1744" s="16">
        <v>3</v>
      </c>
      <c r="AR1744" s="16">
        <v>2</v>
      </c>
      <c r="AS1744" s="11"/>
      <c r="AT1744" s="11"/>
      <c r="AU1744" s="11">
        <f>AS1744-78</f>
        <v>-78</v>
      </c>
      <c r="AV1744" s="11">
        <f>AS1744-95</f>
        <v>-95</v>
      </c>
      <c r="AW1744" s="16"/>
      <c r="AX1744" s="16"/>
      <c r="BE1744" s="16" t="s">
        <v>591</v>
      </c>
      <c r="BH1744" t="str">
        <f>CONCATENATE(Tabla1[[#This Row],[MADRE]],"X",Tabla1[[#This Row],[PADRE]])</f>
        <v>D00i078XD00i078</v>
      </c>
    </row>
    <row r="1745" spans="1:60" ht="15.75" hidden="1" x14ac:dyDescent="0.25">
      <c r="A1745" s="11" t="str">
        <f t="shared" si="288"/>
        <v>D08_375_17</v>
      </c>
      <c r="B1745" s="1" t="s">
        <v>609</v>
      </c>
      <c r="C1745" s="2">
        <v>375</v>
      </c>
      <c r="D1745" s="16">
        <v>17</v>
      </c>
      <c r="E1745" s="14" t="s">
        <v>528</v>
      </c>
      <c r="F1745" s="14" t="s">
        <v>528</v>
      </c>
      <c r="G1745" s="11" t="s">
        <v>651</v>
      </c>
      <c r="H1745" s="11">
        <v>2015</v>
      </c>
      <c r="I1745" s="13" t="s">
        <v>592</v>
      </c>
      <c r="J1745" s="11"/>
      <c r="M1745" s="11"/>
      <c r="P1745" s="11"/>
      <c r="T1745" s="11"/>
      <c r="U1745" s="11"/>
      <c r="W1745" s="11">
        <v>3</v>
      </c>
      <c r="X1745" s="11">
        <v>220</v>
      </c>
      <c r="Y1745" s="11">
        <v>25</v>
      </c>
      <c r="Z1745" s="11">
        <v>81</v>
      </c>
      <c r="AA1745" s="15">
        <f t="shared" si="289"/>
        <v>3.24</v>
      </c>
      <c r="AB1745" s="11">
        <v>4</v>
      </c>
      <c r="AC1745" s="11">
        <v>21</v>
      </c>
      <c r="AD1745" s="15">
        <f t="shared" si="287"/>
        <v>0.84</v>
      </c>
      <c r="AE1745" s="16">
        <f t="shared" si="290"/>
        <v>25.925925925925924</v>
      </c>
      <c r="AF1745" s="11">
        <v>0</v>
      </c>
      <c r="AG1745" s="11">
        <f t="shared" si="291"/>
        <v>0</v>
      </c>
      <c r="AH1745" s="11">
        <v>0</v>
      </c>
      <c r="AI1745" s="11">
        <f t="shared" si="292"/>
        <v>0</v>
      </c>
      <c r="AJ1745" s="18" t="s">
        <v>198</v>
      </c>
      <c r="AM1745" s="11">
        <v>4</v>
      </c>
      <c r="AN1745" s="11">
        <v>2</v>
      </c>
      <c r="AO1745" s="11">
        <v>2</v>
      </c>
      <c r="AP1745" s="11">
        <v>2</v>
      </c>
      <c r="AQ1745" s="11">
        <v>3</v>
      </c>
      <c r="AR1745" s="11">
        <v>2</v>
      </c>
      <c r="AS1745" s="11"/>
      <c r="AT1745" s="11"/>
      <c r="AU1745" s="11"/>
      <c r="AV1745" s="11"/>
      <c r="AW1745" s="16"/>
      <c r="AX1745" s="16"/>
      <c r="BE1745" s="16" t="s">
        <v>591</v>
      </c>
      <c r="BH1745" t="str">
        <f>CONCATENATE(Tabla1[[#This Row],[MADRE]],"X",Tabla1[[#This Row],[PADRE]])</f>
        <v>D00i078XD00i078</v>
      </c>
    </row>
    <row r="1746" spans="1:60" ht="15.75" hidden="1" x14ac:dyDescent="0.25">
      <c r="A1746" s="11" t="str">
        <f t="shared" si="288"/>
        <v>D08_376_17</v>
      </c>
      <c r="B1746" s="1" t="s">
        <v>609</v>
      </c>
      <c r="C1746" s="8">
        <v>376</v>
      </c>
      <c r="D1746" s="13">
        <v>17</v>
      </c>
      <c r="E1746" s="14" t="s">
        <v>528</v>
      </c>
      <c r="F1746" s="14" t="s">
        <v>528</v>
      </c>
      <c r="G1746" s="14" t="s">
        <v>651</v>
      </c>
      <c r="H1746" s="14">
        <v>2011</v>
      </c>
      <c r="I1746" s="13" t="s">
        <v>592</v>
      </c>
      <c r="J1746" s="14">
        <v>79</v>
      </c>
      <c r="M1746" s="14">
        <f>L1746-53</f>
        <v>-53</v>
      </c>
      <c r="P1746" s="14">
        <v>3</v>
      </c>
      <c r="T1746" s="14"/>
      <c r="U1746" s="14"/>
      <c r="W1746" s="14">
        <v>2</v>
      </c>
      <c r="X1746" s="14">
        <v>216</v>
      </c>
      <c r="Y1746" s="14">
        <v>25</v>
      </c>
      <c r="Z1746" s="14">
        <v>75</v>
      </c>
      <c r="AA1746" s="81">
        <f t="shared" si="289"/>
        <v>3.0761904761904759</v>
      </c>
      <c r="AB1746" s="14">
        <v>4</v>
      </c>
      <c r="AC1746" s="14">
        <v>10</v>
      </c>
      <c r="AD1746" s="81">
        <f t="shared" si="287"/>
        <v>0.47619047619047616</v>
      </c>
      <c r="AE1746" s="13">
        <f t="shared" si="290"/>
        <v>15.479876160990711</v>
      </c>
      <c r="AF1746" s="14">
        <v>4</v>
      </c>
      <c r="AG1746" s="14">
        <f t="shared" si="291"/>
        <v>16</v>
      </c>
      <c r="AH1746" s="14">
        <v>0</v>
      </c>
      <c r="AI1746" s="14">
        <f t="shared" si="292"/>
        <v>0</v>
      </c>
      <c r="AJ1746" s="17" t="s">
        <v>665</v>
      </c>
      <c r="AM1746" s="14">
        <v>4</v>
      </c>
      <c r="AN1746" s="14">
        <v>1</v>
      </c>
      <c r="AO1746" s="14">
        <v>2</v>
      </c>
      <c r="AP1746" s="14">
        <v>3</v>
      </c>
      <c r="AQ1746" s="14">
        <v>3</v>
      </c>
      <c r="AR1746" s="14">
        <v>1</v>
      </c>
      <c r="AS1746" s="14">
        <v>1</v>
      </c>
      <c r="AT1746" s="14"/>
      <c r="AU1746" s="14">
        <f>AS1746-70</f>
        <v>-69</v>
      </c>
      <c r="AV1746" s="14">
        <f>AS1746-85</f>
        <v>-84</v>
      </c>
      <c r="AW1746" s="13">
        <v>4</v>
      </c>
      <c r="AX1746" s="13"/>
      <c r="BE1746" s="13" t="s">
        <v>591</v>
      </c>
      <c r="BH1746" t="str">
        <f>CONCATENATE(Tabla1[[#This Row],[MADRE]],"X",Tabla1[[#This Row],[PADRE]])</f>
        <v>D00i078XD00i078</v>
      </c>
    </row>
    <row r="1747" spans="1:60" ht="15.75" hidden="1" x14ac:dyDescent="0.25">
      <c r="A1747" s="11" t="str">
        <f t="shared" si="288"/>
        <v>D08_376_17</v>
      </c>
      <c r="B1747" s="1" t="s">
        <v>609</v>
      </c>
      <c r="C1747" s="2">
        <v>376</v>
      </c>
      <c r="D1747" s="16">
        <v>17</v>
      </c>
      <c r="E1747" s="14" t="s">
        <v>528</v>
      </c>
      <c r="F1747" s="14" t="s">
        <v>528</v>
      </c>
      <c r="G1747" s="11" t="s">
        <v>651</v>
      </c>
      <c r="H1747" s="11">
        <v>2012</v>
      </c>
      <c r="I1747" s="13" t="s">
        <v>592</v>
      </c>
      <c r="J1747" s="11">
        <v>95</v>
      </c>
      <c r="M1747" s="11">
        <f>L1747-67</f>
        <v>-67</v>
      </c>
      <c r="P1747" s="11">
        <v>3</v>
      </c>
      <c r="T1747" s="11"/>
      <c r="U1747" s="11"/>
      <c r="W1747" s="11">
        <v>2</v>
      </c>
      <c r="X1747" s="16">
        <v>211</v>
      </c>
      <c r="Y1747" s="16">
        <v>25</v>
      </c>
      <c r="Z1747" s="16">
        <v>93</v>
      </c>
      <c r="AA1747" s="15">
        <f t="shared" si="289"/>
        <v>3.72</v>
      </c>
      <c r="AB1747" s="16">
        <v>5</v>
      </c>
      <c r="AC1747" s="16">
        <v>16</v>
      </c>
      <c r="AD1747" s="15">
        <f t="shared" si="287"/>
        <v>0.64</v>
      </c>
      <c r="AE1747" s="16">
        <f t="shared" si="290"/>
        <v>17.204301075268816</v>
      </c>
      <c r="AF1747" s="16">
        <v>0</v>
      </c>
      <c r="AG1747" s="11">
        <f t="shared" si="291"/>
        <v>0</v>
      </c>
      <c r="AH1747" s="16">
        <v>0</v>
      </c>
      <c r="AI1747" s="11">
        <f t="shared" si="292"/>
        <v>0</v>
      </c>
      <c r="AJ1747" s="18" t="s">
        <v>101</v>
      </c>
      <c r="AM1747" s="16">
        <v>3</v>
      </c>
      <c r="AN1747" s="16">
        <v>2</v>
      </c>
      <c r="AO1747" s="16">
        <v>3</v>
      </c>
      <c r="AP1747" s="16">
        <v>3</v>
      </c>
      <c r="AQ1747" s="16">
        <v>3</v>
      </c>
      <c r="AR1747" s="16">
        <v>2</v>
      </c>
      <c r="AS1747" s="11"/>
      <c r="AT1747" s="11"/>
      <c r="AU1747" s="11">
        <f>AS1747-78</f>
        <v>-78</v>
      </c>
      <c r="AV1747" s="11">
        <f>AS1747-95</f>
        <v>-95</v>
      </c>
      <c r="AW1747" s="16"/>
      <c r="AX1747" s="16"/>
      <c r="BE1747" s="16" t="s">
        <v>591</v>
      </c>
      <c r="BH1747" t="str">
        <f>CONCATENATE(Tabla1[[#This Row],[MADRE]],"X",Tabla1[[#This Row],[PADRE]])</f>
        <v>D00i078XD00i078</v>
      </c>
    </row>
    <row r="1748" spans="1:60" ht="15.75" hidden="1" x14ac:dyDescent="0.25">
      <c r="A1748" s="11" t="str">
        <f t="shared" si="288"/>
        <v>D08_378_17</v>
      </c>
      <c r="B1748" s="1" t="s">
        <v>609</v>
      </c>
      <c r="C1748" s="2">
        <v>378</v>
      </c>
      <c r="D1748" s="16">
        <v>17</v>
      </c>
      <c r="E1748" s="14" t="s">
        <v>528</v>
      </c>
      <c r="F1748" s="14" t="s">
        <v>528</v>
      </c>
      <c r="G1748" s="11" t="s">
        <v>651</v>
      </c>
      <c r="H1748" s="11">
        <v>2013</v>
      </c>
      <c r="I1748" s="16" t="s">
        <v>373</v>
      </c>
      <c r="J1748" s="11">
        <v>55</v>
      </c>
      <c r="M1748" s="11">
        <f>L1748-49</f>
        <v>-49</v>
      </c>
      <c r="P1748" s="11">
        <v>4</v>
      </c>
      <c r="T1748" s="11"/>
      <c r="U1748" s="11"/>
      <c r="W1748" s="11">
        <v>3</v>
      </c>
      <c r="X1748" s="11">
        <v>210</v>
      </c>
      <c r="Y1748" s="11">
        <v>25</v>
      </c>
      <c r="Z1748" s="11">
        <v>99</v>
      </c>
      <c r="AA1748" s="15">
        <f t="shared" si="289"/>
        <v>4.0016666666666669</v>
      </c>
      <c r="AB1748" s="11">
        <v>4</v>
      </c>
      <c r="AC1748" s="11">
        <v>25</v>
      </c>
      <c r="AD1748" s="15">
        <f t="shared" si="287"/>
        <v>1.0416666666666667</v>
      </c>
      <c r="AE1748" s="16">
        <f t="shared" si="290"/>
        <v>26.030820491461892</v>
      </c>
      <c r="AF1748" s="11">
        <v>1</v>
      </c>
      <c r="AG1748" s="11">
        <f t="shared" si="291"/>
        <v>4</v>
      </c>
      <c r="AH1748" s="11">
        <v>1</v>
      </c>
      <c r="AI1748" s="11">
        <f t="shared" si="292"/>
        <v>4</v>
      </c>
      <c r="AJ1748" s="18" t="s">
        <v>120</v>
      </c>
      <c r="AM1748" s="11">
        <v>8</v>
      </c>
      <c r="AN1748" s="11">
        <v>1</v>
      </c>
      <c r="AO1748" s="11">
        <v>3</v>
      </c>
      <c r="AP1748" s="11">
        <v>2</v>
      </c>
      <c r="AQ1748" s="11">
        <v>3</v>
      </c>
      <c r="AR1748" s="11">
        <v>3</v>
      </c>
      <c r="AS1748" s="11">
        <v>2</v>
      </c>
      <c r="AT1748" s="19" t="s">
        <v>666</v>
      </c>
      <c r="AU1748" s="11">
        <f>AS1748-76</f>
        <v>-74</v>
      </c>
      <c r="AV1748" s="11">
        <f>AS1748-90</f>
        <v>-88</v>
      </c>
      <c r="AW1748" s="16"/>
      <c r="AX1748" s="16"/>
      <c r="BE1748" s="16" t="s">
        <v>591</v>
      </c>
      <c r="BH1748" t="str">
        <f>CONCATENATE(Tabla1[[#This Row],[MADRE]],"X",Tabla1[[#This Row],[PADRE]])</f>
        <v>D00i078XD00i078</v>
      </c>
    </row>
    <row r="1749" spans="1:60" ht="15.75" hidden="1" x14ac:dyDescent="0.25">
      <c r="A1749" s="11" t="str">
        <f t="shared" si="288"/>
        <v>D09_1_1</v>
      </c>
      <c r="B1749" s="48" t="s">
        <v>667</v>
      </c>
      <c r="C1749" s="49">
        <v>1</v>
      </c>
      <c r="D1749" s="52">
        <v>1</v>
      </c>
      <c r="E1749" s="14" t="s">
        <v>144</v>
      </c>
      <c r="F1749" s="51" t="s">
        <v>191</v>
      </c>
      <c r="G1749" s="51" t="s">
        <v>192</v>
      </c>
      <c r="H1749" s="51">
        <v>2012</v>
      </c>
      <c r="I1749" s="52" t="s">
        <v>586</v>
      </c>
      <c r="J1749" s="51"/>
      <c r="M1749" s="51"/>
      <c r="P1749" s="51"/>
      <c r="T1749" s="51"/>
      <c r="W1749" s="51">
        <v>2</v>
      </c>
      <c r="X1749" s="51">
        <v>199</v>
      </c>
      <c r="Y1749" s="51">
        <v>25</v>
      </c>
      <c r="Z1749" s="51">
        <v>116</v>
      </c>
      <c r="AA1749" s="55">
        <f t="shared" si="289"/>
        <v>4.68</v>
      </c>
      <c r="AB1749" s="51">
        <v>4</v>
      </c>
      <c r="AC1749" s="51">
        <v>24</v>
      </c>
      <c r="AD1749" s="55">
        <f t="shared" si="287"/>
        <v>1</v>
      </c>
      <c r="AE1749" s="52">
        <f t="shared" si="290"/>
        <v>21.36752136752137</v>
      </c>
      <c r="AF1749" s="51">
        <v>1</v>
      </c>
      <c r="AG1749" s="51">
        <f t="shared" si="291"/>
        <v>4</v>
      </c>
      <c r="AH1749" s="51">
        <v>0</v>
      </c>
      <c r="AI1749" s="51">
        <f t="shared" si="292"/>
        <v>0</v>
      </c>
      <c r="AJ1749" s="50">
        <v>0</v>
      </c>
      <c r="AM1749" s="51">
        <v>12</v>
      </c>
      <c r="AN1749" s="51">
        <v>2</v>
      </c>
      <c r="AO1749" s="51">
        <v>3</v>
      </c>
      <c r="AP1749" s="51">
        <v>3</v>
      </c>
      <c r="AQ1749" s="51">
        <v>3</v>
      </c>
      <c r="AR1749" s="51">
        <v>4</v>
      </c>
      <c r="AS1749" s="51"/>
      <c r="AT1749" s="51"/>
      <c r="AU1749" s="51"/>
      <c r="AV1749" s="51"/>
      <c r="BE1749" s="52" t="s">
        <v>668</v>
      </c>
      <c r="BF1749" s="51" t="s">
        <v>669</v>
      </c>
      <c r="BH1749" t="str">
        <f>CONCATENATE(Tabla1[[#This Row],[MADRE]],"X",Tabla1[[#This Row],[PADRE]])</f>
        <v>AntonetaXMarcona</v>
      </c>
    </row>
    <row r="1750" spans="1:60" ht="15.75" hidden="1" x14ac:dyDescent="0.25">
      <c r="A1750" s="11" t="str">
        <f t="shared" si="288"/>
        <v>D09_3_1</v>
      </c>
      <c r="B1750" s="48" t="s">
        <v>667</v>
      </c>
      <c r="C1750" s="49">
        <v>3</v>
      </c>
      <c r="D1750" s="52">
        <v>1</v>
      </c>
      <c r="E1750" s="14" t="s">
        <v>144</v>
      </c>
      <c r="F1750" s="51" t="s">
        <v>191</v>
      </c>
      <c r="G1750" s="51" t="s">
        <v>192</v>
      </c>
      <c r="H1750" s="51">
        <v>2012</v>
      </c>
      <c r="I1750" s="52" t="s">
        <v>586</v>
      </c>
      <c r="J1750" s="51"/>
      <c r="M1750" s="51"/>
      <c r="P1750" s="51"/>
      <c r="T1750" s="51"/>
      <c r="W1750" s="51">
        <v>2</v>
      </c>
      <c r="X1750" s="51">
        <v>195</v>
      </c>
      <c r="Y1750" s="51">
        <v>25</v>
      </c>
      <c r="Z1750" s="51">
        <v>127</v>
      </c>
      <c r="AA1750" s="55">
        <f t="shared" si="289"/>
        <v>5.08</v>
      </c>
      <c r="AB1750" s="51">
        <v>4</v>
      </c>
      <c r="AC1750" s="51">
        <v>26</v>
      </c>
      <c r="AD1750" s="55">
        <f t="shared" si="287"/>
        <v>1.04</v>
      </c>
      <c r="AE1750" s="52">
        <f t="shared" si="290"/>
        <v>20.472440944881889</v>
      </c>
      <c r="AF1750" s="51">
        <v>0</v>
      </c>
      <c r="AG1750" s="51">
        <f t="shared" si="291"/>
        <v>0</v>
      </c>
      <c r="AH1750" s="51">
        <v>8</v>
      </c>
      <c r="AI1750" s="51">
        <f t="shared" si="292"/>
        <v>32</v>
      </c>
      <c r="AJ1750" s="50" t="s">
        <v>81</v>
      </c>
      <c r="AM1750" s="51">
        <v>12</v>
      </c>
      <c r="AN1750" s="51">
        <v>1</v>
      </c>
      <c r="AO1750" s="51">
        <v>1</v>
      </c>
      <c r="AP1750" s="51">
        <v>2</v>
      </c>
      <c r="AQ1750" s="51">
        <v>3</v>
      </c>
      <c r="AR1750" s="51">
        <v>4</v>
      </c>
      <c r="AS1750" s="51"/>
      <c r="AT1750" s="51"/>
      <c r="AU1750" s="51"/>
      <c r="AV1750" s="51"/>
      <c r="BE1750" s="52" t="s">
        <v>668</v>
      </c>
      <c r="BF1750" s="51" t="s">
        <v>669</v>
      </c>
      <c r="BH1750" t="str">
        <f>CONCATENATE(Tabla1[[#This Row],[MADRE]],"X",Tabla1[[#This Row],[PADRE]])</f>
        <v>AntonetaXMarcona</v>
      </c>
    </row>
    <row r="1751" spans="1:60" ht="15.75" hidden="1" x14ac:dyDescent="0.25">
      <c r="A1751" s="11" t="str">
        <f t="shared" si="288"/>
        <v>D09_5_1</v>
      </c>
      <c r="B1751" s="48" t="s">
        <v>667</v>
      </c>
      <c r="C1751" s="49">
        <v>5</v>
      </c>
      <c r="D1751" s="52">
        <v>1</v>
      </c>
      <c r="E1751" s="14" t="s">
        <v>144</v>
      </c>
      <c r="F1751" s="51" t="s">
        <v>191</v>
      </c>
      <c r="G1751" s="51" t="s">
        <v>192</v>
      </c>
      <c r="H1751" s="51">
        <v>2012</v>
      </c>
      <c r="I1751" s="52" t="s">
        <v>586</v>
      </c>
      <c r="J1751" s="51"/>
      <c r="M1751" s="51"/>
      <c r="P1751" s="51">
        <v>3</v>
      </c>
      <c r="T1751" s="51"/>
      <c r="W1751" s="51">
        <v>3</v>
      </c>
      <c r="X1751" s="51">
        <v>190</v>
      </c>
      <c r="Y1751" s="51">
        <v>25</v>
      </c>
      <c r="Z1751" s="51">
        <v>85</v>
      </c>
      <c r="AA1751" s="55">
        <f t="shared" si="289"/>
        <v>3.4</v>
      </c>
      <c r="AB1751" s="51">
        <v>4</v>
      </c>
      <c r="AC1751" s="51">
        <v>24</v>
      </c>
      <c r="AD1751" s="55">
        <f t="shared" si="287"/>
        <v>0.96</v>
      </c>
      <c r="AE1751" s="52">
        <f t="shared" si="290"/>
        <v>28.235294117647058</v>
      </c>
      <c r="AF1751" s="51">
        <v>0</v>
      </c>
      <c r="AG1751" s="51">
        <f t="shared" si="291"/>
        <v>0</v>
      </c>
      <c r="AH1751" s="51">
        <v>10</v>
      </c>
      <c r="AI1751" s="51">
        <f t="shared" si="292"/>
        <v>40</v>
      </c>
      <c r="AJ1751" s="50" t="s">
        <v>279</v>
      </c>
      <c r="AM1751" s="51">
        <v>5</v>
      </c>
      <c r="AN1751" s="51">
        <v>2</v>
      </c>
      <c r="AO1751" s="51">
        <v>2</v>
      </c>
      <c r="AP1751" s="51">
        <v>2</v>
      </c>
      <c r="AQ1751" s="51">
        <v>1</v>
      </c>
      <c r="AR1751" s="51">
        <v>1</v>
      </c>
      <c r="AS1751" s="51"/>
      <c r="AT1751" s="51"/>
      <c r="AU1751" s="51"/>
      <c r="AV1751" s="51"/>
      <c r="BE1751" s="52" t="s">
        <v>668</v>
      </c>
      <c r="BF1751" s="51" t="s">
        <v>669</v>
      </c>
      <c r="BH1751" t="str">
        <f>CONCATENATE(Tabla1[[#This Row],[MADRE]],"X",Tabla1[[#This Row],[PADRE]])</f>
        <v>AntonetaXMarcona</v>
      </c>
    </row>
    <row r="1752" spans="1:60" ht="15.75" hidden="1" x14ac:dyDescent="0.25">
      <c r="A1752" s="11" t="str">
        <f t="shared" si="288"/>
        <v>D09_8_1</v>
      </c>
      <c r="B1752" s="48" t="s">
        <v>667</v>
      </c>
      <c r="C1752" s="49">
        <v>8</v>
      </c>
      <c r="D1752" s="52">
        <v>1</v>
      </c>
      <c r="E1752" s="14" t="s">
        <v>144</v>
      </c>
      <c r="F1752" s="51" t="s">
        <v>191</v>
      </c>
      <c r="G1752" s="51" t="s">
        <v>192</v>
      </c>
      <c r="H1752" s="51">
        <v>2012</v>
      </c>
      <c r="I1752" s="52" t="s">
        <v>373</v>
      </c>
      <c r="J1752" s="51"/>
      <c r="M1752" s="51"/>
      <c r="P1752" s="51"/>
      <c r="T1752" s="51"/>
      <c r="W1752" s="51">
        <v>2</v>
      </c>
      <c r="X1752" s="51">
        <v>199</v>
      </c>
      <c r="Y1752" s="51">
        <v>25</v>
      </c>
      <c r="Z1752" s="51">
        <v>139</v>
      </c>
      <c r="AA1752" s="55">
        <f t="shared" si="289"/>
        <v>5.56</v>
      </c>
      <c r="AB1752" s="51">
        <v>5</v>
      </c>
      <c r="AC1752" s="51">
        <v>33</v>
      </c>
      <c r="AD1752" s="55">
        <f t="shared" si="287"/>
        <v>1.32</v>
      </c>
      <c r="AE1752" s="52">
        <f t="shared" si="290"/>
        <v>23.741007194244606</v>
      </c>
      <c r="AF1752" s="51">
        <v>0</v>
      </c>
      <c r="AG1752" s="51">
        <f t="shared" si="291"/>
        <v>0</v>
      </c>
      <c r="AH1752" s="51">
        <v>6</v>
      </c>
      <c r="AI1752" s="51">
        <f t="shared" si="292"/>
        <v>24</v>
      </c>
      <c r="AJ1752" s="50" t="s">
        <v>316</v>
      </c>
      <c r="AM1752" s="51">
        <v>11</v>
      </c>
      <c r="AN1752" s="51">
        <v>2</v>
      </c>
      <c r="AO1752" s="51">
        <v>3</v>
      </c>
      <c r="AP1752" s="51">
        <v>3</v>
      </c>
      <c r="AQ1752" s="51">
        <v>3</v>
      </c>
      <c r="AR1752" s="51">
        <v>3</v>
      </c>
      <c r="AS1752" s="51"/>
      <c r="AT1752" s="51"/>
      <c r="AU1752" s="51"/>
      <c r="AV1752" s="51"/>
      <c r="BE1752" s="52" t="s">
        <v>668</v>
      </c>
      <c r="BF1752" s="51" t="s">
        <v>669</v>
      </c>
      <c r="BH1752" t="str">
        <f>CONCATENATE(Tabla1[[#This Row],[MADRE]],"X",Tabla1[[#This Row],[PADRE]])</f>
        <v>AntonetaXMarcona</v>
      </c>
    </row>
    <row r="1753" spans="1:60" ht="15.75" hidden="1" x14ac:dyDescent="0.25">
      <c r="A1753" s="11" t="str">
        <f t="shared" si="288"/>
        <v>D09_11_1</v>
      </c>
      <c r="B1753" s="48" t="s">
        <v>667</v>
      </c>
      <c r="C1753" s="49">
        <v>11</v>
      </c>
      <c r="D1753" s="52">
        <v>1</v>
      </c>
      <c r="E1753" s="14" t="s">
        <v>144</v>
      </c>
      <c r="F1753" s="51" t="s">
        <v>191</v>
      </c>
      <c r="G1753" s="51" t="s">
        <v>192</v>
      </c>
      <c r="H1753" s="51">
        <v>2012</v>
      </c>
      <c r="I1753" s="52" t="s">
        <v>586</v>
      </c>
      <c r="J1753" s="51"/>
      <c r="M1753" s="51"/>
      <c r="P1753" s="51"/>
      <c r="T1753" s="51"/>
      <c r="W1753" s="51">
        <v>2</v>
      </c>
      <c r="X1753" s="51">
        <v>199</v>
      </c>
      <c r="Y1753" s="51">
        <v>25</v>
      </c>
      <c r="Z1753" s="51">
        <v>96</v>
      </c>
      <c r="AA1753" s="55">
        <f t="shared" si="289"/>
        <v>3.84</v>
      </c>
      <c r="AB1753" s="51">
        <v>4</v>
      </c>
      <c r="AC1753" s="51">
        <v>25</v>
      </c>
      <c r="AD1753" s="55">
        <f t="shared" si="287"/>
        <v>1</v>
      </c>
      <c r="AE1753" s="52">
        <f t="shared" si="290"/>
        <v>26.041666666666668</v>
      </c>
      <c r="AF1753" s="51">
        <v>0</v>
      </c>
      <c r="AG1753" s="51">
        <f t="shared" si="291"/>
        <v>0</v>
      </c>
      <c r="AH1753" s="51">
        <v>0</v>
      </c>
      <c r="AI1753" s="51">
        <f t="shared" si="292"/>
        <v>0</v>
      </c>
      <c r="AJ1753" s="50" t="s">
        <v>259</v>
      </c>
      <c r="AM1753" s="51">
        <v>7</v>
      </c>
      <c r="AN1753" s="51">
        <v>3</v>
      </c>
      <c r="AO1753" s="51">
        <v>3</v>
      </c>
      <c r="AP1753" s="51">
        <v>3</v>
      </c>
      <c r="AQ1753" s="51">
        <v>3</v>
      </c>
      <c r="AR1753" s="51">
        <v>3</v>
      </c>
      <c r="AS1753" s="51"/>
      <c r="AT1753" s="51"/>
      <c r="AU1753" s="51"/>
      <c r="AV1753" s="51"/>
      <c r="BE1753" s="52" t="s">
        <v>668</v>
      </c>
      <c r="BF1753" s="51" t="s">
        <v>669</v>
      </c>
      <c r="BH1753" t="str">
        <f>CONCATENATE(Tabla1[[#This Row],[MADRE]],"X",Tabla1[[#This Row],[PADRE]])</f>
        <v>AntonetaXMarcona</v>
      </c>
    </row>
    <row r="1754" spans="1:60" ht="15.75" hidden="1" x14ac:dyDescent="0.25">
      <c r="A1754" s="11" t="str">
        <f t="shared" si="288"/>
        <v>D09_12_1</v>
      </c>
      <c r="B1754" s="48" t="s">
        <v>667</v>
      </c>
      <c r="C1754" s="49">
        <v>12</v>
      </c>
      <c r="D1754" s="52">
        <v>1</v>
      </c>
      <c r="E1754" s="14" t="s">
        <v>144</v>
      </c>
      <c r="F1754" s="51" t="s">
        <v>191</v>
      </c>
      <c r="G1754" s="51" t="s">
        <v>192</v>
      </c>
      <c r="H1754" s="51">
        <v>2012</v>
      </c>
      <c r="I1754" s="52" t="s">
        <v>586</v>
      </c>
      <c r="J1754" s="51"/>
      <c r="M1754" s="51"/>
      <c r="P1754" s="51">
        <v>4</v>
      </c>
      <c r="T1754" s="51"/>
      <c r="W1754" s="51">
        <v>4</v>
      </c>
      <c r="X1754" s="51">
        <v>190</v>
      </c>
      <c r="Y1754" s="51">
        <v>25</v>
      </c>
      <c r="Z1754" s="51">
        <v>96</v>
      </c>
      <c r="AA1754" s="55">
        <f t="shared" si="289"/>
        <v>3.84</v>
      </c>
      <c r="AB1754" s="51">
        <v>4</v>
      </c>
      <c r="AC1754" s="51">
        <v>23</v>
      </c>
      <c r="AD1754" s="55">
        <f t="shared" si="287"/>
        <v>0.92</v>
      </c>
      <c r="AE1754" s="52">
        <f t="shared" si="290"/>
        <v>23.958333333333336</v>
      </c>
      <c r="AF1754" s="51">
        <v>0</v>
      </c>
      <c r="AG1754" s="51">
        <f t="shared" si="291"/>
        <v>0</v>
      </c>
      <c r="AH1754" s="51">
        <v>0</v>
      </c>
      <c r="AI1754" s="51">
        <f t="shared" si="292"/>
        <v>0</v>
      </c>
      <c r="AJ1754" s="50" t="s">
        <v>209</v>
      </c>
      <c r="AM1754" s="51">
        <v>11</v>
      </c>
      <c r="AN1754" s="51">
        <v>2</v>
      </c>
      <c r="AO1754" s="51">
        <v>3</v>
      </c>
      <c r="AP1754" s="51">
        <v>3</v>
      </c>
      <c r="AQ1754" s="51">
        <v>3</v>
      </c>
      <c r="AR1754" s="51">
        <v>3</v>
      </c>
      <c r="AS1754" s="51"/>
      <c r="AT1754" s="51"/>
      <c r="AU1754" s="51"/>
      <c r="AV1754" s="51"/>
      <c r="BE1754" s="52" t="s">
        <v>668</v>
      </c>
      <c r="BF1754" s="51" t="s">
        <v>669</v>
      </c>
      <c r="BH1754" t="str">
        <f>CONCATENATE(Tabla1[[#This Row],[MADRE]],"X",Tabla1[[#This Row],[PADRE]])</f>
        <v>AntonetaXMarcona</v>
      </c>
    </row>
    <row r="1755" spans="1:60" ht="15.75" hidden="1" x14ac:dyDescent="0.25">
      <c r="A1755" s="11" t="str">
        <f t="shared" si="288"/>
        <v>D09_13_1</v>
      </c>
      <c r="B1755" s="48" t="s">
        <v>667</v>
      </c>
      <c r="C1755" s="49">
        <v>13</v>
      </c>
      <c r="D1755" s="52">
        <v>1</v>
      </c>
      <c r="E1755" s="14" t="s">
        <v>144</v>
      </c>
      <c r="F1755" s="51" t="s">
        <v>191</v>
      </c>
      <c r="G1755" s="51" t="s">
        <v>192</v>
      </c>
      <c r="H1755" s="51">
        <v>2012</v>
      </c>
      <c r="I1755" s="52" t="s">
        <v>586</v>
      </c>
      <c r="J1755" s="51"/>
      <c r="M1755" s="51"/>
      <c r="P1755" s="51">
        <v>3</v>
      </c>
      <c r="T1755" s="51"/>
      <c r="W1755" s="51">
        <v>3</v>
      </c>
      <c r="X1755" s="51">
        <v>205</v>
      </c>
      <c r="Y1755" s="51">
        <v>25</v>
      </c>
      <c r="Z1755" s="51">
        <v>108</v>
      </c>
      <c r="AA1755" s="55">
        <f t="shared" si="289"/>
        <v>4.32</v>
      </c>
      <c r="AB1755" s="51">
        <v>4</v>
      </c>
      <c r="AC1755" s="51">
        <v>24</v>
      </c>
      <c r="AD1755" s="55">
        <f t="shared" si="287"/>
        <v>0.96</v>
      </c>
      <c r="AE1755" s="52">
        <f t="shared" si="290"/>
        <v>22.222222222222221</v>
      </c>
      <c r="AF1755" s="51">
        <v>0</v>
      </c>
      <c r="AG1755" s="51">
        <f t="shared" si="291"/>
        <v>0</v>
      </c>
      <c r="AH1755" s="51">
        <v>0</v>
      </c>
      <c r="AI1755" s="51">
        <f t="shared" si="292"/>
        <v>0</v>
      </c>
      <c r="AJ1755" s="50" t="s">
        <v>206</v>
      </c>
      <c r="AM1755" s="51">
        <v>11</v>
      </c>
      <c r="AN1755" s="51">
        <v>2</v>
      </c>
      <c r="AO1755" s="51">
        <v>3</v>
      </c>
      <c r="AP1755" s="51">
        <v>4</v>
      </c>
      <c r="AQ1755" s="51">
        <v>3</v>
      </c>
      <c r="AR1755" s="51">
        <v>3</v>
      </c>
      <c r="AS1755" s="51"/>
      <c r="AT1755" s="51"/>
      <c r="AU1755" s="51"/>
      <c r="AV1755" s="51"/>
      <c r="BE1755" s="52" t="s">
        <v>668</v>
      </c>
      <c r="BF1755" s="51" t="s">
        <v>669</v>
      </c>
      <c r="BH1755" t="str">
        <f>CONCATENATE(Tabla1[[#This Row],[MADRE]],"X",Tabla1[[#This Row],[PADRE]])</f>
        <v>AntonetaXMarcona</v>
      </c>
    </row>
    <row r="1756" spans="1:60" ht="15.75" hidden="1" x14ac:dyDescent="0.25">
      <c r="A1756" s="11" t="str">
        <f t="shared" si="288"/>
        <v>D09_16_1</v>
      </c>
      <c r="B1756" s="48" t="s">
        <v>667</v>
      </c>
      <c r="C1756" s="49">
        <v>16</v>
      </c>
      <c r="D1756" s="52">
        <v>1</v>
      </c>
      <c r="E1756" s="14" t="s">
        <v>144</v>
      </c>
      <c r="F1756" s="51" t="s">
        <v>191</v>
      </c>
      <c r="G1756" s="51" t="s">
        <v>192</v>
      </c>
      <c r="H1756" s="51">
        <v>2012</v>
      </c>
      <c r="I1756" s="52" t="s">
        <v>586</v>
      </c>
      <c r="J1756" s="51"/>
      <c r="M1756" s="51"/>
      <c r="P1756" s="51"/>
      <c r="T1756" s="51"/>
      <c r="W1756" s="51">
        <v>2</v>
      </c>
      <c r="X1756" s="51">
        <v>200</v>
      </c>
      <c r="Y1756" s="51">
        <v>25</v>
      </c>
      <c r="Z1756" s="51">
        <v>106</v>
      </c>
      <c r="AA1756" s="55">
        <f t="shared" si="289"/>
        <v>4.24</v>
      </c>
      <c r="AB1756" s="51">
        <v>4</v>
      </c>
      <c r="AC1756" s="51">
        <v>26</v>
      </c>
      <c r="AD1756" s="55">
        <f t="shared" si="287"/>
        <v>1.04</v>
      </c>
      <c r="AE1756" s="52">
        <f t="shared" si="290"/>
        <v>24.528301886792452</v>
      </c>
      <c r="AF1756" s="51">
        <v>0</v>
      </c>
      <c r="AG1756" s="51">
        <f t="shared" si="291"/>
        <v>0</v>
      </c>
      <c r="AH1756" s="51">
        <v>0</v>
      </c>
      <c r="AI1756" s="51">
        <f t="shared" si="292"/>
        <v>0</v>
      </c>
      <c r="AJ1756" s="50" t="s">
        <v>87</v>
      </c>
      <c r="AM1756" s="51">
        <v>7</v>
      </c>
      <c r="AN1756" s="51">
        <v>3</v>
      </c>
      <c r="AO1756" s="51">
        <v>3</v>
      </c>
      <c r="AP1756" s="51">
        <v>2</v>
      </c>
      <c r="AQ1756" s="51">
        <v>3</v>
      </c>
      <c r="AR1756" s="51">
        <v>4</v>
      </c>
      <c r="AS1756" s="51"/>
      <c r="AT1756" s="51"/>
      <c r="AU1756" s="51"/>
      <c r="AV1756" s="51"/>
      <c r="BE1756" s="52" t="s">
        <v>668</v>
      </c>
      <c r="BF1756" s="51" t="s">
        <v>669</v>
      </c>
      <c r="BH1756" t="str">
        <f>CONCATENATE(Tabla1[[#This Row],[MADRE]],"X",Tabla1[[#This Row],[PADRE]])</f>
        <v>AntonetaXMarcona</v>
      </c>
    </row>
    <row r="1757" spans="1:60" ht="15.75" hidden="1" x14ac:dyDescent="0.25">
      <c r="A1757" s="11" t="str">
        <f t="shared" si="288"/>
        <v>D09_18_3</v>
      </c>
      <c r="B1757" s="48" t="s">
        <v>667</v>
      </c>
      <c r="C1757" s="49">
        <v>18</v>
      </c>
      <c r="D1757" s="52">
        <v>3</v>
      </c>
      <c r="E1757" s="14" t="s">
        <v>528</v>
      </c>
      <c r="F1757" s="51" t="s">
        <v>191</v>
      </c>
      <c r="G1757" s="51" t="s">
        <v>192</v>
      </c>
      <c r="H1757" s="51">
        <v>2012</v>
      </c>
      <c r="I1757" s="52" t="s">
        <v>373</v>
      </c>
      <c r="J1757" s="51"/>
      <c r="M1757" s="51"/>
      <c r="P1757" s="51"/>
      <c r="T1757" s="51"/>
      <c r="W1757" s="51">
        <v>2</v>
      </c>
      <c r="X1757" s="70">
        <v>200</v>
      </c>
      <c r="Y1757" s="51">
        <v>25</v>
      </c>
      <c r="Z1757" s="51">
        <v>41</v>
      </c>
      <c r="AA1757" s="55">
        <f t="shared" si="289"/>
        <v>1.7304347826086957</v>
      </c>
      <c r="AB1757" s="51">
        <v>1</v>
      </c>
      <c r="AC1757" s="51">
        <v>26</v>
      </c>
      <c r="AD1757" s="55">
        <f t="shared" si="287"/>
        <v>1.1304347826086956</v>
      </c>
      <c r="AE1757" s="52">
        <f t="shared" si="290"/>
        <v>65.326633165829151</v>
      </c>
      <c r="AF1757" s="51">
        <v>2</v>
      </c>
      <c r="AG1757" s="51">
        <f t="shared" si="291"/>
        <v>8</v>
      </c>
      <c r="AH1757" s="51">
        <v>2</v>
      </c>
      <c r="AI1757" s="51">
        <f t="shared" si="292"/>
        <v>8</v>
      </c>
      <c r="AJ1757" s="50" t="s">
        <v>464</v>
      </c>
      <c r="AM1757" s="51">
        <v>7</v>
      </c>
      <c r="AN1757" s="51">
        <v>2</v>
      </c>
      <c r="AO1757" s="51">
        <v>2</v>
      </c>
      <c r="AP1757" s="51">
        <v>2</v>
      </c>
      <c r="AQ1757" s="51">
        <v>3</v>
      </c>
      <c r="AR1757" s="51">
        <v>1</v>
      </c>
      <c r="AS1757" s="51"/>
      <c r="AT1757" s="51"/>
      <c r="AU1757" s="51"/>
      <c r="AV1757" s="51"/>
      <c r="BE1757" s="52" t="s">
        <v>668</v>
      </c>
      <c r="BF1757" s="51" t="s">
        <v>669</v>
      </c>
      <c r="BH1757" t="str">
        <f>CONCATENATE(Tabla1[[#This Row],[MADRE]],"X",Tabla1[[#This Row],[PADRE]])</f>
        <v>D00i078XMarcona</v>
      </c>
    </row>
    <row r="1758" spans="1:60" ht="15.75" hidden="1" x14ac:dyDescent="0.25">
      <c r="A1758" s="11" t="str">
        <f t="shared" si="288"/>
        <v>D09_19_3</v>
      </c>
      <c r="B1758" s="48" t="s">
        <v>667</v>
      </c>
      <c r="C1758" s="49">
        <v>19</v>
      </c>
      <c r="D1758" s="52">
        <v>3</v>
      </c>
      <c r="E1758" s="14" t="s">
        <v>528</v>
      </c>
      <c r="F1758" s="51" t="s">
        <v>191</v>
      </c>
      <c r="G1758" s="51" t="s">
        <v>192</v>
      </c>
      <c r="H1758" s="51">
        <v>2012</v>
      </c>
      <c r="I1758" s="52" t="s">
        <v>586</v>
      </c>
      <c r="J1758" s="51"/>
      <c r="M1758" s="51"/>
      <c r="P1758" s="51">
        <v>3</v>
      </c>
      <c r="T1758" s="51"/>
      <c r="W1758" s="51">
        <v>3</v>
      </c>
      <c r="X1758" s="51">
        <v>203</v>
      </c>
      <c r="Y1758" s="51">
        <v>25</v>
      </c>
      <c r="Z1758" s="51">
        <v>78</v>
      </c>
      <c r="AA1758" s="55">
        <f t="shared" si="289"/>
        <v>3.12</v>
      </c>
      <c r="AB1758" s="51">
        <v>4</v>
      </c>
      <c r="AC1758" s="51">
        <v>22</v>
      </c>
      <c r="AD1758" s="55">
        <f t="shared" si="287"/>
        <v>0.88</v>
      </c>
      <c r="AE1758" s="52">
        <f t="shared" si="290"/>
        <v>28.205128205128204</v>
      </c>
      <c r="AF1758" s="51">
        <v>0</v>
      </c>
      <c r="AG1758" s="51">
        <f t="shared" si="291"/>
        <v>0</v>
      </c>
      <c r="AH1758" s="51">
        <v>0</v>
      </c>
      <c r="AI1758" s="51">
        <f t="shared" si="292"/>
        <v>0</v>
      </c>
      <c r="AJ1758" s="50" t="s">
        <v>454</v>
      </c>
      <c r="AM1758" s="51">
        <v>5</v>
      </c>
      <c r="AN1758" s="51">
        <v>2</v>
      </c>
      <c r="AO1758" s="51">
        <v>3</v>
      </c>
      <c r="AP1758" s="51">
        <v>4</v>
      </c>
      <c r="AQ1758" s="51">
        <v>3</v>
      </c>
      <c r="AR1758" s="51">
        <v>3</v>
      </c>
      <c r="AS1758" s="51"/>
      <c r="AT1758" s="51"/>
      <c r="AU1758" s="51"/>
      <c r="AV1758" s="51"/>
      <c r="BE1758" s="52" t="s">
        <v>668</v>
      </c>
      <c r="BF1758" s="51" t="s">
        <v>669</v>
      </c>
      <c r="BH1758" t="str">
        <f>CONCATENATE(Tabla1[[#This Row],[MADRE]],"X",Tabla1[[#This Row],[PADRE]])</f>
        <v>D00i078XMarcona</v>
      </c>
    </row>
    <row r="1759" spans="1:60" ht="15.75" hidden="1" x14ac:dyDescent="0.25">
      <c r="A1759" s="11" t="str">
        <f t="shared" si="288"/>
        <v>D09_22_3</v>
      </c>
      <c r="B1759" s="48" t="s">
        <v>667</v>
      </c>
      <c r="C1759" s="49">
        <v>22</v>
      </c>
      <c r="D1759" s="52">
        <v>3</v>
      </c>
      <c r="E1759" s="14" t="s">
        <v>528</v>
      </c>
      <c r="F1759" s="51" t="s">
        <v>191</v>
      </c>
      <c r="G1759" s="51" t="s">
        <v>192</v>
      </c>
      <c r="H1759" s="51">
        <v>2012</v>
      </c>
      <c r="I1759" s="52" t="s">
        <v>612</v>
      </c>
      <c r="J1759" s="51"/>
      <c r="M1759" s="51"/>
      <c r="P1759" s="51"/>
      <c r="T1759" s="51"/>
      <c r="W1759" s="51">
        <v>2</v>
      </c>
      <c r="X1759" s="51">
        <v>198</v>
      </c>
      <c r="Y1759" s="51">
        <v>25</v>
      </c>
      <c r="Z1759" s="51">
        <v>138</v>
      </c>
      <c r="AA1759" s="55">
        <f t="shared" si="289"/>
        <v>5.5683333333333334</v>
      </c>
      <c r="AB1759" s="51">
        <v>4</v>
      </c>
      <c r="AC1759" s="51">
        <v>29</v>
      </c>
      <c r="AD1759" s="55">
        <f t="shared" si="287"/>
        <v>1.2083333333333333</v>
      </c>
      <c r="AE1759" s="52">
        <f t="shared" si="290"/>
        <v>21.700089793475005</v>
      </c>
      <c r="AF1759" s="51">
        <v>1</v>
      </c>
      <c r="AG1759" s="51">
        <f t="shared" si="291"/>
        <v>4</v>
      </c>
      <c r="AH1759" s="51">
        <v>1</v>
      </c>
      <c r="AI1759" s="51">
        <f t="shared" si="292"/>
        <v>4</v>
      </c>
      <c r="AJ1759" s="50" t="s">
        <v>272</v>
      </c>
      <c r="AM1759" s="51">
        <v>6</v>
      </c>
      <c r="AN1759" s="51">
        <v>2</v>
      </c>
      <c r="AO1759" s="51">
        <v>3</v>
      </c>
      <c r="AP1759" s="51">
        <v>1</v>
      </c>
      <c r="AQ1759" s="51">
        <v>3</v>
      </c>
      <c r="AR1759" s="51">
        <v>3</v>
      </c>
      <c r="AS1759" s="51"/>
      <c r="AT1759" s="51"/>
      <c r="AU1759" s="51"/>
      <c r="AV1759" s="51"/>
      <c r="BE1759" s="52" t="s">
        <v>668</v>
      </c>
      <c r="BF1759" s="51" t="s">
        <v>669</v>
      </c>
      <c r="BH1759" t="str">
        <f>CONCATENATE(Tabla1[[#This Row],[MADRE]],"X",Tabla1[[#This Row],[PADRE]])</f>
        <v>D00i078XMarcona</v>
      </c>
    </row>
    <row r="1760" spans="1:60" ht="15.75" hidden="1" x14ac:dyDescent="0.25">
      <c r="A1760" s="11" t="str">
        <f t="shared" si="288"/>
        <v>D09_24_3</v>
      </c>
      <c r="B1760" s="48" t="s">
        <v>667</v>
      </c>
      <c r="C1760" s="49">
        <v>24</v>
      </c>
      <c r="D1760" s="52">
        <v>3</v>
      </c>
      <c r="E1760" s="14" t="s">
        <v>528</v>
      </c>
      <c r="F1760" s="51" t="s">
        <v>191</v>
      </c>
      <c r="G1760" s="51" t="s">
        <v>192</v>
      </c>
      <c r="H1760" s="51">
        <v>2012</v>
      </c>
      <c r="I1760" s="52" t="s">
        <v>586</v>
      </c>
      <c r="J1760" s="51"/>
      <c r="M1760" s="51"/>
      <c r="P1760" s="51">
        <v>3</v>
      </c>
      <c r="T1760" s="51"/>
      <c r="W1760" s="51">
        <v>3</v>
      </c>
      <c r="X1760" s="51">
        <v>201</v>
      </c>
      <c r="Y1760" s="51">
        <v>25</v>
      </c>
      <c r="Z1760" s="51">
        <v>85</v>
      </c>
      <c r="AA1760" s="55">
        <f t="shared" si="289"/>
        <v>3.4</v>
      </c>
      <c r="AB1760" s="51">
        <v>4</v>
      </c>
      <c r="AC1760" s="51">
        <v>24</v>
      </c>
      <c r="AD1760" s="55">
        <f t="shared" si="287"/>
        <v>0.96</v>
      </c>
      <c r="AE1760" s="52">
        <f t="shared" si="290"/>
        <v>28.235294117647058</v>
      </c>
      <c r="AF1760" s="51">
        <v>0</v>
      </c>
      <c r="AG1760" s="51">
        <f t="shared" si="291"/>
        <v>0</v>
      </c>
      <c r="AH1760" s="51">
        <v>4</v>
      </c>
      <c r="AI1760" s="51">
        <f t="shared" si="292"/>
        <v>16</v>
      </c>
      <c r="AJ1760" s="50" t="s">
        <v>206</v>
      </c>
      <c r="AM1760" s="51">
        <v>10</v>
      </c>
      <c r="AN1760" s="51">
        <v>2</v>
      </c>
      <c r="AO1760" s="51">
        <v>2</v>
      </c>
      <c r="AP1760" s="51">
        <v>2</v>
      </c>
      <c r="AQ1760" s="51">
        <v>3</v>
      </c>
      <c r="AR1760" s="51">
        <v>2</v>
      </c>
      <c r="AS1760" s="51"/>
      <c r="AT1760" s="51"/>
      <c r="AU1760" s="51"/>
      <c r="AV1760" s="51"/>
      <c r="BE1760" s="52" t="s">
        <v>668</v>
      </c>
      <c r="BF1760" s="51" t="s">
        <v>669</v>
      </c>
      <c r="BH1760" t="str">
        <f>CONCATENATE(Tabla1[[#This Row],[MADRE]],"X",Tabla1[[#This Row],[PADRE]])</f>
        <v>D00i078XMarcona</v>
      </c>
    </row>
    <row r="1761" spans="1:60" ht="15.75" hidden="1" x14ac:dyDescent="0.25">
      <c r="A1761" s="11" t="str">
        <f t="shared" si="288"/>
        <v>D09_33_3</v>
      </c>
      <c r="B1761" s="48" t="s">
        <v>667</v>
      </c>
      <c r="C1761" s="49">
        <v>33</v>
      </c>
      <c r="D1761" s="52">
        <v>3</v>
      </c>
      <c r="E1761" s="14" t="s">
        <v>528</v>
      </c>
      <c r="F1761" s="51" t="s">
        <v>191</v>
      </c>
      <c r="G1761" s="51" t="s">
        <v>192</v>
      </c>
      <c r="H1761" s="51">
        <v>2012</v>
      </c>
      <c r="I1761" s="52" t="s">
        <v>586</v>
      </c>
      <c r="J1761" s="51"/>
      <c r="M1761" s="51"/>
      <c r="P1761" s="51"/>
      <c r="T1761" s="51"/>
      <c r="W1761" s="51">
        <v>2</v>
      </c>
      <c r="X1761" s="51">
        <v>203</v>
      </c>
      <c r="Y1761" s="51">
        <v>25</v>
      </c>
      <c r="Z1761" s="51">
        <v>57</v>
      </c>
      <c r="AA1761" s="55">
        <f t="shared" si="289"/>
        <v>2.2799999999999998</v>
      </c>
      <c r="AB1761" s="51">
        <v>4</v>
      </c>
      <c r="AC1761" s="51">
        <v>19</v>
      </c>
      <c r="AD1761" s="55">
        <f t="shared" si="287"/>
        <v>0.76</v>
      </c>
      <c r="AE1761" s="52">
        <f t="shared" si="290"/>
        <v>33.333333333333336</v>
      </c>
      <c r="AF1761" s="51">
        <v>0</v>
      </c>
      <c r="AG1761" s="51">
        <f t="shared" si="291"/>
        <v>0</v>
      </c>
      <c r="AH1761" s="51">
        <v>0</v>
      </c>
      <c r="AI1761" s="51">
        <f t="shared" si="292"/>
        <v>0</v>
      </c>
      <c r="AJ1761" s="50" t="s">
        <v>411</v>
      </c>
      <c r="AM1761" s="51">
        <v>5</v>
      </c>
      <c r="AN1761" s="51">
        <v>3</v>
      </c>
      <c r="AO1761" s="51">
        <v>2</v>
      </c>
      <c r="AP1761" s="51">
        <v>4</v>
      </c>
      <c r="AQ1761" s="51">
        <v>3</v>
      </c>
      <c r="AR1761" s="51">
        <v>3</v>
      </c>
      <c r="AS1761" s="51"/>
      <c r="AT1761" s="51"/>
      <c r="AU1761" s="51"/>
      <c r="AV1761" s="51"/>
      <c r="BE1761" s="52" t="s">
        <v>668</v>
      </c>
      <c r="BF1761" s="51" t="s">
        <v>669</v>
      </c>
      <c r="BH1761" t="str">
        <f>CONCATENATE(Tabla1[[#This Row],[MADRE]],"X",Tabla1[[#This Row],[PADRE]])</f>
        <v>D00i078XMarcona</v>
      </c>
    </row>
    <row r="1762" spans="1:60" ht="15.75" hidden="1" x14ac:dyDescent="0.25">
      <c r="A1762" s="11" t="str">
        <f t="shared" si="288"/>
        <v>D09_41_3</v>
      </c>
      <c r="B1762" s="48" t="s">
        <v>667</v>
      </c>
      <c r="C1762" s="49">
        <v>41</v>
      </c>
      <c r="D1762" s="52">
        <v>3</v>
      </c>
      <c r="E1762" s="14" t="s">
        <v>528</v>
      </c>
      <c r="F1762" s="51" t="s">
        <v>191</v>
      </c>
      <c r="G1762" s="51" t="s">
        <v>192</v>
      </c>
      <c r="H1762" s="51">
        <v>2012</v>
      </c>
      <c r="I1762" s="52" t="s">
        <v>586</v>
      </c>
      <c r="J1762" s="51"/>
      <c r="M1762" s="51"/>
      <c r="P1762" s="51"/>
      <c r="T1762" s="51"/>
      <c r="W1762" s="51">
        <v>4</v>
      </c>
      <c r="X1762" s="51">
        <v>208</v>
      </c>
      <c r="Y1762" s="51">
        <v>25</v>
      </c>
      <c r="Z1762" s="51">
        <v>127</v>
      </c>
      <c r="AA1762" s="55">
        <f t="shared" ref="AA1762:AA1793" si="293">(Z1762+(AD1762*AF1762))/Y1762</f>
        <v>5.08</v>
      </c>
      <c r="AB1762" s="51">
        <v>4</v>
      </c>
      <c r="AC1762" s="51">
        <v>25</v>
      </c>
      <c r="AD1762" s="55">
        <f t="shared" si="287"/>
        <v>1</v>
      </c>
      <c r="AE1762" s="52">
        <f t="shared" ref="AE1762:AE1793" si="294">AD1762*100/AA1762</f>
        <v>19.685039370078741</v>
      </c>
      <c r="AF1762" s="51">
        <v>0</v>
      </c>
      <c r="AG1762" s="51">
        <f t="shared" ref="AG1762:AG1793" si="295">AF1762*100/Y1762</f>
        <v>0</v>
      </c>
      <c r="AH1762" s="51">
        <v>0</v>
      </c>
      <c r="AI1762" s="51">
        <f t="shared" ref="AI1762:AI1793" si="296">AH1762*100/Y1762</f>
        <v>0</v>
      </c>
      <c r="AJ1762" s="50" t="s">
        <v>77</v>
      </c>
      <c r="AM1762" s="51">
        <v>7</v>
      </c>
      <c r="AN1762" s="51">
        <v>2</v>
      </c>
      <c r="AO1762" s="51">
        <v>3</v>
      </c>
      <c r="AP1762" s="51">
        <v>3</v>
      </c>
      <c r="AQ1762" s="51">
        <v>3</v>
      </c>
      <c r="AR1762" s="51">
        <v>3</v>
      </c>
      <c r="AS1762" s="51"/>
      <c r="AT1762" s="51"/>
      <c r="AU1762" s="51"/>
      <c r="AV1762" s="51"/>
      <c r="BE1762" s="52" t="s">
        <v>668</v>
      </c>
      <c r="BF1762" s="51" t="s">
        <v>669</v>
      </c>
      <c r="BH1762" t="str">
        <f>CONCATENATE(Tabla1[[#This Row],[MADRE]],"X",Tabla1[[#This Row],[PADRE]])</f>
        <v>D00i078XMarcona</v>
      </c>
    </row>
    <row r="1763" spans="1:60" ht="15.75" hidden="1" x14ac:dyDescent="0.25">
      <c r="A1763" s="11" t="str">
        <f t="shared" si="288"/>
        <v>D09_46_3</v>
      </c>
      <c r="B1763" s="48" t="s">
        <v>667</v>
      </c>
      <c r="C1763" s="49">
        <v>46</v>
      </c>
      <c r="D1763" s="52">
        <v>3</v>
      </c>
      <c r="E1763" s="14" t="s">
        <v>528</v>
      </c>
      <c r="F1763" s="51" t="s">
        <v>191</v>
      </c>
      <c r="G1763" s="51" t="s">
        <v>192</v>
      </c>
      <c r="H1763" s="51">
        <v>2012</v>
      </c>
      <c r="I1763" s="52" t="s">
        <v>586</v>
      </c>
      <c r="J1763" s="51"/>
      <c r="M1763" s="51"/>
      <c r="P1763" s="51"/>
      <c r="T1763" s="51"/>
      <c r="W1763" s="51">
        <v>3</v>
      </c>
      <c r="X1763" s="51">
        <v>204</v>
      </c>
      <c r="Y1763" s="51">
        <v>25</v>
      </c>
      <c r="Z1763" s="51">
        <v>104</v>
      </c>
      <c r="AA1763" s="55">
        <f t="shared" si="293"/>
        <v>4.16</v>
      </c>
      <c r="AB1763" s="51">
        <v>4</v>
      </c>
      <c r="AC1763" s="51">
        <v>26</v>
      </c>
      <c r="AD1763" s="55">
        <f t="shared" si="287"/>
        <v>1.04</v>
      </c>
      <c r="AE1763" s="52">
        <f t="shared" si="294"/>
        <v>25</v>
      </c>
      <c r="AF1763" s="51">
        <v>0</v>
      </c>
      <c r="AG1763" s="51">
        <f t="shared" si="295"/>
        <v>0</v>
      </c>
      <c r="AH1763" s="51">
        <v>2</v>
      </c>
      <c r="AI1763" s="51">
        <f t="shared" si="296"/>
        <v>8</v>
      </c>
      <c r="AJ1763" s="50" t="s">
        <v>272</v>
      </c>
      <c r="AM1763" s="51">
        <v>11</v>
      </c>
      <c r="AN1763" s="51">
        <v>2</v>
      </c>
      <c r="AO1763" s="51">
        <v>2</v>
      </c>
      <c r="AP1763" s="51">
        <v>3</v>
      </c>
      <c r="AQ1763" s="51">
        <v>3</v>
      </c>
      <c r="AR1763" s="51">
        <v>3</v>
      </c>
      <c r="AS1763" s="51"/>
      <c r="AT1763" s="51"/>
      <c r="AU1763" s="51"/>
      <c r="AV1763" s="51"/>
      <c r="BE1763" s="52" t="s">
        <v>668</v>
      </c>
      <c r="BF1763" s="51" t="s">
        <v>669</v>
      </c>
      <c r="BH1763" t="str">
        <f>CONCATENATE(Tabla1[[#This Row],[MADRE]],"X",Tabla1[[#This Row],[PADRE]])</f>
        <v>D00i078XMarcona</v>
      </c>
    </row>
    <row r="1764" spans="1:60" ht="15.75" hidden="1" x14ac:dyDescent="0.25">
      <c r="A1764" s="11" t="str">
        <f t="shared" si="288"/>
        <v>D09_49_3</v>
      </c>
      <c r="B1764" s="48" t="s">
        <v>667</v>
      </c>
      <c r="C1764" s="49">
        <v>49</v>
      </c>
      <c r="D1764" s="52">
        <v>3</v>
      </c>
      <c r="E1764" s="14" t="s">
        <v>528</v>
      </c>
      <c r="F1764" s="51" t="s">
        <v>191</v>
      </c>
      <c r="G1764" s="51" t="s">
        <v>192</v>
      </c>
      <c r="H1764" s="51">
        <v>2012</v>
      </c>
      <c r="I1764" s="52" t="s">
        <v>586</v>
      </c>
      <c r="J1764" s="51"/>
      <c r="M1764" s="51"/>
      <c r="P1764" s="51"/>
      <c r="T1764" s="51"/>
      <c r="W1764" s="51">
        <v>3</v>
      </c>
      <c r="X1764" s="51">
        <v>210</v>
      </c>
      <c r="Y1764" s="51">
        <v>25</v>
      </c>
      <c r="Z1764" s="51">
        <v>81</v>
      </c>
      <c r="AA1764" s="55">
        <f t="shared" si="293"/>
        <v>3.24</v>
      </c>
      <c r="AB1764" s="51">
        <v>4</v>
      </c>
      <c r="AC1764" s="51">
        <v>22</v>
      </c>
      <c r="AD1764" s="55">
        <f t="shared" si="287"/>
        <v>0.88</v>
      </c>
      <c r="AE1764" s="52">
        <f t="shared" si="294"/>
        <v>27.160493827160494</v>
      </c>
      <c r="AF1764" s="51">
        <v>0</v>
      </c>
      <c r="AG1764" s="51">
        <f t="shared" si="295"/>
        <v>0</v>
      </c>
      <c r="AH1764" s="51">
        <v>1</v>
      </c>
      <c r="AI1764" s="51">
        <f t="shared" si="296"/>
        <v>4</v>
      </c>
      <c r="AJ1764" s="50" t="s">
        <v>487</v>
      </c>
      <c r="AM1764" s="51">
        <v>7</v>
      </c>
      <c r="AN1764" s="51">
        <v>3</v>
      </c>
      <c r="AO1764" s="51">
        <v>1</v>
      </c>
      <c r="AP1764" s="51">
        <v>3</v>
      </c>
      <c r="AQ1764" s="51">
        <v>3</v>
      </c>
      <c r="AR1764" s="51">
        <v>3</v>
      </c>
      <c r="AS1764" s="51"/>
      <c r="AT1764" s="51"/>
      <c r="AU1764" s="51"/>
      <c r="AV1764" s="51"/>
      <c r="BE1764" s="52" t="s">
        <v>668</v>
      </c>
      <c r="BF1764" s="51" t="s">
        <v>669</v>
      </c>
      <c r="BH1764" t="str">
        <f>CONCATENATE(Tabla1[[#This Row],[MADRE]],"X",Tabla1[[#This Row],[PADRE]])</f>
        <v>D00i078XMarcona</v>
      </c>
    </row>
    <row r="1765" spans="1:60" ht="15.75" hidden="1" x14ac:dyDescent="0.25">
      <c r="A1765" s="11" t="str">
        <f t="shared" si="288"/>
        <v>D09_54_3</v>
      </c>
      <c r="B1765" s="48" t="s">
        <v>667</v>
      </c>
      <c r="C1765" s="49">
        <v>54</v>
      </c>
      <c r="D1765" s="52">
        <v>3</v>
      </c>
      <c r="E1765" s="14" t="s">
        <v>528</v>
      </c>
      <c r="F1765" s="51" t="s">
        <v>191</v>
      </c>
      <c r="G1765" s="51" t="s">
        <v>192</v>
      </c>
      <c r="H1765" s="51">
        <v>2012</v>
      </c>
      <c r="I1765" s="52" t="s">
        <v>586</v>
      </c>
      <c r="J1765" s="51"/>
      <c r="M1765" s="51"/>
      <c r="P1765" s="51"/>
      <c r="T1765" s="51"/>
      <c r="W1765" s="51">
        <v>2</v>
      </c>
      <c r="X1765" s="51">
        <v>208</v>
      </c>
      <c r="Y1765" s="51">
        <v>25</v>
      </c>
      <c r="Z1765" s="51">
        <v>89</v>
      </c>
      <c r="AA1765" s="55">
        <f t="shared" si="293"/>
        <v>3.56</v>
      </c>
      <c r="AB1765" s="51">
        <v>4</v>
      </c>
      <c r="AC1765" s="51">
        <v>24</v>
      </c>
      <c r="AD1765" s="55">
        <f t="shared" si="287"/>
        <v>0.96</v>
      </c>
      <c r="AE1765" s="52">
        <f t="shared" si="294"/>
        <v>26.966292134831459</v>
      </c>
      <c r="AF1765" s="51">
        <v>0</v>
      </c>
      <c r="AG1765" s="51">
        <f t="shared" si="295"/>
        <v>0</v>
      </c>
      <c r="AH1765" s="51">
        <v>3</v>
      </c>
      <c r="AI1765" s="51">
        <f t="shared" si="296"/>
        <v>12</v>
      </c>
      <c r="AJ1765" s="50" t="s">
        <v>124</v>
      </c>
      <c r="AM1765" s="51">
        <v>5</v>
      </c>
      <c r="AN1765" s="51">
        <v>2</v>
      </c>
      <c r="AO1765" s="51">
        <v>2</v>
      </c>
      <c r="AP1765" s="51">
        <v>3</v>
      </c>
      <c r="AQ1765" s="51">
        <v>3</v>
      </c>
      <c r="AR1765" s="51">
        <v>3</v>
      </c>
      <c r="AS1765" s="51"/>
      <c r="AT1765" s="51"/>
      <c r="AU1765" s="51"/>
      <c r="AV1765" s="51"/>
      <c r="BE1765" s="52" t="s">
        <v>668</v>
      </c>
      <c r="BF1765" s="51" t="s">
        <v>669</v>
      </c>
      <c r="BH1765" t="str">
        <f>CONCATENATE(Tabla1[[#This Row],[MADRE]],"X",Tabla1[[#This Row],[PADRE]])</f>
        <v>D00i078XMarcona</v>
      </c>
    </row>
    <row r="1766" spans="1:60" ht="15.75" hidden="1" x14ac:dyDescent="0.25">
      <c r="A1766" s="11" t="str">
        <f t="shared" si="288"/>
        <v>D09_55_4</v>
      </c>
      <c r="B1766" s="48" t="s">
        <v>667</v>
      </c>
      <c r="C1766" s="49">
        <v>55</v>
      </c>
      <c r="D1766" s="52">
        <v>4</v>
      </c>
      <c r="E1766" s="51" t="s">
        <v>224</v>
      </c>
      <c r="F1766" s="51" t="s">
        <v>191</v>
      </c>
      <c r="G1766" s="51" t="s">
        <v>192</v>
      </c>
      <c r="H1766" s="51">
        <v>2012</v>
      </c>
      <c r="I1766" s="52" t="s">
        <v>586</v>
      </c>
      <c r="J1766" s="51"/>
      <c r="M1766" s="51"/>
      <c r="P1766" s="51"/>
      <c r="T1766" s="51"/>
      <c r="W1766" s="51">
        <v>2</v>
      </c>
      <c r="X1766" s="51">
        <v>219</v>
      </c>
      <c r="Y1766" s="51">
        <v>25</v>
      </c>
      <c r="Z1766" s="51">
        <v>69</v>
      </c>
      <c r="AA1766" s="55">
        <f t="shared" si="293"/>
        <v>2.7966666666666669</v>
      </c>
      <c r="AB1766" s="51">
        <v>4</v>
      </c>
      <c r="AC1766" s="51">
        <v>22</v>
      </c>
      <c r="AD1766" s="55">
        <f t="shared" si="287"/>
        <v>0.91666666666666663</v>
      </c>
      <c r="AE1766" s="52">
        <f t="shared" si="294"/>
        <v>32.777115613825977</v>
      </c>
      <c r="AF1766" s="51">
        <v>1</v>
      </c>
      <c r="AG1766" s="51">
        <f t="shared" si="295"/>
        <v>4</v>
      </c>
      <c r="AH1766" s="51">
        <v>0</v>
      </c>
      <c r="AI1766" s="51">
        <f t="shared" si="296"/>
        <v>0</v>
      </c>
      <c r="AJ1766" s="50" t="s">
        <v>87</v>
      </c>
      <c r="AM1766" s="51">
        <v>7</v>
      </c>
      <c r="AN1766" s="51">
        <v>3</v>
      </c>
      <c r="AO1766" s="51">
        <v>1</v>
      </c>
      <c r="AP1766" s="51">
        <v>3</v>
      </c>
      <c r="AQ1766" s="51">
        <v>3</v>
      </c>
      <c r="AR1766" s="51">
        <v>4</v>
      </c>
      <c r="AS1766" s="51"/>
      <c r="AT1766" s="51"/>
      <c r="AU1766" s="51"/>
      <c r="AV1766" s="51"/>
      <c r="BE1766" s="52" t="s">
        <v>668</v>
      </c>
      <c r="BF1766" s="51"/>
      <c r="BH1766" t="str">
        <f>CONCATENATE(Tabla1[[#This Row],[MADRE]],"X",Tabla1[[#This Row],[PADRE]])</f>
        <v>A2198XMarcona</v>
      </c>
    </row>
    <row r="1767" spans="1:60" ht="15.75" hidden="1" x14ac:dyDescent="0.25">
      <c r="A1767" s="11" t="str">
        <f t="shared" si="288"/>
        <v>D09_56_4</v>
      </c>
      <c r="B1767" s="48" t="s">
        <v>667</v>
      </c>
      <c r="C1767" s="49">
        <v>56</v>
      </c>
      <c r="D1767" s="52">
        <v>4</v>
      </c>
      <c r="E1767" s="51" t="s">
        <v>224</v>
      </c>
      <c r="F1767" s="51" t="s">
        <v>191</v>
      </c>
      <c r="G1767" s="51" t="s">
        <v>192</v>
      </c>
      <c r="H1767" s="51">
        <v>2012</v>
      </c>
      <c r="I1767" s="52" t="s">
        <v>586</v>
      </c>
      <c r="J1767" s="51"/>
      <c r="M1767" s="51"/>
      <c r="P1767" s="51"/>
      <c r="T1767" s="51"/>
      <c r="W1767" s="51">
        <v>2</v>
      </c>
      <c r="X1767" s="51">
        <v>209</v>
      </c>
      <c r="Y1767" s="51">
        <v>25</v>
      </c>
      <c r="Z1767" s="51">
        <v>67</v>
      </c>
      <c r="AA1767" s="55">
        <f t="shared" si="293"/>
        <v>2.68</v>
      </c>
      <c r="AB1767" s="51">
        <v>4</v>
      </c>
      <c r="AC1767" s="51">
        <v>23</v>
      </c>
      <c r="AD1767" s="55">
        <f t="shared" si="287"/>
        <v>0.92</v>
      </c>
      <c r="AE1767" s="52">
        <f t="shared" si="294"/>
        <v>34.328358208955223</v>
      </c>
      <c r="AF1767" s="51">
        <v>0</v>
      </c>
      <c r="AG1767" s="51">
        <f t="shared" si="295"/>
        <v>0</v>
      </c>
      <c r="AH1767" s="51">
        <v>1</v>
      </c>
      <c r="AI1767" s="51">
        <f t="shared" si="296"/>
        <v>4</v>
      </c>
      <c r="AJ1767" s="50" t="s">
        <v>87</v>
      </c>
      <c r="AM1767" s="51">
        <v>8</v>
      </c>
      <c r="AN1767" s="51">
        <v>2</v>
      </c>
      <c r="AO1767" s="51">
        <v>2</v>
      </c>
      <c r="AP1767" s="51">
        <v>2</v>
      </c>
      <c r="AQ1767" s="51">
        <v>3</v>
      </c>
      <c r="AR1767" s="51">
        <v>4</v>
      </c>
      <c r="AS1767" s="51"/>
      <c r="AT1767" s="51"/>
      <c r="AU1767" s="51"/>
      <c r="AV1767" s="51"/>
      <c r="BE1767" s="52" t="s">
        <v>668</v>
      </c>
      <c r="BF1767" s="51"/>
      <c r="BH1767" t="str">
        <f>CONCATENATE(Tabla1[[#This Row],[MADRE]],"X",Tabla1[[#This Row],[PADRE]])</f>
        <v>A2198XMarcona</v>
      </c>
    </row>
    <row r="1768" spans="1:60" ht="15.75" hidden="1" x14ac:dyDescent="0.25">
      <c r="A1768" s="11" t="str">
        <f t="shared" si="288"/>
        <v>D09_58_4</v>
      </c>
      <c r="B1768" s="48" t="s">
        <v>667</v>
      </c>
      <c r="C1768" s="49">
        <v>58</v>
      </c>
      <c r="D1768" s="52">
        <v>4</v>
      </c>
      <c r="E1768" s="51" t="s">
        <v>224</v>
      </c>
      <c r="F1768" s="51" t="s">
        <v>191</v>
      </c>
      <c r="G1768" s="51" t="s">
        <v>192</v>
      </c>
      <c r="H1768" s="51">
        <v>2012</v>
      </c>
      <c r="I1768" s="52" t="s">
        <v>586</v>
      </c>
      <c r="J1768" s="51"/>
      <c r="M1768" s="51"/>
      <c r="P1768" s="51"/>
      <c r="T1768" s="51"/>
      <c r="W1768" s="51">
        <v>2</v>
      </c>
      <c r="X1768" s="51">
        <v>207</v>
      </c>
      <c r="Y1768" s="51">
        <v>25</v>
      </c>
      <c r="Z1768" s="51">
        <v>110</v>
      </c>
      <c r="AA1768" s="55">
        <f t="shared" si="293"/>
        <v>4.4000000000000004</v>
      </c>
      <c r="AB1768" s="51">
        <v>4</v>
      </c>
      <c r="AC1768" s="51">
        <v>23</v>
      </c>
      <c r="AD1768" s="55">
        <f t="shared" si="287"/>
        <v>0.92</v>
      </c>
      <c r="AE1768" s="52">
        <f t="shared" si="294"/>
        <v>20.909090909090907</v>
      </c>
      <c r="AF1768" s="51">
        <v>0</v>
      </c>
      <c r="AG1768" s="51">
        <f t="shared" si="295"/>
        <v>0</v>
      </c>
      <c r="AH1768" s="51">
        <v>0</v>
      </c>
      <c r="AI1768" s="51">
        <f t="shared" si="296"/>
        <v>0</v>
      </c>
      <c r="AJ1768" s="50" t="s">
        <v>239</v>
      </c>
      <c r="AM1768" s="51">
        <v>7</v>
      </c>
      <c r="AN1768" s="51">
        <v>3</v>
      </c>
      <c r="AO1768" s="51">
        <v>2</v>
      </c>
      <c r="AP1768" s="51">
        <v>3</v>
      </c>
      <c r="AQ1768" s="51">
        <v>3</v>
      </c>
      <c r="AR1768" s="51">
        <v>3</v>
      </c>
      <c r="AS1768" s="51"/>
      <c r="AT1768" s="51"/>
      <c r="AU1768" s="51"/>
      <c r="AV1768" s="51"/>
      <c r="BE1768" s="52" t="s">
        <v>668</v>
      </c>
      <c r="BF1768" s="51"/>
      <c r="BH1768" t="str">
        <f>CONCATENATE(Tabla1[[#This Row],[MADRE]],"X",Tabla1[[#This Row],[PADRE]])</f>
        <v>A2198XMarcona</v>
      </c>
    </row>
    <row r="1769" spans="1:60" ht="15.75" hidden="1" x14ac:dyDescent="0.25">
      <c r="A1769" s="11" t="str">
        <f t="shared" si="288"/>
        <v>D09_60_4</v>
      </c>
      <c r="B1769" s="48" t="s">
        <v>667</v>
      </c>
      <c r="C1769" s="49">
        <v>60</v>
      </c>
      <c r="D1769" s="52">
        <v>4</v>
      </c>
      <c r="E1769" s="51" t="s">
        <v>224</v>
      </c>
      <c r="F1769" s="51" t="s">
        <v>191</v>
      </c>
      <c r="G1769" s="51" t="s">
        <v>192</v>
      </c>
      <c r="H1769" s="51">
        <v>2012</v>
      </c>
      <c r="I1769" s="52" t="s">
        <v>586</v>
      </c>
      <c r="J1769" s="51"/>
      <c r="M1769" s="51"/>
      <c r="P1769" s="51"/>
      <c r="T1769" s="51"/>
      <c r="W1769" s="51">
        <v>2</v>
      </c>
      <c r="X1769" s="51">
        <v>214</v>
      </c>
      <c r="Y1769" s="51">
        <v>25</v>
      </c>
      <c r="Z1769" s="51">
        <v>143</v>
      </c>
      <c r="AA1769" s="55">
        <f t="shared" si="293"/>
        <v>5.72</v>
      </c>
      <c r="AB1769" s="51">
        <v>4</v>
      </c>
      <c r="AC1769" s="51">
        <v>26</v>
      </c>
      <c r="AD1769" s="55">
        <f t="shared" si="287"/>
        <v>1.04</v>
      </c>
      <c r="AE1769" s="52">
        <f t="shared" si="294"/>
        <v>18.181818181818183</v>
      </c>
      <c r="AF1769" s="51">
        <v>0</v>
      </c>
      <c r="AG1769" s="51">
        <f t="shared" si="295"/>
        <v>0</v>
      </c>
      <c r="AH1769" s="51">
        <v>0</v>
      </c>
      <c r="AI1769" s="51">
        <f t="shared" si="296"/>
        <v>0</v>
      </c>
      <c r="AJ1769" s="50" t="s">
        <v>87</v>
      </c>
      <c r="AM1769" s="51">
        <v>7</v>
      </c>
      <c r="AN1769" s="51">
        <v>3</v>
      </c>
      <c r="AO1769" s="51">
        <v>1</v>
      </c>
      <c r="AP1769" s="51">
        <v>3</v>
      </c>
      <c r="AQ1769" s="51">
        <v>3</v>
      </c>
      <c r="AR1769" s="51">
        <v>4</v>
      </c>
      <c r="AS1769" s="51"/>
      <c r="AT1769" s="51"/>
      <c r="AU1769" s="51"/>
      <c r="AV1769" s="51"/>
      <c r="BE1769" s="52" t="s">
        <v>668</v>
      </c>
      <c r="BF1769" s="51"/>
      <c r="BH1769" t="str">
        <f>CONCATENATE(Tabla1[[#This Row],[MADRE]],"X",Tabla1[[#This Row],[PADRE]])</f>
        <v>A2198XMarcona</v>
      </c>
    </row>
    <row r="1770" spans="1:60" ht="15.75" hidden="1" x14ac:dyDescent="0.25">
      <c r="A1770" s="11" t="str">
        <f t="shared" si="288"/>
        <v>D09_62_4</v>
      </c>
      <c r="B1770" s="48" t="s">
        <v>667</v>
      </c>
      <c r="C1770" s="49">
        <v>62</v>
      </c>
      <c r="D1770" s="52">
        <v>4</v>
      </c>
      <c r="E1770" s="51" t="s">
        <v>224</v>
      </c>
      <c r="F1770" s="51" t="s">
        <v>191</v>
      </c>
      <c r="G1770" s="51" t="s">
        <v>192</v>
      </c>
      <c r="H1770" s="51">
        <v>2012</v>
      </c>
      <c r="I1770" s="52" t="s">
        <v>586</v>
      </c>
      <c r="J1770" s="51"/>
      <c r="M1770" s="51"/>
      <c r="P1770" s="51"/>
      <c r="T1770" s="51"/>
      <c r="W1770" s="51">
        <v>3</v>
      </c>
      <c r="X1770" s="51">
        <v>213</v>
      </c>
      <c r="Y1770" s="51">
        <v>25</v>
      </c>
      <c r="Z1770" s="51">
        <v>55</v>
      </c>
      <c r="AA1770" s="55">
        <f t="shared" si="293"/>
        <v>2.2000000000000002</v>
      </c>
      <c r="AB1770" s="51">
        <v>4</v>
      </c>
      <c r="AC1770" s="51">
        <v>20</v>
      </c>
      <c r="AD1770" s="55">
        <f t="shared" si="287"/>
        <v>0.8</v>
      </c>
      <c r="AE1770" s="52">
        <f t="shared" si="294"/>
        <v>36.36363636363636</v>
      </c>
      <c r="AF1770" s="51">
        <v>0</v>
      </c>
      <c r="AG1770" s="51">
        <f t="shared" si="295"/>
        <v>0</v>
      </c>
      <c r="AH1770" s="51">
        <v>0</v>
      </c>
      <c r="AI1770" s="51">
        <f t="shared" si="296"/>
        <v>0</v>
      </c>
      <c r="AJ1770" s="50" t="s">
        <v>141</v>
      </c>
      <c r="AM1770" s="51">
        <v>7</v>
      </c>
      <c r="AN1770" s="51">
        <v>3</v>
      </c>
      <c r="AO1770" s="51">
        <v>1</v>
      </c>
      <c r="AP1770" s="51">
        <v>3</v>
      </c>
      <c r="AQ1770" s="51">
        <v>3</v>
      </c>
      <c r="AR1770" s="51">
        <v>4</v>
      </c>
      <c r="AS1770" s="51"/>
      <c r="AT1770" s="51"/>
      <c r="AU1770" s="51"/>
      <c r="AV1770" s="51"/>
      <c r="BE1770" s="52" t="s">
        <v>668</v>
      </c>
      <c r="BF1770" s="51"/>
      <c r="BH1770" t="str">
        <f>CONCATENATE(Tabla1[[#This Row],[MADRE]],"X",Tabla1[[#This Row],[PADRE]])</f>
        <v>A2198XMarcona</v>
      </c>
    </row>
    <row r="1771" spans="1:60" ht="15.75" hidden="1" x14ac:dyDescent="0.25">
      <c r="A1771" s="11" t="str">
        <f t="shared" si="288"/>
        <v>D09_63_4</v>
      </c>
      <c r="B1771" s="48" t="s">
        <v>667</v>
      </c>
      <c r="C1771" s="49">
        <v>63</v>
      </c>
      <c r="D1771" s="52">
        <v>4</v>
      </c>
      <c r="E1771" s="51" t="s">
        <v>224</v>
      </c>
      <c r="F1771" s="51" t="s">
        <v>191</v>
      </c>
      <c r="G1771" s="51" t="s">
        <v>192</v>
      </c>
      <c r="H1771" s="51">
        <v>2012</v>
      </c>
      <c r="I1771" s="52" t="s">
        <v>586</v>
      </c>
      <c r="J1771" s="51"/>
      <c r="M1771" s="51"/>
      <c r="P1771" s="51"/>
      <c r="T1771" s="51"/>
      <c r="W1771" s="51">
        <v>2</v>
      </c>
      <c r="X1771" s="51">
        <v>215</v>
      </c>
      <c r="Y1771" s="51">
        <v>25</v>
      </c>
      <c r="Z1771" s="51">
        <v>67</v>
      </c>
      <c r="AA1771" s="55">
        <f t="shared" si="293"/>
        <v>2.68</v>
      </c>
      <c r="AB1771" s="51">
        <v>4</v>
      </c>
      <c r="AC1771" s="51">
        <v>22</v>
      </c>
      <c r="AD1771" s="55">
        <f t="shared" si="287"/>
        <v>0.88</v>
      </c>
      <c r="AE1771" s="52">
        <f t="shared" si="294"/>
        <v>32.835820895522389</v>
      </c>
      <c r="AF1771" s="51">
        <v>0</v>
      </c>
      <c r="AG1771" s="51">
        <f t="shared" si="295"/>
        <v>0</v>
      </c>
      <c r="AH1771" s="51">
        <v>0</v>
      </c>
      <c r="AI1771" s="51">
        <f t="shared" si="296"/>
        <v>0</v>
      </c>
      <c r="AJ1771" s="50" t="s">
        <v>87</v>
      </c>
      <c r="AM1771" s="51">
        <v>4</v>
      </c>
      <c r="AN1771" s="51">
        <v>3</v>
      </c>
      <c r="AO1771" s="51">
        <v>2</v>
      </c>
      <c r="AP1771" s="51">
        <v>3</v>
      </c>
      <c r="AQ1771" s="51">
        <v>3</v>
      </c>
      <c r="AR1771" s="51">
        <v>4</v>
      </c>
      <c r="AS1771" s="51"/>
      <c r="AT1771" s="51"/>
      <c r="AU1771" s="51"/>
      <c r="AV1771" s="51"/>
      <c r="BE1771" s="52" t="s">
        <v>668</v>
      </c>
      <c r="BF1771" s="51"/>
      <c r="BH1771" t="str">
        <f>CONCATENATE(Tabla1[[#This Row],[MADRE]],"X",Tabla1[[#This Row],[PADRE]])</f>
        <v>A2198XMarcona</v>
      </c>
    </row>
    <row r="1772" spans="1:60" ht="15.75" hidden="1" x14ac:dyDescent="0.25">
      <c r="A1772" s="11" t="str">
        <f t="shared" si="288"/>
        <v>D09_66_5</v>
      </c>
      <c r="B1772" s="48" t="s">
        <v>667</v>
      </c>
      <c r="C1772" s="49">
        <v>66</v>
      </c>
      <c r="D1772" s="52">
        <v>5</v>
      </c>
      <c r="E1772" s="51" t="s">
        <v>191</v>
      </c>
      <c r="F1772" s="51" t="s">
        <v>670</v>
      </c>
      <c r="G1772" s="51" t="s">
        <v>192</v>
      </c>
      <c r="H1772" s="51">
        <v>2012</v>
      </c>
      <c r="I1772" s="52" t="s">
        <v>586</v>
      </c>
      <c r="J1772" s="51"/>
      <c r="M1772" s="51"/>
      <c r="P1772" s="51"/>
      <c r="T1772" s="51"/>
      <c r="W1772" s="51">
        <v>2</v>
      </c>
      <c r="X1772" s="51">
        <v>219</v>
      </c>
      <c r="Y1772" s="51">
        <v>25</v>
      </c>
      <c r="Z1772" s="51">
        <v>108</v>
      </c>
      <c r="AA1772" s="55">
        <f t="shared" si="293"/>
        <v>4.32</v>
      </c>
      <c r="AB1772" s="51">
        <v>4</v>
      </c>
      <c r="AC1772" s="51">
        <v>27</v>
      </c>
      <c r="AD1772" s="55">
        <f t="shared" si="287"/>
        <v>1.08</v>
      </c>
      <c r="AE1772" s="52">
        <f t="shared" si="294"/>
        <v>25</v>
      </c>
      <c r="AF1772" s="51">
        <v>0</v>
      </c>
      <c r="AG1772" s="51">
        <f t="shared" si="295"/>
        <v>0</v>
      </c>
      <c r="AH1772" s="51">
        <v>2</v>
      </c>
      <c r="AI1772" s="51">
        <f t="shared" si="296"/>
        <v>8</v>
      </c>
      <c r="AJ1772" s="50" t="s">
        <v>87</v>
      </c>
      <c r="AM1772" s="51">
        <v>3</v>
      </c>
      <c r="AN1772" s="51">
        <v>2</v>
      </c>
      <c r="AO1772" s="51">
        <v>2</v>
      </c>
      <c r="AP1772" s="51">
        <v>3</v>
      </c>
      <c r="AQ1772" s="51">
        <v>3</v>
      </c>
      <c r="AR1772" s="51">
        <v>4</v>
      </c>
      <c r="AS1772" s="51"/>
      <c r="AT1772" s="51"/>
      <c r="AU1772" s="51"/>
      <c r="AV1772" s="51"/>
      <c r="BE1772" s="52" t="s">
        <v>668</v>
      </c>
      <c r="BF1772" s="51"/>
      <c r="BH1772" t="str">
        <f>CONCATENATE(Tabla1[[#This Row],[MADRE]],"X",Tabla1[[#This Row],[PADRE]])</f>
        <v>MarconaXD01i188</v>
      </c>
    </row>
    <row r="1773" spans="1:60" ht="15.75" hidden="1" x14ac:dyDescent="0.25">
      <c r="A1773" s="11" t="str">
        <f t="shared" si="288"/>
        <v>D09_67_5</v>
      </c>
      <c r="B1773" s="48" t="s">
        <v>667</v>
      </c>
      <c r="C1773" s="49">
        <v>67</v>
      </c>
      <c r="D1773" s="52">
        <v>5</v>
      </c>
      <c r="E1773" s="51" t="s">
        <v>191</v>
      </c>
      <c r="F1773" s="51" t="s">
        <v>670</v>
      </c>
      <c r="G1773" s="51" t="s">
        <v>192</v>
      </c>
      <c r="H1773" s="51">
        <v>2012</v>
      </c>
      <c r="I1773" s="52" t="s">
        <v>586</v>
      </c>
      <c r="J1773" s="51"/>
      <c r="M1773" s="51"/>
      <c r="P1773" s="51"/>
      <c r="T1773" s="51"/>
      <c r="W1773" s="51">
        <v>2</v>
      </c>
      <c r="X1773" s="51">
        <v>199</v>
      </c>
      <c r="Y1773" s="51">
        <v>25</v>
      </c>
      <c r="Z1773" s="51">
        <v>104</v>
      </c>
      <c r="AA1773" s="55">
        <f t="shared" si="293"/>
        <v>4.16</v>
      </c>
      <c r="AB1773" s="51">
        <v>4</v>
      </c>
      <c r="AC1773" s="51">
        <v>27</v>
      </c>
      <c r="AD1773" s="55">
        <f t="shared" si="287"/>
        <v>1.08</v>
      </c>
      <c r="AE1773" s="52">
        <f t="shared" si="294"/>
        <v>25.96153846153846</v>
      </c>
      <c r="AF1773" s="51">
        <v>0</v>
      </c>
      <c r="AG1773" s="51">
        <f t="shared" si="295"/>
        <v>0</v>
      </c>
      <c r="AH1773" s="51">
        <v>0</v>
      </c>
      <c r="AI1773" s="51">
        <f t="shared" si="296"/>
        <v>0</v>
      </c>
      <c r="AJ1773" s="50" t="s">
        <v>259</v>
      </c>
      <c r="AM1773" s="51">
        <v>5</v>
      </c>
      <c r="AN1773" s="51">
        <v>1</v>
      </c>
      <c r="AO1773" s="51">
        <v>3</v>
      </c>
      <c r="AP1773" s="51">
        <v>3</v>
      </c>
      <c r="AQ1773" s="51">
        <v>3</v>
      </c>
      <c r="AR1773" s="51">
        <v>4</v>
      </c>
      <c r="AS1773" s="51"/>
      <c r="AT1773" s="51"/>
      <c r="AU1773" s="51"/>
      <c r="AV1773" s="51"/>
      <c r="BE1773" s="52" t="s">
        <v>668</v>
      </c>
      <c r="BF1773" s="51"/>
      <c r="BH1773" t="str">
        <f>CONCATENATE(Tabla1[[#This Row],[MADRE]],"X",Tabla1[[#This Row],[PADRE]])</f>
        <v>MarconaXD01i188</v>
      </c>
    </row>
    <row r="1774" spans="1:60" ht="15.75" hidden="1" x14ac:dyDescent="0.25">
      <c r="A1774" s="11" t="str">
        <f t="shared" si="288"/>
        <v>D09_68_5</v>
      </c>
      <c r="B1774" s="48" t="s">
        <v>667</v>
      </c>
      <c r="C1774" s="49">
        <v>68</v>
      </c>
      <c r="D1774" s="52">
        <v>5</v>
      </c>
      <c r="E1774" s="51" t="s">
        <v>191</v>
      </c>
      <c r="F1774" s="51" t="s">
        <v>670</v>
      </c>
      <c r="G1774" s="51" t="s">
        <v>192</v>
      </c>
      <c r="H1774" s="51">
        <v>2012</v>
      </c>
      <c r="I1774" s="52" t="s">
        <v>592</v>
      </c>
      <c r="J1774" s="51">
        <v>42</v>
      </c>
      <c r="M1774" s="51">
        <f>L1774-67</f>
        <v>-67</v>
      </c>
      <c r="P1774" s="51">
        <v>2</v>
      </c>
      <c r="T1774" s="51"/>
      <c r="W1774" s="51">
        <v>2</v>
      </c>
      <c r="X1774" s="51">
        <v>208</v>
      </c>
      <c r="Y1774" s="51">
        <v>25</v>
      </c>
      <c r="Z1774" s="51">
        <v>88</v>
      </c>
      <c r="AA1774" s="55">
        <f t="shared" si="293"/>
        <v>3.52</v>
      </c>
      <c r="AB1774" s="51">
        <v>4</v>
      </c>
      <c r="AC1774" s="51">
        <v>32</v>
      </c>
      <c r="AD1774" s="55">
        <f t="shared" si="287"/>
        <v>1.28</v>
      </c>
      <c r="AE1774" s="52">
        <f t="shared" si="294"/>
        <v>36.363636363636367</v>
      </c>
      <c r="AF1774" s="51">
        <v>0</v>
      </c>
      <c r="AG1774" s="51">
        <f t="shared" si="295"/>
        <v>0</v>
      </c>
      <c r="AH1774" s="51">
        <v>0</v>
      </c>
      <c r="AI1774" s="51">
        <f t="shared" si="296"/>
        <v>0</v>
      </c>
      <c r="AJ1774" s="50" t="s">
        <v>87</v>
      </c>
      <c r="AM1774" s="51">
        <v>3</v>
      </c>
      <c r="AN1774" s="51">
        <v>2</v>
      </c>
      <c r="AO1774" s="51">
        <v>2</v>
      </c>
      <c r="AP1774" s="51">
        <v>3</v>
      </c>
      <c r="AQ1774" s="51">
        <v>3</v>
      </c>
      <c r="AR1774" s="70">
        <v>5</v>
      </c>
      <c r="AS1774" s="51"/>
      <c r="AT1774" s="51"/>
      <c r="AU1774" s="51">
        <f>AS1774-78</f>
        <v>-78</v>
      </c>
      <c r="AV1774" s="51">
        <f>AS1774-95</f>
        <v>-95</v>
      </c>
      <c r="BE1774" s="52" t="s">
        <v>668</v>
      </c>
      <c r="BF1774" s="51"/>
      <c r="BH1774" t="str">
        <f>CONCATENATE(Tabla1[[#This Row],[MADRE]],"X",Tabla1[[#This Row],[PADRE]])</f>
        <v>MarconaXD01i188</v>
      </c>
    </row>
    <row r="1775" spans="1:60" ht="15.75" hidden="1" x14ac:dyDescent="0.25">
      <c r="A1775" s="11" t="str">
        <f t="shared" si="288"/>
        <v>D09_68_5</v>
      </c>
      <c r="B1775" s="48" t="s">
        <v>667</v>
      </c>
      <c r="C1775" s="49">
        <v>68</v>
      </c>
      <c r="D1775" s="52">
        <v>5</v>
      </c>
      <c r="E1775" s="51" t="s">
        <v>191</v>
      </c>
      <c r="F1775" s="51" t="s">
        <v>670</v>
      </c>
      <c r="G1775" s="51" t="s">
        <v>192</v>
      </c>
      <c r="H1775" s="51">
        <v>2014</v>
      </c>
      <c r="I1775" s="52" t="s">
        <v>592</v>
      </c>
      <c r="J1775" s="51"/>
      <c r="M1775" s="51"/>
      <c r="P1775" s="51"/>
      <c r="T1775" s="51"/>
      <c r="W1775" s="51">
        <v>1</v>
      </c>
      <c r="X1775" s="51">
        <v>202</v>
      </c>
      <c r="Y1775" s="51">
        <v>25</v>
      </c>
      <c r="Z1775" s="51">
        <v>102</v>
      </c>
      <c r="AA1775" s="55">
        <f t="shared" si="293"/>
        <v>4.08</v>
      </c>
      <c r="AB1775" s="51">
        <v>4</v>
      </c>
      <c r="AC1775" s="51">
        <v>28</v>
      </c>
      <c r="AD1775" s="55">
        <f t="shared" si="287"/>
        <v>1.1200000000000001</v>
      </c>
      <c r="AE1775" s="52">
        <f t="shared" si="294"/>
        <v>27.450980392156865</v>
      </c>
      <c r="AF1775" s="51">
        <v>0</v>
      </c>
      <c r="AG1775" s="51">
        <f t="shared" si="295"/>
        <v>0</v>
      </c>
      <c r="AH1775" s="51">
        <v>0</v>
      </c>
      <c r="AI1775" s="51">
        <f t="shared" si="296"/>
        <v>0</v>
      </c>
      <c r="AJ1775" s="50" t="s">
        <v>87</v>
      </c>
      <c r="AM1775" s="51">
        <v>11</v>
      </c>
      <c r="AN1775" s="51">
        <v>2</v>
      </c>
      <c r="AO1775" s="51">
        <v>2</v>
      </c>
      <c r="AP1775" s="51">
        <v>3</v>
      </c>
      <c r="AQ1775" s="51">
        <v>3</v>
      </c>
      <c r="AR1775" s="51">
        <v>4</v>
      </c>
      <c r="AS1775" s="51"/>
      <c r="AT1775" s="72"/>
      <c r="AU1775" s="51"/>
      <c r="AV1775" s="51"/>
      <c r="BE1775" s="52" t="s">
        <v>668</v>
      </c>
      <c r="BF1775" s="51"/>
      <c r="BH1775" t="str">
        <f>CONCATENATE(Tabla1[[#This Row],[MADRE]],"X",Tabla1[[#This Row],[PADRE]])</f>
        <v>MarconaXD01i188</v>
      </c>
    </row>
    <row r="1776" spans="1:60" ht="15.75" hidden="1" x14ac:dyDescent="0.25">
      <c r="A1776" s="11" t="str">
        <f t="shared" si="288"/>
        <v>D09_68_5</v>
      </c>
      <c r="B1776" s="48" t="s">
        <v>667</v>
      </c>
      <c r="C1776" s="49">
        <v>68</v>
      </c>
      <c r="D1776" s="52">
        <v>5</v>
      </c>
      <c r="E1776" s="51" t="s">
        <v>191</v>
      </c>
      <c r="F1776" s="51" t="s">
        <v>670</v>
      </c>
      <c r="G1776" s="51" t="s">
        <v>192</v>
      </c>
      <c r="H1776" s="51">
        <v>2015</v>
      </c>
      <c r="I1776" s="52" t="s">
        <v>592</v>
      </c>
      <c r="J1776" s="51">
        <v>45</v>
      </c>
      <c r="M1776" s="51">
        <f>L1776-61</f>
        <v>-61</v>
      </c>
      <c r="P1776" s="51">
        <v>2</v>
      </c>
      <c r="T1776" s="51"/>
      <c r="W1776" s="51">
        <v>2</v>
      </c>
      <c r="X1776" s="51">
        <v>203</v>
      </c>
      <c r="Y1776" s="51">
        <v>25</v>
      </c>
      <c r="Z1776" s="51">
        <v>95</v>
      </c>
      <c r="AA1776" s="55">
        <f t="shared" si="293"/>
        <v>3.8</v>
      </c>
      <c r="AB1776" s="51">
        <v>3</v>
      </c>
      <c r="AC1776" s="51">
        <v>37</v>
      </c>
      <c r="AD1776" s="55">
        <f t="shared" si="287"/>
        <v>1.48</v>
      </c>
      <c r="AE1776" s="52">
        <f t="shared" si="294"/>
        <v>38.94736842105263</v>
      </c>
      <c r="AF1776" s="51">
        <v>0</v>
      </c>
      <c r="AG1776" s="51">
        <f t="shared" si="295"/>
        <v>0</v>
      </c>
      <c r="AH1776" s="51">
        <v>0</v>
      </c>
      <c r="AI1776" s="51">
        <f t="shared" si="296"/>
        <v>0</v>
      </c>
      <c r="AJ1776" s="50" t="s">
        <v>206</v>
      </c>
      <c r="AM1776" s="51">
        <v>11</v>
      </c>
      <c r="AN1776" s="51">
        <v>2</v>
      </c>
      <c r="AO1776" s="51">
        <v>2</v>
      </c>
      <c r="AP1776" s="51">
        <v>2</v>
      </c>
      <c r="AQ1776" s="51">
        <v>3</v>
      </c>
      <c r="AR1776" s="51">
        <v>5</v>
      </c>
      <c r="AS1776" s="51">
        <v>1</v>
      </c>
      <c r="AT1776" s="51" t="s">
        <v>554</v>
      </c>
      <c r="AU1776" s="51">
        <f>AS1776-81</f>
        <v>-80</v>
      </c>
      <c r="AV1776" s="51">
        <f>AS1776-89</f>
        <v>-88</v>
      </c>
      <c r="BE1776" s="52" t="s">
        <v>668</v>
      </c>
      <c r="BF1776" s="51"/>
      <c r="BH1776" t="str">
        <f>CONCATENATE(Tabla1[[#This Row],[MADRE]],"X",Tabla1[[#This Row],[PADRE]])</f>
        <v>MarconaXD01i188</v>
      </c>
    </row>
    <row r="1777" spans="1:60" ht="15.75" hidden="1" x14ac:dyDescent="0.25">
      <c r="A1777" s="11" t="str">
        <f t="shared" si="288"/>
        <v>D09_71_5</v>
      </c>
      <c r="B1777" s="48" t="s">
        <v>667</v>
      </c>
      <c r="C1777" s="49">
        <v>71</v>
      </c>
      <c r="D1777" s="52">
        <v>5</v>
      </c>
      <c r="E1777" s="51" t="s">
        <v>191</v>
      </c>
      <c r="F1777" s="51" t="s">
        <v>670</v>
      </c>
      <c r="G1777" s="51" t="s">
        <v>192</v>
      </c>
      <c r="H1777" s="51">
        <v>2012</v>
      </c>
      <c r="I1777" s="52" t="s">
        <v>592</v>
      </c>
      <c r="J1777" s="51">
        <v>44</v>
      </c>
      <c r="M1777" s="51">
        <f>L1777-67</f>
        <v>-67</v>
      </c>
      <c r="P1777" s="51">
        <v>3</v>
      </c>
      <c r="T1777" s="51"/>
      <c r="W1777" s="51">
        <v>2</v>
      </c>
      <c r="X1777" s="51">
        <v>213</v>
      </c>
      <c r="Y1777" s="51">
        <v>25</v>
      </c>
      <c r="Z1777" s="51">
        <v>79</v>
      </c>
      <c r="AA1777" s="55">
        <f t="shared" si="293"/>
        <v>3.16</v>
      </c>
      <c r="AB1777" s="51">
        <v>4</v>
      </c>
      <c r="AC1777" s="51">
        <v>33</v>
      </c>
      <c r="AD1777" s="55">
        <f t="shared" si="287"/>
        <v>1.32</v>
      </c>
      <c r="AE1777" s="52">
        <f t="shared" si="294"/>
        <v>41.772151898734172</v>
      </c>
      <c r="AF1777" s="51">
        <v>0</v>
      </c>
      <c r="AG1777" s="51">
        <f t="shared" si="295"/>
        <v>0</v>
      </c>
      <c r="AH1777" s="51">
        <v>3</v>
      </c>
      <c r="AI1777" s="51">
        <f t="shared" si="296"/>
        <v>12</v>
      </c>
      <c r="AJ1777" s="50" t="s">
        <v>457</v>
      </c>
      <c r="AM1777" s="51">
        <v>3</v>
      </c>
      <c r="AN1777" s="51">
        <v>2</v>
      </c>
      <c r="AO1777" s="51">
        <v>3</v>
      </c>
      <c r="AP1777" s="51">
        <v>3</v>
      </c>
      <c r="AQ1777" s="51">
        <v>2</v>
      </c>
      <c r="AR1777" s="51">
        <v>2</v>
      </c>
      <c r="AS1777" s="51"/>
      <c r="AT1777" s="51"/>
      <c r="AU1777" s="51">
        <f>AS1777-78</f>
        <v>-78</v>
      </c>
      <c r="AV1777" s="51">
        <f>AS1777-95</f>
        <v>-95</v>
      </c>
      <c r="BE1777" s="52" t="s">
        <v>668</v>
      </c>
      <c r="BF1777" s="51"/>
      <c r="BH1777" t="str">
        <f>CONCATENATE(Tabla1[[#This Row],[MADRE]],"X",Tabla1[[#This Row],[PADRE]])</f>
        <v>MarconaXD01i188</v>
      </c>
    </row>
    <row r="1778" spans="1:60" ht="15.75" hidden="1" x14ac:dyDescent="0.25">
      <c r="A1778" s="11" t="str">
        <f t="shared" si="288"/>
        <v>D09_71_5</v>
      </c>
      <c r="B1778" s="48" t="s">
        <v>667</v>
      </c>
      <c r="C1778" s="49">
        <v>71</v>
      </c>
      <c r="D1778" s="52">
        <v>5</v>
      </c>
      <c r="E1778" s="51" t="s">
        <v>191</v>
      </c>
      <c r="F1778" s="51" t="s">
        <v>670</v>
      </c>
      <c r="G1778" s="51" t="s">
        <v>192</v>
      </c>
      <c r="H1778" s="51">
        <v>2013</v>
      </c>
      <c r="I1778" s="52" t="s">
        <v>592</v>
      </c>
      <c r="J1778" s="51">
        <v>33</v>
      </c>
      <c r="M1778" s="51">
        <f>L1778-49</f>
        <v>-49</v>
      </c>
      <c r="P1778" s="51">
        <v>4</v>
      </c>
      <c r="T1778" s="51"/>
      <c r="W1778" s="51">
        <v>2</v>
      </c>
      <c r="X1778" s="51">
        <v>221</v>
      </c>
      <c r="Y1778" s="51">
        <v>25</v>
      </c>
      <c r="Z1778" s="51">
        <v>74</v>
      </c>
      <c r="AA1778" s="55">
        <f t="shared" si="293"/>
        <v>3.0116666666666667</v>
      </c>
      <c r="AB1778" s="51">
        <v>3</v>
      </c>
      <c r="AC1778" s="51">
        <v>31</v>
      </c>
      <c r="AD1778" s="55">
        <f t="shared" si="287"/>
        <v>1.2916666666666667</v>
      </c>
      <c r="AE1778" s="52">
        <f t="shared" si="294"/>
        <v>42.888765910348653</v>
      </c>
      <c r="AF1778" s="51">
        <v>1</v>
      </c>
      <c r="AG1778" s="51">
        <f t="shared" si="295"/>
        <v>4</v>
      </c>
      <c r="AH1778" s="51">
        <v>0</v>
      </c>
      <c r="AI1778" s="51">
        <f t="shared" si="296"/>
        <v>0</v>
      </c>
      <c r="AJ1778" s="50" t="s">
        <v>649</v>
      </c>
      <c r="AM1778" s="51">
        <v>8</v>
      </c>
      <c r="AN1778" s="51">
        <v>2</v>
      </c>
      <c r="AO1778" s="51">
        <v>3</v>
      </c>
      <c r="AP1778" s="51">
        <v>4</v>
      </c>
      <c r="AQ1778" s="51">
        <v>2</v>
      </c>
      <c r="AR1778" s="51">
        <v>3</v>
      </c>
      <c r="AS1778" s="51">
        <v>1</v>
      </c>
      <c r="AT1778" s="51"/>
      <c r="AU1778" s="51">
        <f>AS1778-76</f>
        <v>-75</v>
      </c>
      <c r="AV1778" s="51">
        <f>AS1778-90</f>
        <v>-89</v>
      </c>
      <c r="BE1778" s="52" t="s">
        <v>668</v>
      </c>
      <c r="BF1778" s="51"/>
      <c r="BH1778" t="str">
        <f>CONCATENATE(Tabla1[[#This Row],[MADRE]],"X",Tabla1[[#This Row],[PADRE]])</f>
        <v>MarconaXD01i188</v>
      </c>
    </row>
    <row r="1779" spans="1:60" ht="15.75" hidden="1" x14ac:dyDescent="0.25">
      <c r="A1779" s="11" t="str">
        <f t="shared" si="288"/>
        <v>D09_71_5</v>
      </c>
      <c r="B1779" s="48" t="s">
        <v>667</v>
      </c>
      <c r="C1779" s="49">
        <v>71</v>
      </c>
      <c r="D1779" s="52">
        <v>5</v>
      </c>
      <c r="E1779" s="51" t="s">
        <v>191</v>
      </c>
      <c r="F1779" s="51" t="s">
        <v>670</v>
      </c>
      <c r="G1779" s="51" t="s">
        <v>192</v>
      </c>
      <c r="H1779" s="51">
        <v>2014</v>
      </c>
      <c r="I1779" s="52" t="s">
        <v>592</v>
      </c>
      <c r="J1779" s="51"/>
      <c r="M1779" s="51"/>
      <c r="P1779" s="51"/>
      <c r="T1779" s="51"/>
      <c r="W1779" s="51">
        <v>1</v>
      </c>
      <c r="X1779" s="51">
        <v>207</v>
      </c>
      <c r="Y1779" s="51">
        <v>25</v>
      </c>
      <c r="Z1779" s="51">
        <v>89</v>
      </c>
      <c r="AA1779" s="55">
        <f t="shared" si="293"/>
        <v>3.56</v>
      </c>
      <c r="AB1779" s="51">
        <v>3</v>
      </c>
      <c r="AC1779" s="51">
        <v>32</v>
      </c>
      <c r="AD1779" s="55">
        <f t="shared" si="287"/>
        <v>1.28</v>
      </c>
      <c r="AE1779" s="52">
        <f t="shared" si="294"/>
        <v>35.955056179775283</v>
      </c>
      <c r="AF1779" s="51">
        <v>0</v>
      </c>
      <c r="AG1779" s="51">
        <f t="shared" si="295"/>
        <v>0</v>
      </c>
      <c r="AH1779" s="51">
        <v>0</v>
      </c>
      <c r="AI1779" s="51">
        <f t="shared" si="296"/>
        <v>0</v>
      </c>
      <c r="AJ1779" s="50" t="s">
        <v>279</v>
      </c>
      <c r="AM1779" s="51">
        <v>11</v>
      </c>
      <c r="AN1779" s="51">
        <v>2</v>
      </c>
      <c r="AO1779" s="51">
        <v>3</v>
      </c>
      <c r="AP1779" s="51">
        <v>3</v>
      </c>
      <c r="AQ1779" s="51">
        <v>3</v>
      </c>
      <c r="AR1779" s="51">
        <v>4</v>
      </c>
      <c r="AS1779" s="51"/>
      <c r="AT1779" s="72"/>
      <c r="AU1779" s="51"/>
      <c r="AV1779" s="51"/>
      <c r="BE1779" s="52" t="s">
        <v>668</v>
      </c>
      <c r="BF1779" s="51"/>
      <c r="BH1779" t="str">
        <f>CONCATENATE(Tabla1[[#This Row],[MADRE]],"X",Tabla1[[#This Row],[PADRE]])</f>
        <v>MarconaXD01i188</v>
      </c>
    </row>
    <row r="1780" spans="1:60" ht="15.75" hidden="1" x14ac:dyDescent="0.25">
      <c r="A1780" s="11" t="str">
        <f t="shared" si="288"/>
        <v>D09_71_5</v>
      </c>
      <c r="B1780" s="48" t="s">
        <v>667</v>
      </c>
      <c r="C1780" s="49">
        <v>71</v>
      </c>
      <c r="D1780" s="52">
        <v>5</v>
      </c>
      <c r="E1780" s="51" t="s">
        <v>191</v>
      </c>
      <c r="F1780" s="51" t="s">
        <v>670</v>
      </c>
      <c r="G1780" s="51" t="s">
        <v>192</v>
      </c>
      <c r="H1780" s="51">
        <v>2015</v>
      </c>
      <c r="I1780" s="52" t="s">
        <v>592</v>
      </c>
      <c r="J1780" s="51">
        <v>45</v>
      </c>
      <c r="M1780" s="51">
        <f>L1780-61</f>
        <v>-61</v>
      </c>
      <c r="P1780" s="51">
        <v>4</v>
      </c>
      <c r="T1780" s="51"/>
      <c r="W1780" s="51">
        <v>2</v>
      </c>
      <c r="X1780" s="51">
        <v>207</v>
      </c>
      <c r="Y1780" s="51">
        <v>25</v>
      </c>
      <c r="Z1780" s="51">
        <v>77</v>
      </c>
      <c r="AA1780" s="55">
        <f t="shared" si="293"/>
        <v>3.08</v>
      </c>
      <c r="AB1780" s="51">
        <v>3</v>
      </c>
      <c r="AC1780" s="51">
        <v>37</v>
      </c>
      <c r="AD1780" s="55">
        <f t="shared" si="287"/>
        <v>1.48</v>
      </c>
      <c r="AE1780" s="52">
        <f t="shared" si="294"/>
        <v>48.051948051948052</v>
      </c>
      <c r="AF1780" s="51">
        <v>0</v>
      </c>
      <c r="AG1780" s="51">
        <f t="shared" si="295"/>
        <v>0</v>
      </c>
      <c r="AH1780" s="51">
        <v>0</v>
      </c>
      <c r="AI1780" s="51">
        <f t="shared" si="296"/>
        <v>0</v>
      </c>
      <c r="AJ1780" s="50" t="s">
        <v>671</v>
      </c>
      <c r="AM1780" s="51">
        <v>11</v>
      </c>
      <c r="AN1780" s="51">
        <v>3</v>
      </c>
      <c r="AO1780" s="51">
        <v>2</v>
      </c>
      <c r="AP1780" s="51">
        <v>2</v>
      </c>
      <c r="AQ1780" s="51">
        <v>3</v>
      </c>
      <c r="AR1780" s="51">
        <v>4</v>
      </c>
      <c r="AS1780" s="51">
        <v>1</v>
      </c>
      <c r="AT1780" s="51" t="s">
        <v>672</v>
      </c>
      <c r="AU1780" s="51">
        <f>AS1780-81</f>
        <v>-80</v>
      </c>
      <c r="AV1780" s="51">
        <f>AS1780-89</f>
        <v>-88</v>
      </c>
      <c r="BE1780" s="52" t="s">
        <v>668</v>
      </c>
      <c r="BF1780" s="51"/>
      <c r="BH1780" t="str">
        <f>CONCATENATE(Tabla1[[#This Row],[MADRE]],"X",Tabla1[[#This Row],[PADRE]])</f>
        <v>MarconaXD01i188</v>
      </c>
    </row>
    <row r="1781" spans="1:60" ht="15.75" hidden="1" x14ac:dyDescent="0.25">
      <c r="A1781" s="11" t="str">
        <f t="shared" si="288"/>
        <v>D09_72_5</v>
      </c>
      <c r="B1781" s="48" t="s">
        <v>667</v>
      </c>
      <c r="C1781" s="49">
        <v>72</v>
      </c>
      <c r="D1781" s="52">
        <v>5</v>
      </c>
      <c r="E1781" s="51" t="s">
        <v>191</v>
      </c>
      <c r="F1781" s="51" t="s">
        <v>670</v>
      </c>
      <c r="G1781" s="51" t="s">
        <v>192</v>
      </c>
      <c r="H1781" s="51">
        <v>2012</v>
      </c>
      <c r="I1781" s="52" t="s">
        <v>586</v>
      </c>
      <c r="J1781" s="51">
        <v>42</v>
      </c>
      <c r="M1781" s="51">
        <f>L1781-67</f>
        <v>-67</v>
      </c>
      <c r="P1781" s="51">
        <v>3</v>
      </c>
      <c r="T1781" s="51"/>
      <c r="W1781" s="51">
        <v>3</v>
      </c>
      <c r="X1781" s="51">
        <v>213</v>
      </c>
      <c r="Y1781" s="51">
        <v>25</v>
      </c>
      <c r="Z1781" s="51">
        <v>70</v>
      </c>
      <c r="AA1781" s="55">
        <f t="shared" si="293"/>
        <v>2.8</v>
      </c>
      <c r="AB1781" s="51">
        <v>4</v>
      </c>
      <c r="AC1781" s="51">
        <v>26</v>
      </c>
      <c r="AD1781" s="55">
        <f t="shared" si="287"/>
        <v>1.04</v>
      </c>
      <c r="AE1781" s="52">
        <f t="shared" si="294"/>
        <v>37.142857142857146</v>
      </c>
      <c r="AF1781" s="51">
        <v>0</v>
      </c>
      <c r="AG1781" s="51">
        <f t="shared" si="295"/>
        <v>0</v>
      </c>
      <c r="AH1781" s="51">
        <v>0</v>
      </c>
      <c r="AI1781" s="51">
        <f t="shared" si="296"/>
        <v>0</v>
      </c>
      <c r="AJ1781" s="50" t="s">
        <v>206</v>
      </c>
      <c r="AM1781" s="51">
        <v>3</v>
      </c>
      <c r="AN1781" s="51">
        <v>3</v>
      </c>
      <c r="AO1781" s="51">
        <v>2</v>
      </c>
      <c r="AP1781" s="51">
        <v>3</v>
      </c>
      <c r="AQ1781" s="51">
        <v>3</v>
      </c>
      <c r="AR1781" s="51">
        <v>4</v>
      </c>
      <c r="AS1781" s="51"/>
      <c r="AT1781" s="51"/>
      <c r="AU1781" s="51">
        <f>AS1781-78</f>
        <v>-78</v>
      </c>
      <c r="AV1781" s="51">
        <f>AS1781-95</f>
        <v>-95</v>
      </c>
      <c r="BE1781" s="52" t="s">
        <v>668</v>
      </c>
      <c r="BF1781" s="51"/>
      <c r="BH1781" t="str">
        <f>CONCATENATE(Tabla1[[#This Row],[MADRE]],"X",Tabla1[[#This Row],[PADRE]])</f>
        <v>MarconaXD01i188</v>
      </c>
    </row>
    <row r="1782" spans="1:60" ht="15.75" hidden="1" x14ac:dyDescent="0.25">
      <c r="A1782" s="11" t="str">
        <f t="shared" si="288"/>
        <v>D09_73_5</v>
      </c>
      <c r="B1782" s="48" t="s">
        <v>667</v>
      </c>
      <c r="C1782" s="49">
        <v>73</v>
      </c>
      <c r="D1782" s="52">
        <v>5</v>
      </c>
      <c r="E1782" s="51" t="s">
        <v>191</v>
      </c>
      <c r="F1782" s="51" t="s">
        <v>670</v>
      </c>
      <c r="G1782" s="51" t="s">
        <v>192</v>
      </c>
      <c r="H1782" s="51">
        <v>2012</v>
      </c>
      <c r="I1782" s="52" t="s">
        <v>586</v>
      </c>
      <c r="J1782" s="51">
        <v>38</v>
      </c>
      <c r="M1782" s="51">
        <f>L1782-67</f>
        <v>-67</v>
      </c>
      <c r="P1782" s="51">
        <v>2</v>
      </c>
      <c r="T1782" s="51"/>
      <c r="W1782" s="51">
        <v>2</v>
      </c>
      <c r="X1782" s="51">
        <v>206</v>
      </c>
      <c r="Y1782" s="51">
        <v>25</v>
      </c>
      <c r="Z1782" s="51">
        <v>59</v>
      </c>
      <c r="AA1782" s="55">
        <f t="shared" si="293"/>
        <v>2.36</v>
      </c>
      <c r="AB1782" s="51">
        <v>3</v>
      </c>
      <c r="AC1782" s="51">
        <v>27</v>
      </c>
      <c r="AD1782" s="55">
        <f t="shared" si="287"/>
        <v>1.08</v>
      </c>
      <c r="AE1782" s="52">
        <f t="shared" si="294"/>
        <v>45.762711864406782</v>
      </c>
      <c r="AF1782" s="51">
        <v>0</v>
      </c>
      <c r="AG1782" s="51">
        <f t="shared" si="295"/>
        <v>0</v>
      </c>
      <c r="AH1782" s="51">
        <v>0</v>
      </c>
      <c r="AI1782" s="51">
        <f t="shared" si="296"/>
        <v>0</v>
      </c>
      <c r="AJ1782" s="50" t="s">
        <v>198</v>
      </c>
      <c r="AM1782" s="51">
        <v>5</v>
      </c>
      <c r="AN1782" s="51">
        <v>2</v>
      </c>
      <c r="AO1782" s="51">
        <v>3</v>
      </c>
      <c r="AP1782" s="51">
        <v>3</v>
      </c>
      <c r="AQ1782" s="51">
        <v>3</v>
      </c>
      <c r="AR1782" s="51">
        <v>4</v>
      </c>
      <c r="AS1782" s="51"/>
      <c r="AT1782" s="51"/>
      <c r="AU1782" s="51">
        <f>AS1782-78</f>
        <v>-78</v>
      </c>
      <c r="AV1782" s="51">
        <f>AS1782-95</f>
        <v>-95</v>
      </c>
      <c r="BE1782" s="52" t="s">
        <v>668</v>
      </c>
      <c r="BF1782" s="51"/>
      <c r="BH1782" t="str">
        <f>CONCATENATE(Tabla1[[#This Row],[MADRE]],"X",Tabla1[[#This Row],[PADRE]])</f>
        <v>MarconaXD01i188</v>
      </c>
    </row>
    <row r="1783" spans="1:60" ht="15.75" hidden="1" x14ac:dyDescent="0.25">
      <c r="A1783" s="11" t="str">
        <f t="shared" si="288"/>
        <v>D09_74_5</v>
      </c>
      <c r="B1783" s="48" t="s">
        <v>667</v>
      </c>
      <c r="C1783" s="49">
        <v>74</v>
      </c>
      <c r="D1783" s="52">
        <v>5</v>
      </c>
      <c r="E1783" s="51" t="s">
        <v>191</v>
      </c>
      <c r="F1783" s="51" t="s">
        <v>670</v>
      </c>
      <c r="G1783" s="51" t="s">
        <v>192</v>
      </c>
      <c r="H1783" s="51">
        <v>2012</v>
      </c>
      <c r="I1783" s="52" t="s">
        <v>586</v>
      </c>
      <c r="J1783" s="51">
        <v>40</v>
      </c>
      <c r="M1783" s="51">
        <f>L1783-67</f>
        <v>-67</v>
      </c>
      <c r="P1783" s="51">
        <v>3</v>
      </c>
      <c r="T1783" s="51"/>
      <c r="W1783" s="51">
        <v>3</v>
      </c>
      <c r="X1783" s="51">
        <v>202</v>
      </c>
      <c r="Y1783" s="51">
        <v>25</v>
      </c>
      <c r="Z1783" s="51">
        <v>47</v>
      </c>
      <c r="AA1783" s="55">
        <f t="shared" si="293"/>
        <v>1.88</v>
      </c>
      <c r="AB1783" s="51">
        <v>4</v>
      </c>
      <c r="AC1783" s="51">
        <v>20</v>
      </c>
      <c r="AD1783" s="55">
        <f t="shared" si="287"/>
        <v>0.8</v>
      </c>
      <c r="AE1783" s="52">
        <f t="shared" si="294"/>
        <v>42.553191489361701</v>
      </c>
      <c r="AF1783" s="51">
        <v>0</v>
      </c>
      <c r="AG1783" s="51">
        <f t="shared" si="295"/>
        <v>0</v>
      </c>
      <c r="AH1783" s="51">
        <v>0</v>
      </c>
      <c r="AI1783" s="51">
        <f t="shared" si="296"/>
        <v>0</v>
      </c>
      <c r="AJ1783" s="50" t="s">
        <v>279</v>
      </c>
      <c r="AM1783" s="51">
        <v>3</v>
      </c>
      <c r="AN1783" s="51">
        <v>2</v>
      </c>
      <c r="AO1783" s="51">
        <v>3</v>
      </c>
      <c r="AP1783" s="51">
        <v>4</v>
      </c>
      <c r="AQ1783" s="51">
        <v>3</v>
      </c>
      <c r="AR1783" s="51">
        <v>3</v>
      </c>
      <c r="AS1783" s="51"/>
      <c r="AT1783" s="51"/>
      <c r="AU1783" s="51">
        <f>AS1783-78</f>
        <v>-78</v>
      </c>
      <c r="AV1783" s="51">
        <f>AS1783-95</f>
        <v>-95</v>
      </c>
      <c r="BE1783" s="52" t="s">
        <v>668</v>
      </c>
      <c r="BF1783" s="51"/>
      <c r="BH1783" t="str">
        <f>CONCATENATE(Tabla1[[#This Row],[MADRE]],"X",Tabla1[[#This Row],[PADRE]])</f>
        <v>MarconaXD01i188</v>
      </c>
    </row>
    <row r="1784" spans="1:60" ht="15.75" hidden="1" x14ac:dyDescent="0.25">
      <c r="A1784" s="11" t="str">
        <f t="shared" si="288"/>
        <v>D09_75_5</v>
      </c>
      <c r="B1784" s="48" t="s">
        <v>667</v>
      </c>
      <c r="C1784" s="49">
        <v>75</v>
      </c>
      <c r="D1784" s="52">
        <v>5</v>
      </c>
      <c r="E1784" s="51" t="s">
        <v>191</v>
      </c>
      <c r="F1784" s="51" t="s">
        <v>670</v>
      </c>
      <c r="G1784" s="51" t="s">
        <v>192</v>
      </c>
      <c r="H1784" s="51">
        <v>2012</v>
      </c>
      <c r="I1784" s="52" t="s">
        <v>586</v>
      </c>
      <c r="J1784" s="51">
        <v>39</v>
      </c>
      <c r="M1784" s="51">
        <f>L1784-67</f>
        <v>-67</v>
      </c>
      <c r="P1784" s="51">
        <v>3</v>
      </c>
      <c r="T1784" s="51"/>
      <c r="W1784" s="51">
        <v>3</v>
      </c>
      <c r="X1784" s="51">
        <v>202</v>
      </c>
      <c r="Y1784" s="51">
        <v>25</v>
      </c>
      <c r="Z1784" s="51">
        <v>64</v>
      </c>
      <c r="AA1784" s="55">
        <f t="shared" si="293"/>
        <v>2.56</v>
      </c>
      <c r="AB1784" s="51">
        <v>4</v>
      </c>
      <c r="AC1784" s="51">
        <v>23</v>
      </c>
      <c r="AD1784" s="55">
        <f t="shared" si="287"/>
        <v>0.92</v>
      </c>
      <c r="AE1784" s="52">
        <f t="shared" si="294"/>
        <v>35.9375</v>
      </c>
      <c r="AF1784" s="51">
        <v>0</v>
      </c>
      <c r="AG1784" s="51">
        <f t="shared" si="295"/>
        <v>0</v>
      </c>
      <c r="AH1784" s="51">
        <v>3</v>
      </c>
      <c r="AI1784" s="51">
        <f t="shared" si="296"/>
        <v>12</v>
      </c>
      <c r="AJ1784" s="50" t="s">
        <v>206</v>
      </c>
      <c r="AM1784" s="51">
        <v>8</v>
      </c>
      <c r="AN1784" s="51">
        <v>2</v>
      </c>
      <c r="AO1784" s="51">
        <v>2</v>
      </c>
      <c r="AP1784" s="51">
        <v>3</v>
      </c>
      <c r="AQ1784" s="51">
        <v>3</v>
      </c>
      <c r="AR1784" s="51">
        <v>4</v>
      </c>
      <c r="AS1784" s="51"/>
      <c r="AT1784" s="51"/>
      <c r="AU1784" s="51">
        <f>AS1784-78</f>
        <v>-78</v>
      </c>
      <c r="AV1784" s="51">
        <f>AS1784-95</f>
        <v>-95</v>
      </c>
      <c r="BE1784" s="52" t="s">
        <v>668</v>
      </c>
      <c r="BF1784" s="51"/>
      <c r="BH1784" t="str">
        <f>CONCATENATE(Tabla1[[#This Row],[MADRE]],"X",Tabla1[[#This Row],[PADRE]])</f>
        <v>MarconaXD01i188</v>
      </c>
    </row>
    <row r="1785" spans="1:60" ht="15.75" hidden="1" x14ac:dyDescent="0.25">
      <c r="A1785" s="11" t="str">
        <f t="shared" si="288"/>
        <v>D09_76_5</v>
      </c>
      <c r="B1785" s="48" t="s">
        <v>667</v>
      </c>
      <c r="C1785" s="49">
        <v>76</v>
      </c>
      <c r="D1785" s="52">
        <v>5</v>
      </c>
      <c r="E1785" s="51" t="s">
        <v>191</v>
      </c>
      <c r="F1785" s="51" t="s">
        <v>670</v>
      </c>
      <c r="G1785" s="51" t="s">
        <v>192</v>
      </c>
      <c r="H1785" s="51">
        <v>2013</v>
      </c>
      <c r="I1785" s="52" t="s">
        <v>373</v>
      </c>
      <c r="J1785" s="51">
        <v>35</v>
      </c>
      <c r="M1785" s="51">
        <f>L1785-49</f>
        <v>-49</v>
      </c>
      <c r="P1785" s="51">
        <v>3</v>
      </c>
      <c r="T1785" s="51"/>
      <c r="W1785" s="51">
        <v>2</v>
      </c>
      <c r="X1785" s="51">
        <v>210</v>
      </c>
      <c r="Y1785" s="51">
        <v>25</v>
      </c>
      <c r="Z1785" s="51">
        <v>46</v>
      </c>
      <c r="AA1785" s="55">
        <f t="shared" si="293"/>
        <v>1.84</v>
      </c>
      <c r="AB1785" s="51">
        <v>2</v>
      </c>
      <c r="AC1785" s="51">
        <v>22</v>
      </c>
      <c r="AD1785" s="55">
        <f t="shared" si="287"/>
        <v>0.88</v>
      </c>
      <c r="AE1785" s="52">
        <f t="shared" si="294"/>
        <v>47.826086956521735</v>
      </c>
      <c r="AF1785" s="51">
        <v>0</v>
      </c>
      <c r="AG1785" s="51">
        <f t="shared" si="295"/>
        <v>0</v>
      </c>
      <c r="AH1785" s="51">
        <v>1</v>
      </c>
      <c r="AI1785" s="51">
        <f t="shared" si="296"/>
        <v>4</v>
      </c>
      <c r="AJ1785" s="50" t="s">
        <v>537</v>
      </c>
      <c r="AM1785" s="51">
        <v>4</v>
      </c>
      <c r="AN1785" s="51">
        <v>3</v>
      </c>
      <c r="AO1785" s="51">
        <v>2</v>
      </c>
      <c r="AP1785" s="51">
        <v>3</v>
      </c>
      <c r="AQ1785" s="51">
        <v>3</v>
      </c>
      <c r="AR1785" s="51">
        <v>4</v>
      </c>
      <c r="AS1785" s="51">
        <v>1</v>
      </c>
      <c r="AT1785" s="51"/>
      <c r="AU1785" s="51">
        <f>AS1785-76</f>
        <v>-75</v>
      </c>
      <c r="AV1785" s="51">
        <f>AS1785-90</f>
        <v>-89</v>
      </c>
      <c r="BE1785" s="52" t="s">
        <v>668</v>
      </c>
      <c r="BF1785" s="51"/>
      <c r="BH1785" t="str">
        <f>CONCATENATE(Tabla1[[#This Row],[MADRE]],"X",Tabla1[[#This Row],[PADRE]])</f>
        <v>MarconaXD01i188</v>
      </c>
    </row>
    <row r="1786" spans="1:60" ht="15.75" hidden="1" x14ac:dyDescent="0.25">
      <c r="A1786" s="11" t="str">
        <f t="shared" si="288"/>
        <v>D09_80_11</v>
      </c>
      <c r="B1786" s="48" t="s">
        <v>667</v>
      </c>
      <c r="C1786" s="49">
        <v>80</v>
      </c>
      <c r="D1786" s="52">
        <v>11</v>
      </c>
      <c r="E1786" s="14" t="s">
        <v>577</v>
      </c>
      <c r="F1786" s="51" t="s">
        <v>528</v>
      </c>
      <c r="G1786" s="51" t="s">
        <v>363</v>
      </c>
      <c r="H1786" s="51">
        <v>2012</v>
      </c>
      <c r="I1786" s="52" t="s">
        <v>586</v>
      </c>
      <c r="J1786" s="51">
        <v>76</v>
      </c>
      <c r="M1786" s="51">
        <f>L1786-67</f>
        <v>-67</v>
      </c>
      <c r="P1786" s="51">
        <v>3</v>
      </c>
      <c r="T1786" s="51"/>
      <c r="W1786" s="51">
        <v>3</v>
      </c>
      <c r="X1786" s="51">
        <v>206</v>
      </c>
      <c r="Y1786" s="51">
        <v>25</v>
      </c>
      <c r="Z1786" s="51">
        <v>50</v>
      </c>
      <c r="AA1786" s="55">
        <f t="shared" si="293"/>
        <v>2.0249999999999999</v>
      </c>
      <c r="AB1786" s="51">
        <v>3</v>
      </c>
      <c r="AC1786" s="51">
        <v>15</v>
      </c>
      <c r="AD1786" s="55">
        <f t="shared" si="287"/>
        <v>0.625</v>
      </c>
      <c r="AE1786" s="52">
        <f t="shared" si="294"/>
        <v>30.8641975308642</v>
      </c>
      <c r="AF1786" s="51">
        <v>1</v>
      </c>
      <c r="AG1786" s="51">
        <f t="shared" si="295"/>
        <v>4</v>
      </c>
      <c r="AH1786" s="51">
        <v>0</v>
      </c>
      <c r="AI1786" s="51">
        <f t="shared" si="296"/>
        <v>0</v>
      </c>
      <c r="AJ1786" s="50" t="s">
        <v>316</v>
      </c>
      <c r="AM1786" s="51">
        <v>5</v>
      </c>
      <c r="AN1786" s="51">
        <v>3</v>
      </c>
      <c r="AO1786" s="51">
        <v>2</v>
      </c>
      <c r="AP1786" s="51">
        <v>2</v>
      </c>
      <c r="AQ1786" s="51">
        <v>3</v>
      </c>
      <c r="AR1786" s="51">
        <v>3</v>
      </c>
      <c r="AS1786" s="51"/>
      <c r="AT1786" s="51" t="s">
        <v>673</v>
      </c>
      <c r="AU1786" s="51">
        <f>AS1786-78</f>
        <v>-78</v>
      </c>
      <c r="AV1786" s="51">
        <f>AS1786-95</f>
        <v>-95</v>
      </c>
      <c r="BE1786" s="52" t="s">
        <v>668</v>
      </c>
      <c r="BF1786" s="51"/>
      <c r="BH1786" t="str">
        <f>CONCATENATE(Tabla1[[#This Row],[MADRE]],"X",Tabla1[[#This Row],[PADRE]])</f>
        <v>D01i466XD00i078</v>
      </c>
    </row>
    <row r="1787" spans="1:60" ht="15.75" hidden="1" x14ac:dyDescent="0.25">
      <c r="A1787" s="11" t="str">
        <f t="shared" si="288"/>
        <v>D09_83_12</v>
      </c>
      <c r="B1787" s="48" t="s">
        <v>667</v>
      </c>
      <c r="C1787" s="49">
        <v>83</v>
      </c>
      <c r="D1787" s="52">
        <v>12</v>
      </c>
      <c r="E1787" s="11" t="s">
        <v>523</v>
      </c>
      <c r="F1787" s="51" t="s">
        <v>577</v>
      </c>
      <c r="G1787" s="51" t="s">
        <v>363</v>
      </c>
      <c r="H1787" s="51">
        <v>2012</v>
      </c>
      <c r="I1787" s="52" t="s">
        <v>612</v>
      </c>
      <c r="J1787" s="51">
        <v>76</v>
      </c>
      <c r="M1787" s="51">
        <f>L1787-67</f>
        <v>-67</v>
      </c>
      <c r="P1787" s="51">
        <v>2</v>
      </c>
      <c r="T1787" s="51"/>
      <c r="W1787" s="51">
        <v>2</v>
      </c>
      <c r="X1787" s="51">
        <v>228</v>
      </c>
      <c r="Y1787" s="51">
        <v>25</v>
      </c>
      <c r="Z1787" s="51">
        <v>91</v>
      </c>
      <c r="AA1787" s="55">
        <f t="shared" si="293"/>
        <v>3.64</v>
      </c>
      <c r="AB1787" s="51">
        <v>4</v>
      </c>
      <c r="AC1787" s="51">
        <v>29</v>
      </c>
      <c r="AD1787" s="55">
        <f t="shared" si="287"/>
        <v>1.1599999999999999</v>
      </c>
      <c r="AE1787" s="52">
        <f t="shared" si="294"/>
        <v>31.868131868131861</v>
      </c>
      <c r="AF1787" s="51">
        <v>0</v>
      </c>
      <c r="AG1787" s="51">
        <f t="shared" si="295"/>
        <v>0</v>
      </c>
      <c r="AH1787" s="51">
        <v>1</v>
      </c>
      <c r="AI1787" s="51">
        <f t="shared" si="296"/>
        <v>4</v>
      </c>
      <c r="AJ1787" s="50" t="s">
        <v>85</v>
      </c>
      <c r="AM1787" s="51">
        <v>3</v>
      </c>
      <c r="AN1787" s="51">
        <v>2</v>
      </c>
      <c r="AO1787" s="51">
        <v>1</v>
      </c>
      <c r="AP1787" s="51">
        <v>2</v>
      </c>
      <c r="AQ1787" s="51">
        <v>3</v>
      </c>
      <c r="AR1787" s="51">
        <v>4</v>
      </c>
      <c r="AS1787" s="51"/>
      <c r="AT1787" s="51"/>
      <c r="AU1787" s="51">
        <f>AS1787-78</f>
        <v>-78</v>
      </c>
      <c r="AV1787" s="51">
        <f>AS1787-95</f>
        <v>-95</v>
      </c>
      <c r="BE1787" s="52" t="s">
        <v>674</v>
      </c>
      <c r="BF1787" s="51"/>
      <c r="BH1787" t="str">
        <f>CONCATENATE(Tabla1[[#This Row],[MADRE]],"X",Tabla1[[#This Row],[PADRE]])</f>
        <v>D00i072XD01i466</v>
      </c>
    </row>
    <row r="1788" spans="1:60" ht="15.75" hidden="1" x14ac:dyDescent="0.25">
      <c r="A1788" s="11" t="str">
        <f t="shared" si="288"/>
        <v>D09_83_12</v>
      </c>
      <c r="B1788" s="48" t="s">
        <v>667</v>
      </c>
      <c r="C1788" s="49">
        <v>83</v>
      </c>
      <c r="D1788" s="52">
        <v>12</v>
      </c>
      <c r="E1788" s="11" t="s">
        <v>523</v>
      </c>
      <c r="F1788" s="51" t="s">
        <v>577</v>
      </c>
      <c r="G1788" s="51" t="s">
        <v>363</v>
      </c>
      <c r="H1788" s="51">
        <v>2013</v>
      </c>
      <c r="I1788" s="52" t="s">
        <v>612</v>
      </c>
      <c r="J1788" s="51">
        <v>73</v>
      </c>
      <c r="M1788" s="51">
        <f>L1788-49</f>
        <v>-49</v>
      </c>
      <c r="P1788" s="51">
        <v>3</v>
      </c>
      <c r="T1788" s="51" t="s">
        <v>675</v>
      </c>
      <c r="W1788" s="51">
        <v>2</v>
      </c>
      <c r="X1788" s="51">
        <v>228</v>
      </c>
      <c r="Y1788" s="51">
        <v>25</v>
      </c>
      <c r="Z1788" s="51">
        <v>80</v>
      </c>
      <c r="AA1788" s="55">
        <f t="shared" si="293"/>
        <v>3.2</v>
      </c>
      <c r="AB1788" s="51">
        <v>4</v>
      </c>
      <c r="AC1788" s="51">
        <v>22</v>
      </c>
      <c r="AD1788" s="55">
        <f t="shared" si="287"/>
        <v>0.88</v>
      </c>
      <c r="AE1788" s="52">
        <f t="shared" si="294"/>
        <v>27.5</v>
      </c>
      <c r="AF1788" s="51">
        <v>0</v>
      </c>
      <c r="AG1788" s="51">
        <f t="shared" si="295"/>
        <v>0</v>
      </c>
      <c r="AH1788" s="51">
        <v>0</v>
      </c>
      <c r="AI1788" s="51">
        <f t="shared" si="296"/>
        <v>0</v>
      </c>
      <c r="AJ1788" s="50" t="s">
        <v>676</v>
      </c>
      <c r="AM1788" s="51">
        <v>7</v>
      </c>
      <c r="AN1788" s="51">
        <v>2</v>
      </c>
      <c r="AO1788" s="51">
        <v>1</v>
      </c>
      <c r="AP1788" s="51">
        <v>3</v>
      </c>
      <c r="AQ1788" s="51">
        <v>3</v>
      </c>
      <c r="AR1788" s="51">
        <v>3</v>
      </c>
      <c r="AS1788" s="51">
        <v>2</v>
      </c>
      <c r="AT1788" s="51" t="s">
        <v>677</v>
      </c>
      <c r="AU1788" s="51">
        <f>AS1788-76</f>
        <v>-74</v>
      </c>
      <c r="AV1788" s="51">
        <f>AS1788-90</f>
        <v>-88</v>
      </c>
      <c r="BE1788" s="52" t="s">
        <v>674</v>
      </c>
      <c r="BF1788" s="51"/>
      <c r="BH1788" t="str">
        <f>CONCATENATE(Tabla1[[#This Row],[MADRE]],"X",Tabla1[[#This Row],[PADRE]])</f>
        <v>D00i072XD01i466</v>
      </c>
    </row>
    <row r="1789" spans="1:60" ht="15.75" hidden="1" x14ac:dyDescent="0.25">
      <c r="A1789" s="11" t="str">
        <f t="shared" si="288"/>
        <v>D09_83_12</v>
      </c>
      <c r="B1789" s="48" t="s">
        <v>667</v>
      </c>
      <c r="C1789" s="49">
        <v>83</v>
      </c>
      <c r="D1789" s="52">
        <v>12</v>
      </c>
      <c r="E1789" s="11" t="s">
        <v>523</v>
      </c>
      <c r="F1789" s="51" t="s">
        <v>577</v>
      </c>
      <c r="G1789" s="51" t="s">
        <v>363</v>
      </c>
      <c r="H1789" s="51">
        <v>2014</v>
      </c>
      <c r="I1789" s="52" t="s">
        <v>612</v>
      </c>
      <c r="J1789" s="51">
        <v>59</v>
      </c>
      <c r="M1789" s="51"/>
      <c r="P1789" s="51">
        <v>3</v>
      </c>
      <c r="T1789" s="51" t="s">
        <v>678</v>
      </c>
      <c r="W1789" s="51">
        <v>1</v>
      </c>
      <c r="X1789" s="51">
        <v>212</v>
      </c>
      <c r="Y1789" s="51">
        <v>25</v>
      </c>
      <c r="Z1789" s="51">
        <v>87</v>
      </c>
      <c r="AA1789" s="55">
        <f t="shared" si="293"/>
        <v>3.48</v>
      </c>
      <c r="AB1789" s="51">
        <v>4</v>
      </c>
      <c r="AC1789" s="51">
        <v>23</v>
      </c>
      <c r="AD1789" s="55">
        <f t="shared" si="287"/>
        <v>0.92</v>
      </c>
      <c r="AE1789" s="52">
        <f t="shared" si="294"/>
        <v>26.436781609195403</v>
      </c>
      <c r="AF1789" s="51">
        <v>0</v>
      </c>
      <c r="AG1789" s="51">
        <f t="shared" si="295"/>
        <v>0</v>
      </c>
      <c r="AH1789" s="51">
        <v>0</v>
      </c>
      <c r="AI1789" s="51">
        <f t="shared" si="296"/>
        <v>0</v>
      </c>
      <c r="AJ1789" s="50" t="s">
        <v>87</v>
      </c>
      <c r="AM1789" s="51">
        <v>10</v>
      </c>
      <c r="AN1789" s="51">
        <v>2</v>
      </c>
      <c r="AO1789" s="51">
        <v>1</v>
      </c>
      <c r="AP1789" s="51">
        <v>2</v>
      </c>
      <c r="AQ1789" s="51">
        <v>3</v>
      </c>
      <c r="AR1789" s="51">
        <v>3</v>
      </c>
      <c r="AS1789" s="51"/>
      <c r="AT1789" s="72"/>
      <c r="AU1789" s="51"/>
      <c r="AV1789" s="51"/>
      <c r="BE1789" s="52" t="s">
        <v>674</v>
      </c>
      <c r="BF1789" s="51"/>
      <c r="BH1789" t="str">
        <f>CONCATENATE(Tabla1[[#This Row],[MADRE]],"X",Tabla1[[#This Row],[PADRE]])</f>
        <v>D00i072XD01i466</v>
      </c>
    </row>
    <row r="1790" spans="1:60" ht="15.75" hidden="1" x14ac:dyDescent="0.25">
      <c r="A1790" s="11" t="str">
        <f t="shared" si="288"/>
        <v>D09_96_12</v>
      </c>
      <c r="B1790" s="48" t="s">
        <v>667</v>
      </c>
      <c r="C1790" s="49">
        <v>96</v>
      </c>
      <c r="D1790" s="52">
        <v>12</v>
      </c>
      <c r="E1790" s="11" t="s">
        <v>523</v>
      </c>
      <c r="F1790" s="51" t="s">
        <v>577</v>
      </c>
      <c r="G1790" s="51" t="s">
        <v>363</v>
      </c>
      <c r="H1790" s="51">
        <v>2012</v>
      </c>
      <c r="I1790" s="52" t="s">
        <v>612</v>
      </c>
      <c r="J1790" s="51">
        <v>77</v>
      </c>
      <c r="M1790" s="51">
        <f>L1790-67</f>
        <v>-67</v>
      </c>
      <c r="P1790" s="51">
        <v>2</v>
      </c>
      <c r="T1790" s="51"/>
      <c r="W1790" s="51">
        <v>2</v>
      </c>
      <c r="X1790" s="51">
        <v>219</v>
      </c>
      <c r="Y1790" s="51">
        <v>25</v>
      </c>
      <c r="Z1790" s="51">
        <v>98</v>
      </c>
      <c r="AA1790" s="55">
        <f t="shared" si="293"/>
        <v>3.92</v>
      </c>
      <c r="AB1790" s="51">
        <v>4</v>
      </c>
      <c r="AC1790" s="51">
        <v>24</v>
      </c>
      <c r="AD1790" s="55">
        <f t="shared" si="287"/>
        <v>0.96</v>
      </c>
      <c r="AE1790" s="52">
        <f t="shared" si="294"/>
        <v>24.489795918367346</v>
      </c>
      <c r="AF1790" s="51">
        <v>0</v>
      </c>
      <c r="AG1790" s="51">
        <f t="shared" si="295"/>
        <v>0</v>
      </c>
      <c r="AH1790" s="51">
        <v>8</v>
      </c>
      <c r="AI1790" s="51">
        <f t="shared" si="296"/>
        <v>32</v>
      </c>
      <c r="AJ1790" s="50" t="s">
        <v>87</v>
      </c>
      <c r="AM1790" s="51">
        <v>4</v>
      </c>
      <c r="AN1790" s="51">
        <v>3</v>
      </c>
      <c r="AO1790" s="51">
        <v>1</v>
      </c>
      <c r="AP1790" s="51">
        <v>3</v>
      </c>
      <c r="AQ1790" s="51">
        <v>3</v>
      </c>
      <c r="AR1790" s="51">
        <v>3</v>
      </c>
      <c r="AS1790" s="51"/>
      <c r="AT1790" s="51"/>
      <c r="AU1790" s="51">
        <f>AS1790-78</f>
        <v>-78</v>
      </c>
      <c r="AV1790" s="51">
        <f>AS1790-95</f>
        <v>-95</v>
      </c>
      <c r="BE1790" s="52" t="s">
        <v>674</v>
      </c>
      <c r="BF1790" s="51"/>
      <c r="BH1790" t="str">
        <f>CONCATENATE(Tabla1[[#This Row],[MADRE]],"X",Tabla1[[#This Row],[PADRE]])</f>
        <v>D00i072XD01i466</v>
      </c>
    </row>
    <row r="1791" spans="1:60" ht="15.75" hidden="1" x14ac:dyDescent="0.25">
      <c r="A1791" s="11" t="str">
        <f t="shared" si="288"/>
        <v>D09_96_12</v>
      </c>
      <c r="B1791" s="48" t="s">
        <v>667</v>
      </c>
      <c r="C1791" s="49">
        <v>96</v>
      </c>
      <c r="D1791" s="52">
        <v>12</v>
      </c>
      <c r="E1791" s="11" t="s">
        <v>523</v>
      </c>
      <c r="F1791" s="51" t="s">
        <v>577</v>
      </c>
      <c r="G1791" s="51" t="s">
        <v>363</v>
      </c>
      <c r="H1791" s="51">
        <v>2013</v>
      </c>
      <c r="I1791" s="52" t="s">
        <v>612</v>
      </c>
      <c r="J1791" s="51">
        <v>69</v>
      </c>
      <c r="M1791" s="51">
        <f>L1791-49</f>
        <v>-49</v>
      </c>
      <c r="P1791" s="51">
        <v>2</v>
      </c>
      <c r="T1791" s="51"/>
      <c r="W1791" s="51">
        <v>2</v>
      </c>
      <c r="X1791" s="51">
        <v>222</v>
      </c>
      <c r="Y1791" s="51">
        <v>25</v>
      </c>
      <c r="Z1791" s="51">
        <v>84</v>
      </c>
      <c r="AA1791" s="55">
        <f t="shared" si="293"/>
        <v>3.36</v>
      </c>
      <c r="AB1791" s="51">
        <v>4</v>
      </c>
      <c r="AC1791" s="51">
        <v>18</v>
      </c>
      <c r="AD1791" s="55">
        <f t="shared" ref="AD1791:AD1854" si="297">AC1791/(Y1791-AF1791)</f>
        <v>0.72</v>
      </c>
      <c r="AE1791" s="52">
        <f t="shared" si="294"/>
        <v>21.428571428571431</v>
      </c>
      <c r="AF1791" s="51">
        <v>0</v>
      </c>
      <c r="AG1791" s="51">
        <f t="shared" si="295"/>
        <v>0</v>
      </c>
      <c r="AH1791" s="51">
        <v>1</v>
      </c>
      <c r="AI1791" s="51">
        <f t="shared" si="296"/>
        <v>4</v>
      </c>
      <c r="AJ1791" s="50" t="s">
        <v>537</v>
      </c>
      <c r="AM1791" s="51">
        <v>4</v>
      </c>
      <c r="AN1791" s="51">
        <v>3</v>
      </c>
      <c r="AO1791" s="51">
        <v>1</v>
      </c>
      <c r="AP1791" s="51">
        <v>3</v>
      </c>
      <c r="AQ1791" s="51">
        <v>3</v>
      </c>
      <c r="AR1791" s="51">
        <v>3</v>
      </c>
      <c r="AS1791" s="51">
        <v>2</v>
      </c>
      <c r="AT1791" s="51"/>
      <c r="AU1791" s="51">
        <f>AS1791-76</f>
        <v>-74</v>
      </c>
      <c r="AV1791" s="51">
        <f>AS1791-90</f>
        <v>-88</v>
      </c>
      <c r="BE1791" s="52" t="s">
        <v>674</v>
      </c>
      <c r="BF1791" s="51"/>
      <c r="BH1791" t="str">
        <f>CONCATENATE(Tabla1[[#This Row],[MADRE]],"X",Tabla1[[#This Row],[PADRE]])</f>
        <v>D00i072XD01i466</v>
      </c>
    </row>
    <row r="1792" spans="1:60" ht="15.75" hidden="1" x14ac:dyDescent="0.25">
      <c r="A1792" s="11" t="str">
        <f t="shared" si="288"/>
        <v>D09_115_12</v>
      </c>
      <c r="B1792" s="48" t="s">
        <v>667</v>
      </c>
      <c r="C1792" s="49">
        <v>115</v>
      </c>
      <c r="D1792" s="52">
        <v>12</v>
      </c>
      <c r="E1792" s="11" t="s">
        <v>523</v>
      </c>
      <c r="F1792" s="51" t="s">
        <v>577</v>
      </c>
      <c r="G1792" s="51" t="s">
        <v>363</v>
      </c>
      <c r="H1792" s="51">
        <v>2012</v>
      </c>
      <c r="I1792" s="52" t="s">
        <v>612</v>
      </c>
      <c r="J1792" s="51">
        <v>82</v>
      </c>
      <c r="M1792" s="51">
        <f>L1792-67</f>
        <v>-67</v>
      </c>
      <c r="P1792" s="51">
        <v>2</v>
      </c>
      <c r="T1792" s="51"/>
      <c r="W1792" s="51">
        <v>2</v>
      </c>
      <c r="X1792" s="51">
        <v>220</v>
      </c>
      <c r="Y1792" s="51">
        <v>25</v>
      </c>
      <c r="Z1792" s="51">
        <v>76</v>
      </c>
      <c r="AA1792" s="55">
        <f t="shared" si="293"/>
        <v>3.04</v>
      </c>
      <c r="AB1792" s="51">
        <v>4</v>
      </c>
      <c r="AC1792" s="51">
        <v>24</v>
      </c>
      <c r="AD1792" s="55">
        <f t="shared" si="297"/>
        <v>0.96</v>
      </c>
      <c r="AE1792" s="52">
        <f t="shared" si="294"/>
        <v>31.578947368421051</v>
      </c>
      <c r="AF1792" s="51">
        <v>0</v>
      </c>
      <c r="AG1792" s="51">
        <f t="shared" si="295"/>
        <v>0</v>
      </c>
      <c r="AH1792" s="51">
        <v>1</v>
      </c>
      <c r="AI1792" s="51">
        <f t="shared" si="296"/>
        <v>4</v>
      </c>
      <c r="AJ1792" s="50" t="s">
        <v>206</v>
      </c>
      <c r="AM1792" s="51">
        <v>3</v>
      </c>
      <c r="AN1792" s="51">
        <v>2</v>
      </c>
      <c r="AO1792" s="51">
        <v>2</v>
      </c>
      <c r="AP1792" s="51">
        <v>2</v>
      </c>
      <c r="AQ1792" s="51">
        <v>3</v>
      </c>
      <c r="AR1792" s="51">
        <v>4</v>
      </c>
      <c r="AS1792" s="51"/>
      <c r="AT1792" s="51"/>
      <c r="AU1792" s="51">
        <f>AS1792-78</f>
        <v>-78</v>
      </c>
      <c r="AV1792" s="51">
        <f>AS1792-95</f>
        <v>-95</v>
      </c>
      <c r="BE1792" s="52" t="s">
        <v>674</v>
      </c>
      <c r="BF1792" s="51"/>
      <c r="BH1792" t="str">
        <f>CONCATENATE(Tabla1[[#This Row],[MADRE]],"X",Tabla1[[#This Row],[PADRE]])</f>
        <v>D00i072XD01i466</v>
      </c>
    </row>
    <row r="1793" spans="1:60" ht="15.75" hidden="1" x14ac:dyDescent="0.25">
      <c r="A1793" s="11" t="str">
        <f t="shared" ref="A1793:A1856" si="298">CONCATENATE(B1793, "_",C1793,"_",D1793)</f>
        <v>D09_115_12</v>
      </c>
      <c r="B1793" s="48" t="s">
        <v>667</v>
      </c>
      <c r="C1793" s="49">
        <v>115</v>
      </c>
      <c r="D1793" s="52">
        <v>12</v>
      </c>
      <c r="E1793" s="11" t="s">
        <v>523</v>
      </c>
      <c r="F1793" s="51" t="s">
        <v>577</v>
      </c>
      <c r="G1793" s="51" t="s">
        <v>363</v>
      </c>
      <c r="H1793" s="51">
        <v>2013</v>
      </c>
      <c r="I1793" s="52" t="s">
        <v>612</v>
      </c>
      <c r="J1793" s="51">
        <v>76</v>
      </c>
      <c r="M1793" s="51">
        <f>L1793-49</f>
        <v>-49</v>
      </c>
      <c r="P1793" s="51">
        <v>3</v>
      </c>
      <c r="T1793" s="51"/>
      <c r="W1793" s="51">
        <v>2</v>
      </c>
      <c r="X1793" s="51">
        <v>226</v>
      </c>
      <c r="Y1793" s="51">
        <v>25</v>
      </c>
      <c r="Z1793" s="51">
        <v>70</v>
      </c>
      <c r="AA1793" s="55">
        <f t="shared" si="293"/>
        <v>2.831666666666667</v>
      </c>
      <c r="AB1793" s="51">
        <v>3</v>
      </c>
      <c r="AC1793" s="51">
        <v>19</v>
      </c>
      <c r="AD1793" s="55">
        <f t="shared" si="297"/>
        <v>0.79166666666666663</v>
      </c>
      <c r="AE1793" s="52">
        <f t="shared" si="294"/>
        <v>27.95762213066509</v>
      </c>
      <c r="AF1793" s="51">
        <v>1</v>
      </c>
      <c r="AG1793" s="51">
        <f t="shared" si="295"/>
        <v>4</v>
      </c>
      <c r="AH1793" s="51">
        <v>1</v>
      </c>
      <c r="AI1793" s="51">
        <f t="shared" si="296"/>
        <v>4</v>
      </c>
      <c r="AJ1793" s="50" t="s">
        <v>491</v>
      </c>
      <c r="AM1793" s="51">
        <v>7</v>
      </c>
      <c r="AN1793" s="51">
        <v>3</v>
      </c>
      <c r="AO1793" s="51">
        <v>1</v>
      </c>
      <c r="AP1793" s="51">
        <v>3</v>
      </c>
      <c r="AQ1793" s="51">
        <v>3</v>
      </c>
      <c r="AR1793" s="51">
        <v>2</v>
      </c>
      <c r="AS1793" s="51">
        <v>2</v>
      </c>
      <c r="AT1793" s="51"/>
      <c r="AU1793" s="51">
        <f>AS1793-76</f>
        <v>-74</v>
      </c>
      <c r="AV1793" s="51">
        <f>AS1793-90</f>
        <v>-88</v>
      </c>
      <c r="BE1793" s="52" t="s">
        <v>674</v>
      </c>
      <c r="BF1793" s="51"/>
      <c r="BH1793" t="str">
        <f>CONCATENATE(Tabla1[[#This Row],[MADRE]],"X",Tabla1[[#This Row],[PADRE]])</f>
        <v>D00i072XD01i466</v>
      </c>
    </row>
    <row r="1794" spans="1:60" ht="15.75" hidden="1" x14ac:dyDescent="0.25">
      <c r="A1794" s="11" t="str">
        <f t="shared" si="298"/>
        <v>D09_115_12</v>
      </c>
      <c r="B1794" s="48" t="s">
        <v>667</v>
      </c>
      <c r="C1794" s="49">
        <v>115</v>
      </c>
      <c r="D1794" s="52">
        <v>12</v>
      </c>
      <c r="E1794" s="11" t="s">
        <v>523</v>
      </c>
      <c r="F1794" s="51" t="s">
        <v>577</v>
      </c>
      <c r="G1794" s="51" t="s">
        <v>363</v>
      </c>
      <c r="H1794" s="51">
        <v>2014</v>
      </c>
      <c r="I1794" s="52" t="s">
        <v>612</v>
      </c>
      <c r="J1794" s="51">
        <v>64</v>
      </c>
      <c r="M1794" s="51"/>
      <c r="P1794" s="51">
        <v>2</v>
      </c>
      <c r="T1794" s="51"/>
      <c r="W1794" s="51">
        <v>1</v>
      </c>
      <c r="X1794" s="51">
        <v>210</v>
      </c>
      <c r="Y1794" s="51">
        <v>25</v>
      </c>
      <c r="Z1794" s="51">
        <v>60</v>
      </c>
      <c r="AA1794" s="55">
        <f t="shared" ref="AA1794:AA1825" si="299">(Z1794+(AD1794*AF1794))/Y1794</f>
        <v>2.4</v>
      </c>
      <c r="AB1794" s="51">
        <v>4</v>
      </c>
      <c r="AC1794" s="51">
        <v>16</v>
      </c>
      <c r="AD1794" s="55">
        <f t="shared" si="297"/>
        <v>0.64</v>
      </c>
      <c r="AE1794" s="52">
        <f t="shared" ref="AE1794:AE1825" si="300">AD1794*100/AA1794</f>
        <v>26.666666666666668</v>
      </c>
      <c r="AF1794" s="51">
        <v>0</v>
      </c>
      <c r="AG1794" s="51">
        <f t="shared" ref="AG1794:AG1825" si="301">AF1794*100/Y1794</f>
        <v>0</v>
      </c>
      <c r="AH1794" s="51">
        <v>0</v>
      </c>
      <c r="AI1794" s="51">
        <f t="shared" ref="AI1794:AI1825" si="302">AH1794*100/Y1794</f>
        <v>0</v>
      </c>
      <c r="AJ1794" s="50" t="s">
        <v>81</v>
      </c>
      <c r="AM1794" s="51">
        <v>10</v>
      </c>
      <c r="AN1794" s="51">
        <v>3</v>
      </c>
      <c r="AO1794" s="51">
        <v>1</v>
      </c>
      <c r="AP1794" s="51">
        <v>2</v>
      </c>
      <c r="AQ1794" s="51">
        <v>3</v>
      </c>
      <c r="AR1794" s="51">
        <v>3</v>
      </c>
      <c r="AS1794" s="51"/>
      <c r="AT1794" s="72"/>
      <c r="AU1794" s="51"/>
      <c r="AV1794" s="51"/>
      <c r="BE1794" s="52" t="s">
        <v>674</v>
      </c>
      <c r="BF1794" s="51"/>
      <c r="BH1794" t="str">
        <f>CONCATENATE(Tabla1[[#This Row],[MADRE]],"X",Tabla1[[#This Row],[PADRE]])</f>
        <v>D00i072XD01i466</v>
      </c>
    </row>
    <row r="1795" spans="1:60" ht="15.75" hidden="1" x14ac:dyDescent="0.25">
      <c r="A1795" s="11" t="str">
        <f t="shared" si="298"/>
        <v>D09_118_13</v>
      </c>
      <c r="B1795" s="48" t="s">
        <v>667</v>
      </c>
      <c r="C1795" s="49">
        <v>118</v>
      </c>
      <c r="D1795" s="52">
        <v>13</v>
      </c>
      <c r="E1795" s="14" t="s">
        <v>528</v>
      </c>
      <c r="F1795" s="51" t="s">
        <v>614</v>
      </c>
      <c r="G1795" s="51" t="s">
        <v>363</v>
      </c>
      <c r="H1795" s="51">
        <v>2012</v>
      </c>
      <c r="I1795" s="52" t="s">
        <v>373</v>
      </c>
      <c r="J1795" s="51">
        <v>74</v>
      </c>
      <c r="M1795" s="51">
        <f>L1795-67</f>
        <v>-67</v>
      </c>
      <c r="P1795" s="51">
        <v>3</v>
      </c>
      <c r="T1795" s="51"/>
      <c r="W1795" s="51">
        <v>3</v>
      </c>
      <c r="X1795" s="51">
        <v>216</v>
      </c>
      <c r="Y1795" s="51">
        <v>25</v>
      </c>
      <c r="Z1795" s="51">
        <v>61</v>
      </c>
      <c r="AA1795" s="55">
        <f t="shared" si="299"/>
        <v>2.44</v>
      </c>
      <c r="AB1795" s="51">
        <v>4</v>
      </c>
      <c r="AC1795" s="51">
        <v>26</v>
      </c>
      <c r="AD1795" s="55">
        <f t="shared" si="297"/>
        <v>1.04</v>
      </c>
      <c r="AE1795" s="52">
        <f t="shared" si="300"/>
        <v>42.622950819672134</v>
      </c>
      <c r="AF1795" s="51">
        <v>0</v>
      </c>
      <c r="AG1795" s="51">
        <f t="shared" si="301"/>
        <v>0</v>
      </c>
      <c r="AH1795" s="51">
        <v>3</v>
      </c>
      <c r="AI1795" s="51">
        <f t="shared" si="302"/>
        <v>12</v>
      </c>
      <c r="AJ1795" s="50" t="s">
        <v>206</v>
      </c>
      <c r="AM1795" s="51">
        <v>5</v>
      </c>
      <c r="AN1795" s="51">
        <v>3</v>
      </c>
      <c r="AO1795" s="51">
        <v>2</v>
      </c>
      <c r="AP1795" s="51">
        <v>1</v>
      </c>
      <c r="AQ1795" s="51">
        <v>3</v>
      </c>
      <c r="AR1795" s="51">
        <v>2</v>
      </c>
      <c r="AS1795" s="51"/>
      <c r="AT1795" s="51"/>
      <c r="AU1795" s="51">
        <f>AS1795-78</f>
        <v>-78</v>
      </c>
      <c r="AV1795" s="51">
        <f>AS1795-95</f>
        <v>-95</v>
      </c>
      <c r="BE1795" s="52" t="s">
        <v>674</v>
      </c>
      <c r="BF1795" s="51"/>
      <c r="BH1795" t="str">
        <f>CONCATENATE(Tabla1[[#This Row],[MADRE]],"X",Tabla1[[#This Row],[PADRE]])</f>
        <v>D00i078XD01i467</v>
      </c>
    </row>
    <row r="1796" spans="1:60" ht="15.75" hidden="1" x14ac:dyDescent="0.25">
      <c r="A1796" s="11" t="str">
        <f t="shared" si="298"/>
        <v>D09_123_13</v>
      </c>
      <c r="B1796" s="48" t="s">
        <v>667</v>
      </c>
      <c r="C1796" s="49">
        <v>123</v>
      </c>
      <c r="D1796" s="52">
        <v>13</v>
      </c>
      <c r="E1796" s="14" t="s">
        <v>528</v>
      </c>
      <c r="F1796" s="51" t="s">
        <v>614</v>
      </c>
      <c r="G1796" s="51" t="s">
        <v>363</v>
      </c>
      <c r="H1796" s="51">
        <v>2012</v>
      </c>
      <c r="I1796" s="52" t="s">
        <v>586</v>
      </c>
      <c r="J1796" s="51">
        <v>76</v>
      </c>
      <c r="M1796" s="51">
        <f>L1796-67</f>
        <v>-67</v>
      </c>
      <c r="P1796" s="51">
        <v>3</v>
      </c>
      <c r="T1796" s="51"/>
      <c r="W1796" s="51">
        <v>3</v>
      </c>
      <c r="X1796" s="51">
        <v>211</v>
      </c>
      <c r="Y1796" s="51">
        <v>25</v>
      </c>
      <c r="Z1796" s="51">
        <v>74</v>
      </c>
      <c r="AA1796" s="55">
        <f t="shared" si="299"/>
        <v>2.9866666666666668</v>
      </c>
      <c r="AB1796" s="51">
        <v>4</v>
      </c>
      <c r="AC1796" s="51">
        <v>16</v>
      </c>
      <c r="AD1796" s="55">
        <f t="shared" si="297"/>
        <v>0.66666666666666663</v>
      </c>
      <c r="AE1796" s="52">
        <f t="shared" si="300"/>
        <v>22.321428571428566</v>
      </c>
      <c r="AF1796" s="51">
        <v>1</v>
      </c>
      <c r="AG1796" s="51">
        <f t="shared" si="301"/>
        <v>4</v>
      </c>
      <c r="AH1796" s="51">
        <v>1</v>
      </c>
      <c r="AI1796" s="51">
        <f t="shared" si="302"/>
        <v>4</v>
      </c>
      <c r="AJ1796" s="50" t="s">
        <v>239</v>
      </c>
      <c r="AM1796" s="51">
        <v>7</v>
      </c>
      <c r="AN1796" s="51">
        <v>2</v>
      </c>
      <c r="AO1796" s="51">
        <v>1</v>
      </c>
      <c r="AP1796" s="51">
        <v>3</v>
      </c>
      <c r="AQ1796" s="51">
        <v>3</v>
      </c>
      <c r="AR1796" s="51">
        <v>2</v>
      </c>
      <c r="AS1796" s="51"/>
      <c r="AT1796" s="51"/>
      <c r="AU1796" s="51">
        <f>AS1796-78</f>
        <v>-78</v>
      </c>
      <c r="AV1796" s="51">
        <f>AS1796-95</f>
        <v>-95</v>
      </c>
      <c r="BE1796" s="52" t="s">
        <v>674</v>
      </c>
      <c r="BF1796" s="51"/>
      <c r="BH1796" t="str">
        <f>CONCATENATE(Tabla1[[#This Row],[MADRE]],"X",Tabla1[[#This Row],[PADRE]])</f>
        <v>D00i078XD01i467</v>
      </c>
    </row>
    <row r="1797" spans="1:60" ht="15.75" hidden="1" x14ac:dyDescent="0.25">
      <c r="A1797" s="11" t="str">
        <f t="shared" si="298"/>
        <v>D09_125_13</v>
      </c>
      <c r="B1797" s="48" t="s">
        <v>667</v>
      </c>
      <c r="C1797" s="49">
        <v>125</v>
      </c>
      <c r="D1797" s="52">
        <v>13</v>
      </c>
      <c r="E1797" s="14" t="s">
        <v>528</v>
      </c>
      <c r="F1797" s="51" t="s">
        <v>614</v>
      </c>
      <c r="G1797" s="51" t="s">
        <v>363</v>
      </c>
      <c r="H1797" s="51">
        <v>2012</v>
      </c>
      <c r="I1797" s="52" t="s">
        <v>586</v>
      </c>
      <c r="J1797" s="51">
        <v>77</v>
      </c>
      <c r="M1797" s="51">
        <f>L1797-67</f>
        <v>-67</v>
      </c>
      <c r="P1797" s="51">
        <v>3</v>
      </c>
      <c r="T1797" s="51"/>
      <c r="W1797" s="51">
        <v>2</v>
      </c>
      <c r="X1797" s="51">
        <v>215</v>
      </c>
      <c r="Y1797" s="51">
        <v>25</v>
      </c>
      <c r="Z1797" s="51">
        <v>62</v>
      </c>
      <c r="AA1797" s="55">
        <f t="shared" si="299"/>
        <v>2.48</v>
      </c>
      <c r="AB1797" s="51">
        <v>4</v>
      </c>
      <c r="AC1797" s="51">
        <v>20</v>
      </c>
      <c r="AD1797" s="55">
        <f t="shared" si="297"/>
        <v>0.8</v>
      </c>
      <c r="AE1797" s="52">
        <f t="shared" si="300"/>
        <v>32.258064516129032</v>
      </c>
      <c r="AF1797" s="51">
        <v>0</v>
      </c>
      <c r="AG1797" s="51">
        <f t="shared" si="301"/>
        <v>0</v>
      </c>
      <c r="AH1797" s="51">
        <v>0</v>
      </c>
      <c r="AI1797" s="51">
        <f t="shared" si="302"/>
        <v>0</v>
      </c>
      <c r="AJ1797" s="50" t="s">
        <v>85</v>
      </c>
      <c r="AM1797" s="51">
        <v>7</v>
      </c>
      <c r="AN1797" s="51">
        <v>2</v>
      </c>
      <c r="AO1797" s="51">
        <v>1</v>
      </c>
      <c r="AP1797" s="51">
        <v>2</v>
      </c>
      <c r="AQ1797" s="51">
        <v>3</v>
      </c>
      <c r="AR1797" s="51">
        <v>3</v>
      </c>
      <c r="AS1797" s="51"/>
      <c r="AT1797" s="51"/>
      <c r="AU1797" s="51">
        <f>AS1797-78</f>
        <v>-78</v>
      </c>
      <c r="AV1797" s="51">
        <f>AS1797-95</f>
        <v>-95</v>
      </c>
      <c r="BE1797" s="52" t="s">
        <v>674</v>
      </c>
      <c r="BF1797" s="51"/>
      <c r="BH1797" t="str">
        <f>CONCATENATE(Tabla1[[#This Row],[MADRE]],"X",Tabla1[[#This Row],[PADRE]])</f>
        <v>D00i078XD01i467</v>
      </c>
    </row>
    <row r="1798" spans="1:60" ht="15.75" hidden="1" x14ac:dyDescent="0.25">
      <c r="A1798" s="11" t="str">
        <f t="shared" si="298"/>
        <v>D09_126_13</v>
      </c>
      <c r="B1798" s="48" t="s">
        <v>667</v>
      </c>
      <c r="C1798" s="49">
        <v>126</v>
      </c>
      <c r="D1798" s="52">
        <v>13</v>
      </c>
      <c r="E1798" s="14" t="s">
        <v>528</v>
      </c>
      <c r="F1798" s="51" t="s">
        <v>614</v>
      </c>
      <c r="G1798" s="51" t="s">
        <v>363</v>
      </c>
      <c r="H1798" s="51">
        <v>2012</v>
      </c>
      <c r="I1798" s="52" t="s">
        <v>586</v>
      </c>
      <c r="J1798" s="51">
        <v>75</v>
      </c>
      <c r="M1798" s="51">
        <f>L1798-67</f>
        <v>-67</v>
      </c>
      <c r="P1798" s="51">
        <v>2</v>
      </c>
      <c r="T1798" s="51"/>
      <c r="W1798" s="51">
        <v>2</v>
      </c>
      <c r="X1798" s="51">
        <v>204</v>
      </c>
      <c r="Y1798" s="51">
        <v>25</v>
      </c>
      <c r="Z1798" s="51">
        <v>61</v>
      </c>
      <c r="AA1798" s="55">
        <f t="shared" si="299"/>
        <v>2.44</v>
      </c>
      <c r="AB1798" s="51">
        <v>4</v>
      </c>
      <c r="AC1798" s="51">
        <v>16</v>
      </c>
      <c r="AD1798" s="55">
        <f t="shared" si="297"/>
        <v>0.64</v>
      </c>
      <c r="AE1798" s="52">
        <f t="shared" si="300"/>
        <v>26.229508196721312</v>
      </c>
      <c r="AF1798" s="51">
        <v>0</v>
      </c>
      <c r="AG1798" s="51">
        <f t="shared" si="301"/>
        <v>0</v>
      </c>
      <c r="AH1798" s="51">
        <v>0</v>
      </c>
      <c r="AI1798" s="51">
        <f t="shared" si="302"/>
        <v>0</v>
      </c>
      <c r="AJ1798" s="50" t="s">
        <v>206</v>
      </c>
      <c r="AM1798" s="51">
        <v>7</v>
      </c>
      <c r="AN1798" s="51">
        <v>2</v>
      </c>
      <c r="AO1798" s="51">
        <v>2</v>
      </c>
      <c r="AP1798" s="51">
        <v>4</v>
      </c>
      <c r="AQ1798" s="51">
        <v>3</v>
      </c>
      <c r="AR1798" s="51">
        <v>3</v>
      </c>
      <c r="AS1798" s="51"/>
      <c r="AT1798" s="51"/>
      <c r="AU1798" s="51">
        <f>AS1798-78</f>
        <v>-78</v>
      </c>
      <c r="AV1798" s="51">
        <f>AS1798-95</f>
        <v>-95</v>
      </c>
      <c r="BE1798" s="52" t="s">
        <v>674</v>
      </c>
      <c r="BF1798" s="51"/>
      <c r="BH1798" t="str">
        <f>CONCATENATE(Tabla1[[#This Row],[MADRE]],"X",Tabla1[[#This Row],[PADRE]])</f>
        <v>D00i078XD01i467</v>
      </c>
    </row>
    <row r="1799" spans="1:60" ht="15.75" hidden="1" x14ac:dyDescent="0.25">
      <c r="A1799" s="11" t="str">
        <f t="shared" si="298"/>
        <v>D09_138_13</v>
      </c>
      <c r="B1799" s="48" t="s">
        <v>667</v>
      </c>
      <c r="C1799" s="49">
        <v>138</v>
      </c>
      <c r="D1799" s="52">
        <v>13</v>
      </c>
      <c r="E1799" s="14" t="s">
        <v>528</v>
      </c>
      <c r="F1799" s="51" t="s">
        <v>614</v>
      </c>
      <c r="G1799" s="51" t="s">
        <v>363</v>
      </c>
      <c r="H1799" s="51">
        <v>2013</v>
      </c>
      <c r="I1799" s="52" t="s">
        <v>612</v>
      </c>
      <c r="J1799" s="51">
        <v>74</v>
      </c>
      <c r="M1799" s="51">
        <f>L1799-49</f>
        <v>-49</v>
      </c>
      <c r="P1799" s="51">
        <v>3</v>
      </c>
      <c r="T1799" s="51"/>
      <c r="W1799" s="51">
        <v>3</v>
      </c>
      <c r="X1799" s="51">
        <v>227</v>
      </c>
      <c r="Y1799" s="51">
        <v>25</v>
      </c>
      <c r="Z1799" s="51">
        <v>60</v>
      </c>
      <c r="AA1799" s="55">
        <f t="shared" si="299"/>
        <v>2.4</v>
      </c>
      <c r="AB1799" s="51">
        <v>4</v>
      </c>
      <c r="AC1799" s="51">
        <v>22</v>
      </c>
      <c r="AD1799" s="55">
        <f t="shared" si="297"/>
        <v>0.88</v>
      </c>
      <c r="AE1799" s="52">
        <f t="shared" si="300"/>
        <v>36.666666666666671</v>
      </c>
      <c r="AF1799" s="51">
        <v>0</v>
      </c>
      <c r="AG1799" s="51">
        <f t="shared" si="301"/>
        <v>0</v>
      </c>
      <c r="AH1799" s="51">
        <v>0</v>
      </c>
      <c r="AI1799" s="51">
        <f t="shared" si="302"/>
        <v>0</v>
      </c>
      <c r="AJ1799" s="50" t="s">
        <v>124</v>
      </c>
      <c r="AM1799" s="51">
        <v>3</v>
      </c>
      <c r="AN1799" s="51">
        <v>2</v>
      </c>
      <c r="AO1799" s="51">
        <v>2</v>
      </c>
      <c r="AP1799" s="51">
        <v>4</v>
      </c>
      <c r="AQ1799" s="51">
        <v>3</v>
      </c>
      <c r="AR1799" s="51">
        <v>3</v>
      </c>
      <c r="AS1799" s="51">
        <v>2</v>
      </c>
      <c r="AT1799" s="51"/>
      <c r="AU1799" s="51">
        <f>AS1799-76</f>
        <v>-74</v>
      </c>
      <c r="AV1799" s="51">
        <f>AS1799-90</f>
        <v>-88</v>
      </c>
      <c r="BE1799" s="52" t="s">
        <v>674</v>
      </c>
      <c r="BF1799" s="51"/>
      <c r="BH1799" t="str">
        <f>CONCATENATE(Tabla1[[#This Row],[MADRE]],"X",Tabla1[[#This Row],[PADRE]])</f>
        <v>D00i078XD01i467</v>
      </c>
    </row>
    <row r="1800" spans="1:60" ht="15.75" hidden="1" x14ac:dyDescent="0.25">
      <c r="A1800" s="11" t="str">
        <f t="shared" si="298"/>
        <v>D09_138_13</v>
      </c>
      <c r="B1800" s="48" t="s">
        <v>667</v>
      </c>
      <c r="C1800" s="49">
        <v>138</v>
      </c>
      <c r="D1800" s="52">
        <v>13</v>
      </c>
      <c r="E1800" s="14" t="s">
        <v>528</v>
      </c>
      <c r="F1800" s="51" t="s">
        <v>614</v>
      </c>
      <c r="G1800" s="51" t="s">
        <v>363</v>
      </c>
      <c r="H1800" s="51">
        <v>2014</v>
      </c>
      <c r="I1800" s="52" t="s">
        <v>612</v>
      </c>
      <c r="J1800" s="51">
        <v>62</v>
      </c>
      <c r="M1800" s="51"/>
      <c r="P1800" s="51">
        <v>1</v>
      </c>
      <c r="T1800" s="51">
        <v>2</v>
      </c>
      <c r="W1800" s="51">
        <v>1</v>
      </c>
      <c r="X1800" s="51">
        <v>210</v>
      </c>
      <c r="Y1800" s="51">
        <v>25</v>
      </c>
      <c r="Z1800" s="51">
        <v>71</v>
      </c>
      <c r="AA1800" s="55">
        <f t="shared" si="299"/>
        <v>2.84</v>
      </c>
      <c r="AB1800" s="51">
        <v>3</v>
      </c>
      <c r="AC1800" s="51">
        <v>21</v>
      </c>
      <c r="AD1800" s="55">
        <f t="shared" si="297"/>
        <v>0.84</v>
      </c>
      <c r="AE1800" s="52">
        <f t="shared" si="300"/>
        <v>29.577464788732396</v>
      </c>
      <c r="AF1800" s="51">
        <v>0</v>
      </c>
      <c r="AG1800" s="51">
        <f t="shared" si="301"/>
        <v>0</v>
      </c>
      <c r="AH1800" s="51">
        <v>0</v>
      </c>
      <c r="AI1800" s="51">
        <f t="shared" si="302"/>
        <v>0</v>
      </c>
      <c r="AJ1800" s="50" t="s">
        <v>87</v>
      </c>
      <c r="AM1800" s="51">
        <v>5</v>
      </c>
      <c r="AN1800" s="51">
        <v>2</v>
      </c>
      <c r="AO1800" s="51">
        <v>2</v>
      </c>
      <c r="AP1800" s="51">
        <v>2</v>
      </c>
      <c r="AQ1800" s="51">
        <v>3</v>
      </c>
      <c r="AR1800" s="51">
        <v>3</v>
      </c>
      <c r="AS1800" s="51"/>
      <c r="AT1800" s="72"/>
      <c r="AU1800" s="51"/>
      <c r="AV1800" s="51"/>
      <c r="BE1800" s="52" t="s">
        <v>674</v>
      </c>
      <c r="BF1800" s="51"/>
      <c r="BH1800" t="str">
        <f>CONCATENATE(Tabla1[[#This Row],[MADRE]],"X",Tabla1[[#This Row],[PADRE]])</f>
        <v>D00i078XD01i467</v>
      </c>
    </row>
    <row r="1801" spans="1:60" ht="15.75" hidden="1" x14ac:dyDescent="0.25">
      <c r="A1801" s="11" t="str">
        <f t="shared" si="298"/>
        <v>D09_146_13</v>
      </c>
      <c r="B1801" s="48" t="s">
        <v>667</v>
      </c>
      <c r="C1801" s="49">
        <v>146</v>
      </c>
      <c r="D1801" s="52">
        <v>13</v>
      </c>
      <c r="E1801" s="14" t="s">
        <v>528</v>
      </c>
      <c r="F1801" s="51" t="s">
        <v>614</v>
      </c>
      <c r="G1801" s="51" t="s">
        <v>363</v>
      </c>
      <c r="H1801" s="51">
        <v>2012</v>
      </c>
      <c r="I1801" s="52" t="s">
        <v>586</v>
      </c>
      <c r="J1801" s="51">
        <v>81</v>
      </c>
      <c r="M1801" s="51">
        <f t="shared" ref="M1801:M1807" si="303">L1801-67</f>
        <v>-67</v>
      </c>
      <c r="P1801" s="51">
        <v>3</v>
      </c>
      <c r="T1801" s="51"/>
      <c r="W1801" s="51">
        <v>3</v>
      </c>
      <c r="X1801" s="51">
        <v>210</v>
      </c>
      <c r="Y1801" s="51">
        <v>25</v>
      </c>
      <c r="Z1801" s="51">
        <v>92</v>
      </c>
      <c r="AA1801" s="55">
        <f t="shared" si="299"/>
        <v>3.68</v>
      </c>
      <c r="AB1801" s="51">
        <v>4</v>
      </c>
      <c r="AC1801" s="51">
        <v>22</v>
      </c>
      <c r="AD1801" s="55">
        <f t="shared" si="297"/>
        <v>0.88</v>
      </c>
      <c r="AE1801" s="52">
        <f t="shared" si="300"/>
        <v>23.913043478260867</v>
      </c>
      <c r="AF1801" s="51">
        <v>0</v>
      </c>
      <c r="AG1801" s="51">
        <f t="shared" si="301"/>
        <v>0</v>
      </c>
      <c r="AH1801" s="51">
        <v>1</v>
      </c>
      <c r="AI1801" s="51">
        <f t="shared" si="302"/>
        <v>4</v>
      </c>
      <c r="AJ1801" s="50" t="s">
        <v>87</v>
      </c>
      <c r="AM1801" s="51">
        <v>7</v>
      </c>
      <c r="AN1801" s="51">
        <v>3</v>
      </c>
      <c r="AO1801" s="51">
        <v>2</v>
      </c>
      <c r="AP1801" s="51">
        <v>3</v>
      </c>
      <c r="AQ1801" s="51">
        <v>3</v>
      </c>
      <c r="AR1801" s="51">
        <v>3</v>
      </c>
      <c r="AS1801" s="51"/>
      <c r="AT1801" s="51"/>
      <c r="AU1801" s="51">
        <f t="shared" ref="AU1801:AU1807" si="304">AS1801-78</f>
        <v>-78</v>
      </c>
      <c r="AV1801" s="51">
        <f t="shared" ref="AV1801:AV1807" si="305">AS1801-95</f>
        <v>-95</v>
      </c>
      <c r="BE1801" s="52" t="s">
        <v>674</v>
      </c>
      <c r="BF1801" s="51"/>
      <c r="BH1801" t="str">
        <f>CONCATENATE(Tabla1[[#This Row],[MADRE]],"X",Tabla1[[#This Row],[PADRE]])</f>
        <v>D00i078XD01i467</v>
      </c>
    </row>
    <row r="1802" spans="1:60" ht="15.75" hidden="1" x14ac:dyDescent="0.25">
      <c r="A1802" s="11" t="str">
        <f t="shared" si="298"/>
        <v>D09_150_13</v>
      </c>
      <c r="B1802" s="48" t="s">
        <v>667</v>
      </c>
      <c r="C1802" s="49">
        <v>150</v>
      </c>
      <c r="D1802" s="52">
        <v>13</v>
      </c>
      <c r="E1802" s="14" t="s">
        <v>528</v>
      </c>
      <c r="F1802" s="51" t="s">
        <v>614</v>
      </c>
      <c r="G1802" s="51" t="s">
        <v>363</v>
      </c>
      <c r="H1802" s="51">
        <v>2012</v>
      </c>
      <c r="I1802" s="52" t="s">
        <v>586</v>
      </c>
      <c r="J1802" s="51">
        <v>76</v>
      </c>
      <c r="M1802" s="51">
        <f t="shared" si="303"/>
        <v>-67</v>
      </c>
      <c r="P1802" s="51">
        <v>3</v>
      </c>
      <c r="T1802" s="51"/>
      <c r="W1802" s="51">
        <v>3</v>
      </c>
      <c r="X1802" s="51">
        <v>221</v>
      </c>
      <c r="Y1802" s="51">
        <v>25</v>
      </c>
      <c r="Z1802" s="51">
        <v>81</v>
      </c>
      <c r="AA1802" s="55">
        <f t="shared" si="299"/>
        <v>3.24</v>
      </c>
      <c r="AB1802" s="51">
        <v>4</v>
      </c>
      <c r="AC1802" s="51">
        <v>22</v>
      </c>
      <c r="AD1802" s="55">
        <f t="shared" si="297"/>
        <v>0.88</v>
      </c>
      <c r="AE1802" s="52">
        <f t="shared" si="300"/>
        <v>27.160493827160494</v>
      </c>
      <c r="AF1802" s="51">
        <v>0</v>
      </c>
      <c r="AG1802" s="51">
        <f t="shared" si="301"/>
        <v>0</v>
      </c>
      <c r="AH1802" s="51">
        <v>0</v>
      </c>
      <c r="AI1802" s="51">
        <f t="shared" si="302"/>
        <v>0</v>
      </c>
      <c r="AJ1802" s="50" t="s">
        <v>87</v>
      </c>
      <c r="AM1802" s="51">
        <v>7</v>
      </c>
      <c r="AN1802" s="51">
        <v>3</v>
      </c>
      <c r="AO1802" s="51">
        <v>2</v>
      </c>
      <c r="AP1802" s="51">
        <v>4</v>
      </c>
      <c r="AQ1802" s="51">
        <v>3</v>
      </c>
      <c r="AR1802" s="51">
        <v>3</v>
      </c>
      <c r="AS1802" s="51"/>
      <c r="AT1802" s="51"/>
      <c r="AU1802" s="51">
        <f t="shared" si="304"/>
        <v>-78</v>
      </c>
      <c r="AV1802" s="51">
        <f t="shared" si="305"/>
        <v>-95</v>
      </c>
      <c r="BE1802" s="52" t="s">
        <v>674</v>
      </c>
      <c r="BF1802" s="51"/>
      <c r="BH1802" t="str">
        <f>CONCATENATE(Tabla1[[#This Row],[MADRE]],"X",Tabla1[[#This Row],[PADRE]])</f>
        <v>D00i078XD01i467</v>
      </c>
    </row>
    <row r="1803" spans="1:60" ht="15.75" hidden="1" x14ac:dyDescent="0.25">
      <c r="A1803" s="11" t="str">
        <f t="shared" si="298"/>
        <v>D09_152_13</v>
      </c>
      <c r="B1803" s="48" t="s">
        <v>667</v>
      </c>
      <c r="C1803" s="49">
        <v>152</v>
      </c>
      <c r="D1803" s="52">
        <v>13</v>
      </c>
      <c r="E1803" s="14" t="s">
        <v>528</v>
      </c>
      <c r="F1803" s="51" t="s">
        <v>614</v>
      </c>
      <c r="G1803" s="51" t="s">
        <v>363</v>
      </c>
      <c r="H1803" s="51">
        <v>2012</v>
      </c>
      <c r="I1803" s="52" t="s">
        <v>373</v>
      </c>
      <c r="J1803" s="51">
        <v>77</v>
      </c>
      <c r="M1803" s="51">
        <f t="shared" si="303"/>
        <v>-67</v>
      </c>
      <c r="P1803" s="51">
        <v>2</v>
      </c>
      <c r="T1803" s="51"/>
      <c r="W1803" s="51">
        <v>2</v>
      </c>
      <c r="X1803" s="51">
        <v>215</v>
      </c>
      <c r="Y1803" s="51">
        <v>25</v>
      </c>
      <c r="Z1803" s="51">
        <v>82</v>
      </c>
      <c r="AA1803" s="55">
        <f t="shared" si="299"/>
        <v>3.28</v>
      </c>
      <c r="AB1803" s="51">
        <v>4</v>
      </c>
      <c r="AC1803" s="51">
        <v>27</v>
      </c>
      <c r="AD1803" s="55">
        <f t="shared" si="297"/>
        <v>1.08</v>
      </c>
      <c r="AE1803" s="52">
        <f t="shared" si="300"/>
        <v>32.926829268292686</v>
      </c>
      <c r="AF1803" s="51">
        <v>0</v>
      </c>
      <c r="AG1803" s="51">
        <f t="shared" si="301"/>
        <v>0</v>
      </c>
      <c r="AH1803" s="51">
        <v>12</v>
      </c>
      <c r="AI1803" s="51">
        <f t="shared" si="302"/>
        <v>48</v>
      </c>
      <c r="AJ1803" s="50" t="s">
        <v>123</v>
      </c>
      <c r="AM1803" s="51">
        <v>3</v>
      </c>
      <c r="AN1803" s="51">
        <v>3</v>
      </c>
      <c r="AO1803" s="51">
        <v>1</v>
      </c>
      <c r="AP1803" s="51">
        <v>4</v>
      </c>
      <c r="AQ1803" s="51">
        <v>3</v>
      </c>
      <c r="AR1803" s="51">
        <v>3</v>
      </c>
      <c r="AS1803" s="51"/>
      <c r="AT1803" s="51"/>
      <c r="AU1803" s="51">
        <f t="shared" si="304"/>
        <v>-78</v>
      </c>
      <c r="AV1803" s="51">
        <f t="shared" si="305"/>
        <v>-95</v>
      </c>
      <c r="BE1803" s="52" t="s">
        <v>674</v>
      </c>
      <c r="BF1803" s="51"/>
      <c r="BH1803" t="str">
        <f>CONCATENATE(Tabla1[[#This Row],[MADRE]],"X",Tabla1[[#This Row],[PADRE]])</f>
        <v>D00i078XD01i467</v>
      </c>
    </row>
    <row r="1804" spans="1:60" ht="15.75" hidden="1" x14ac:dyDescent="0.25">
      <c r="A1804" s="11" t="str">
        <f t="shared" si="298"/>
        <v>D09_157_13</v>
      </c>
      <c r="B1804" s="48" t="s">
        <v>667</v>
      </c>
      <c r="C1804" s="49">
        <v>157</v>
      </c>
      <c r="D1804" s="52">
        <v>13</v>
      </c>
      <c r="E1804" s="14" t="s">
        <v>528</v>
      </c>
      <c r="F1804" s="51" t="s">
        <v>614</v>
      </c>
      <c r="G1804" s="51" t="s">
        <v>363</v>
      </c>
      <c r="H1804" s="51">
        <v>2012</v>
      </c>
      <c r="I1804" s="52" t="s">
        <v>586</v>
      </c>
      <c r="J1804" s="51">
        <v>75</v>
      </c>
      <c r="M1804" s="51">
        <f t="shared" si="303"/>
        <v>-67</v>
      </c>
      <c r="P1804" s="51">
        <v>3</v>
      </c>
      <c r="T1804" s="51"/>
      <c r="W1804" s="51">
        <v>2</v>
      </c>
      <c r="X1804" s="51">
        <v>216</v>
      </c>
      <c r="Y1804" s="51">
        <v>25</v>
      </c>
      <c r="Z1804" s="51">
        <v>100</v>
      </c>
      <c r="AA1804" s="55">
        <f t="shared" si="299"/>
        <v>4</v>
      </c>
      <c r="AB1804" s="51">
        <v>5</v>
      </c>
      <c r="AC1804" s="51">
        <v>21</v>
      </c>
      <c r="AD1804" s="55">
        <f t="shared" si="297"/>
        <v>0.84</v>
      </c>
      <c r="AE1804" s="52">
        <f t="shared" si="300"/>
        <v>21</v>
      </c>
      <c r="AF1804" s="51">
        <v>0</v>
      </c>
      <c r="AG1804" s="51">
        <f t="shared" si="301"/>
        <v>0</v>
      </c>
      <c r="AH1804" s="51">
        <v>0</v>
      </c>
      <c r="AI1804" s="51">
        <f t="shared" si="302"/>
        <v>0</v>
      </c>
      <c r="AJ1804" s="50" t="s">
        <v>87</v>
      </c>
      <c r="AM1804" s="51">
        <v>5</v>
      </c>
      <c r="AN1804" s="51">
        <v>2</v>
      </c>
      <c r="AO1804" s="51">
        <v>2</v>
      </c>
      <c r="AP1804" s="51">
        <v>4</v>
      </c>
      <c r="AQ1804" s="51">
        <v>3</v>
      </c>
      <c r="AR1804" s="51">
        <v>4</v>
      </c>
      <c r="AS1804" s="51"/>
      <c r="AT1804" s="51"/>
      <c r="AU1804" s="51">
        <f t="shared" si="304"/>
        <v>-78</v>
      </c>
      <c r="AV1804" s="51">
        <f t="shared" si="305"/>
        <v>-95</v>
      </c>
      <c r="BE1804" s="52" t="s">
        <v>674</v>
      </c>
      <c r="BF1804" s="51"/>
      <c r="BH1804" t="str">
        <f>CONCATENATE(Tabla1[[#This Row],[MADRE]],"X",Tabla1[[#This Row],[PADRE]])</f>
        <v>D00i078XD01i467</v>
      </c>
    </row>
    <row r="1805" spans="1:60" ht="15.75" hidden="1" x14ac:dyDescent="0.25">
      <c r="A1805" s="11" t="str">
        <f t="shared" si="298"/>
        <v>D09_163_13</v>
      </c>
      <c r="B1805" s="48" t="s">
        <v>667</v>
      </c>
      <c r="C1805" s="49">
        <v>163</v>
      </c>
      <c r="D1805" s="52">
        <v>13</v>
      </c>
      <c r="E1805" s="14" t="s">
        <v>528</v>
      </c>
      <c r="F1805" s="51" t="s">
        <v>614</v>
      </c>
      <c r="G1805" s="51" t="s">
        <v>363</v>
      </c>
      <c r="H1805" s="51">
        <v>2012</v>
      </c>
      <c r="I1805" s="52" t="s">
        <v>586</v>
      </c>
      <c r="J1805" s="51">
        <v>75</v>
      </c>
      <c r="M1805" s="51">
        <f t="shared" si="303"/>
        <v>-67</v>
      </c>
      <c r="P1805" s="51">
        <v>3</v>
      </c>
      <c r="T1805" s="51"/>
      <c r="W1805" s="51">
        <v>3</v>
      </c>
      <c r="X1805" s="51">
        <v>211</v>
      </c>
      <c r="Y1805" s="51">
        <v>25</v>
      </c>
      <c r="Z1805" s="51">
        <v>111</v>
      </c>
      <c r="AA1805" s="55">
        <f t="shared" si="299"/>
        <v>4.4400000000000004</v>
      </c>
      <c r="AB1805" s="51">
        <v>5</v>
      </c>
      <c r="AC1805" s="51">
        <v>23</v>
      </c>
      <c r="AD1805" s="55">
        <f t="shared" si="297"/>
        <v>0.92</v>
      </c>
      <c r="AE1805" s="52">
        <f t="shared" si="300"/>
        <v>20.72072072072072</v>
      </c>
      <c r="AF1805" s="51">
        <v>0</v>
      </c>
      <c r="AG1805" s="51">
        <f t="shared" si="301"/>
        <v>0</v>
      </c>
      <c r="AH1805" s="51">
        <v>0</v>
      </c>
      <c r="AI1805" s="51">
        <f t="shared" si="302"/>
        <v>0</v>
      </c>
      <c r="AJ1805" s="50" t="s">
        <v>133</v>
      </c>
      <c r="AM1805" s="51">
        <v>3</v>
      </c>
      <c r="AN1805" s="51">
        <v>2</v>
      </c>
      <c r="AO1805" s="51">
        <v>2</v>
      </c>
      <c r="AP1805" s="51">
        <v>4</v>
      </c>
      <c r="AQ1805" s="51">
        <v>3</v>
      </c>
      <c r="AR1805" s="51">
        <v>4</v>
      </c>
      <c r="AS1805" s="51"/>
      <c r="AT1805" s="51"/>
      <c r="AU1805" s="51">
        <f t="shared" si="304"/>
        <v>-78</v>
      </c>
      <c r="AV1805" s="51">
        <f t="shared" si="305"/>
        <v>-95</v>
      </c>
      <c r="BE1805" s="52" t="s">
        <v>674</v>
      </c>
      <c r="BF1805" s="51"/>
      <c r="BH1805" t="str">
        <f>CONCATENATE(Tabla1[[#This Row],[MADRE]],"X",Tabla1[[#This Row],[PADRE]])</f>
        <v>D00i078XD01i467</v>
      </c>
    </row>
    <row r="1806" spans="1:60" ht="15.75" hidden="1" x14ac:dyDescent="0.25">
      <c r="A1806" s="11" t="str">
        <f t="shared" si="298"/>
        <v>D09_166_14</v>
      </c>
      <c r="B1806" s="48" t="s">
        <v>667</v>
      </c>
      <c r="C1806" s="49">
        <v>166</v>
      </c>
      <c r="D1806" s="52">
        <v>14</v>
      </c>
      <c r="E1806" s="11" t="s">
        <v>523</v>
      </c>
      <c r="F1806" s="51" t="s">
        <v>614</v>
      </c>
      <c r="G1806" s="51" t="s">
        <v>363</v>
      </c>
      <c r="H1806" s="51">
        <v>2012</v>
      </c>
      <c r="I1806" s="52" t="s">
        <v>586</v>
      </c>
      <c r="J1806" s="51">
        <v>82</v>
      </c>
      <c r="M1806" s="51">
        <f t="shared" si="303"/>
        <v>-67</v>
      </c>
      <c r="P1806" s="51">
        <v>3</v>
      </c>
      <c r="T1806" s="51"/>
      <c r="W1806" s="51">
        <v>2</v>
      </c>
      <c r="X1806" s="51">
        <v>222</v>
      </c>
      <c r="Y1806" s="51">
        <v>25</v>
      </c>
      <c r="Z1806" s="51">
        <v>88</v>
      </c>
      <c r="AA1806" s="55">
        <f t="shared" si="299"/>
        <v>3.52</v>
      </c>
      <c r="AB1806" s="51">
        <v>5</v>
      </c>
      <c r="AC1806" s="51">
        <v>23</v>
      </c>
      <c r="AD1806" s="55">
        <f t="shared" si="297"/>
        <v>0.92</v>
      </c>
      <c r="AE1806" s="52">
        <f t="shared" si="300"/>
        <v>26.136363636363637</v>
      </c>
      <c r="AF1806" s="51">
        <v>0</v>
      </c>
      <c r="AG1806" s="51">
        <f t="shared" si="301"/>
        <v>0</v>
      </c>
      <c r="AH1806" s="51">
        <v>0</v>
      </c>
      <c r="AI1806" s="51">
        <f t="shared" si="302"/>
        <v>0</v>
      </c>
      <c r="AJ1806" s="50" t="s">
        <v>87</v>
      </c>
      <c r="AM1806" s="51">
        <v>8</v>
      </c>
      <c r="AN1806" s="51">
        <v>2</v>
      </c>
      <c r="AO1806" s="51">
        <v>1</v>
      </c>
      <c r="AP1806" s="51">
        <v>2</v>
      </c>
      <c r="AQ1806" s="51">
        <v>3</v>
      </c>
      <c r="AR1806" s="51">
        <v>4</v>
      </c>
      <c r="AS1806" s="51"/>
      <c r="AT1806" s="51"/>
      <c r="AU1806" s="51">
        <f t="shared" si="304"/>
        <v>-78</v>
      </c>
      <c r="AV1806" s="51">
        <f t="shared" si="305"/>
        <v>-95</v>
      </c>
      <c r="BE1806" s="52" t="s">
        <v>668</v>
      </c>
      <c r="BF1806" s="51"/>
      <c r="BH1806" t="str">
        <f>CONCATENATE(Tabla1[[#This Row],[MADRE]],"X",Tabla1[[#This Row],[PADRE]])</f>
        <v>D00i072XD01i467</v>
      </c>
    </row>
    <row r="1807" spans="1:60" ht="15.75" hidden="1" x14ac:dyDescent="0.25">
      <c r="A1807" s="11" t="str">
        <f t="shared" si="298"/>
        <v>D09_168_14</v>
      </c>
      <c r="B1807" s="48" t="s">
        <v>667</v>
      </c>
      <c r="C1807" s="49">
        <v>168</v>
      </c>
      <c r="D1807" s="52">
        <v>14</v>
      </c>
      <c r="E1807" s="11" t="s">
        <v>523</v>
      </c>
      <c r="F1807" s="51" t="s">
        <v>614</v>
      </c>
      <c r="G1807" s="51" t="s">
        <v>363</v>
      </c>
      <c r="H1807" s="51">
        <v>2012</v>
      </c>
      <c r="I1807" s="52" t="s">
        <v>612</v>
      </c>
      <c r="J1807" s="51">
        <v>76</v>
      </c>
      <c r="M1807" s="51">
        <f t="shared" si="303"/>
        <v>-67</v>
      </c>
      <c r="P1807" s="51">
        <v>3</v>
      </c>
      <c r="T1807" s="51"/>
      <c r="W1807" s="51">
        <v>2</v>
      </c>
      <c r="X1807" s="51">
        <v>224</v>
      </c>
      <c r="Y1807" s="51">
        <v>25</v>
      </c>
      <c r="Z1807" s="51">
        <v>113</v>
      </c>
      <c r="AA1807" s="55">
        <f t="shared" si="299"/>
        <v>4.5650000000000004</v>
      </c>
      <c r="AB1807" s="51">
        <v>4</v>
      </c>
      <c r="AC1807" s="51">
        <v>27</v>
      </c>
      <c r="AD1807" s="55">
        <f t="shared" si="297"/>
        <v>1.125</v>
      </c>
      <c r="AE1807" s="52">
        <f t="shared" si="300"/>
        <v>24.644030668127051</v>
      </c>
      <c r="AF1807" s="51">
        <v>1</v>
      </c>
      <c r="AG1807" s="51">
        <f t="shared" si="301"/>
        <v>4</v>
      </c>
      <c r="AH1807" s="51">
        <v>2</v>
      </c>
      <c r="AI1807" s="51">
        <f t="shared" si="302"/>
        <v>8</v>
      </c>
      <c r="AJ1807" s="50" t="s">
        <v>279</v>
      </c>
      <c r="AM1807" s="51">
        <v>3</v>
      </c>
      <c r="AN1807" s="51">
        <v>2</v>
      </c>
      <c r="AO1807" s="51">
        <v>2</v>
      </c>
      <c r="AP1807" s="51">
        <v>3</v>
      </c>
      <c r="AQ1807" s="51">
        <v>3</v>
      </c>
      <c r="AR1807" s="51">
        <v>3</v>
      </c>
      <c r="AS1807" s="51"/>
      <c r="AT1807" s="51"/>
      <c r="AU1807" s="51">
        <f t="shared" si="304"/>
        <v>-78</v>
      </c>
      <c r="AV1807" s="51">
        <f t="shared" si="305"/>
        <v>-95</v>
      </c>
      <c r="BE1807" s="52" t="s">
        <v>668</v>
      </c>
      <c r="BF1807" s="51"/>
      <c r="BH1807" t="str">
        <f>CONCATENATE(Tabla1[[#This Row],[MADRE]],"X",Tabla1[[#This Row],[PADRE]])</f>
        <v>D00i072XD01i467</v>
      </c>
    </row>
    <row r="1808" spans="1:60" ht="15.75" hidden="1" x14ac:dyDescent="0.25">
      <c r="A1808" s="11" t="str">
        <f t="shared" si="298"/>
        <v>D09_168_14</v>
      </c>
      <c r="B1808" s="48" t="s">
        <v>667</v>
      </c>
      <c r="C1808" s="49">
        <v>168</v>
      </c>
      <c r="D1808" s="52">
        <v>14</v>
      </c>
      <c r="E1808" s="11" t="s">
        <v>523</v>
      </c>
      <c r="F1808" s="51" t="s">
        <v>614</v>
      </c>
      <c r="G1808" s="51" t="s">
        <v>363</v>
      </c>
      <c r="H1808" s="51">
        <v>2013</v>
      </c>
      <c r="I1808" s="52" t="s">
        <v>612</v>
      </c>
      <c r="J1808" s="51">
        <v>70</v>
      </c>
      <c r="M1808" s="51">
        <f>L1808-49</f>
        <v>-49</v>
      </c>
      <c r="P1808" s="51">
        <v>3</v>
      </c>
      <c r="T1808" s="51" t="s">
        <v>679</v>
      </c>
      <c r="W1808" s="51">
        <v>2</v>
      </c>
      <c r="X1808" s="51">
        <v>229</v>
      </c>
      <c r="Y1808" s="51">
        <v>25</v>
      </c>
      <c r="Z1808" s="51">
        <v>96</v>
      </c>
      <c r="AA1808" s="55">
        <f t="shared" si="299"/>
        <v>3.878333333333333</v>
      </c>
      <c r="AB1808" s="51">
        <v>4</v>
      </c>
      <c r="AC1808" s="51">
        <v>23</v>
      </c>
      <c r="AD1808" s="55">
        <f t="shared" si="297"/>
        <v>0.95833333333333337</v>
      </c>
      <c r="AE1808" s="52">
        <f t="shared" si="300"/>
        <v>24.709926944563822</v>
      </c>
      <c r="AF1808" s="51">
        <v>1</v>
      </c>
      <c r="AG1808" s="51">
        <f t="shared" si="301"/>
        <v>4</v>
      </c>
      <c r="AH1808" s="51">
        <v>3</v>
      </c>
      <c r="AI1808" s="51">
        <f t="shared" si="302"/>
        <v>12</v>
      </c>
      <c r="AJ1808" s="50" t="s">
        <v>316</v>
      </c>
      <c r="AM1808" s="51">
        <v>3</v>
      </c>
      <c r="AN1808" s="51">
        <v>2</v>
      </c>
      <c r="AO1808" s="51">
        <v>2</v>
      </c>
      <c r="AP1808" s="51">
        <v>2</v>
      </c>
      <c r="AQ1808" s="51">
        <v>3</v>
      </c>
      <c r="AR1808" s="51">
        <v>2</v>
      </c>
      <c r="AS1808" s="51">
        <v>1</v>
      </c>
      <c r="AT1808" s="51" t="s">
        <v>677</v>
      </c>
      <c r="AU1808" s="51">
        <f>AS1808-76</f>
        <v>-75</v>
      </c>
      <c r="AV1808" s="51">
        <f>AS1808-90</f>
        <v>-89</v>
      </c>
      <c r="BE1808" s="52" t="s">
        <v>668</v>
      </c>
      <c r="BF1808" s="51"/>
      <c r="BH1808" t="str">
        <f>CONCATENATE(Tabla1[[#This Row],[MADRE]],"X",Tabla1[[#This Row],[PADRE]])</f>
        <v>D00i072XD01i467</v>
      </c>
    </row>
    <row r="1809" spans="1:60" ht="15.75" hidden="1" x14ac:dyDescent="0.25">
      <c r="A1809" s="11" t="str">
        <f t="shared" si="298"/>
        <v>D09_173_15</v>
      </c>
      <c r="B1809" s="48" t="s">
        <v>667</v>
      </c>
      <c r="C1809" s="49">
        <v>173</v>
      </c>
      <c r="D1809" s="52">
        <v>15</v>
      </c>
      <c r="E1809" s="14" t="s">
        <v>528</v>
      </c>
      <c r="F1809" s="51" t="s">
        <v>508</v>
      </c>
      <c r="G1809" s="51" t="s">
        <v>363</v>
      </c>
      <c r="H1809" s="51">
        <v>2012</v>
      </c>
      <c r="I1809" s="52" t="s">
        <v>586</v>
      </c>
      <c r="J1809" s="51">
        <v>82</v>
      </c>
      <c r="M1809" s="51">
        <f>L1809-67</f>
        <v>-67</v>
      </c>
      <c r="P1809" s="51">
        <v>2</v>
      </c>
      <c r="T1809" s="51"/>
      <c r="W1809" s="51">
        <v>2</v>
      </c>
      <c r="X1809" s="51">
        <v>206</v>
      </c>
      <c r="Y1809" s="51">
        <v>25</v>
      </c>
      <c r="Z1809" s="51">
        <v>94</v>
      </c>
      <c r="AA1809" s="55">
        <f t="shared" si="299"/>
        <v>3.76</v>
      </c>
      <c r="AB1809" s="51">
        <v>4</v>
      </c>
      <c r="AC1809" s="51">
        <v>16</v>
      </c>
      <c r="AD1809" s="55">
        <f t="shared" si="297"/>
        <v>0.64</v>
      </c>
      <c r="AE1809" s="52">
        <f t="shared" si="300"/>
        <v>17.021276595744681</v>
      </c>
      <c r="AF1809" s="51">
        <v>0</v>
      </c>
      <c r="AG1809" s="51">
        <f t="shared" si="301"/>
        <v>0</v>
      </c>
      <c r="AH1809" s="51">
        <v>2</v>
      </c>
      <c r="AI1809" s="51">
        <f t="shared" si="302"/>
        <v>8</v>
      </c>
      <c r="AJ1809" s="50" t="s">
        <v>97</v>
      </c>
      <c r="AM1809" s="51">
        <v>6</v>
      </c>
      <c r="AN1809" s="51">
        <v>2</v>
      </c>
      <c r="AO1809" s="51">
        <v>2</v>
      </c>
      <c r="AP1809" s="51">
        <v>3</v>
      </c>
      <c r="AQ1809" s="51">
        <v>3</v>
      </c>
      <c r="AR1809" s="51">
        <v>2</v>
      </c>
      <c r="AS1809" s="51"/>
      <c r="AT1809" s="51"/>
      <c r="AU1809" s="51">
        <f>AS1809-78</f>
        <v>-78</v>
      </c>
      <c r="AV1809" s="51">
        <f>AS1809-95</f>
        <v>-95</v>
      </c>
      <c r="BE1809" s="52" t="s">
        <v>668</v>
      </c>
      <c r="BF1809" s="51"/>
      <c r="BH1809" t="str">
        <f>CONCATENATE(Tabla1[[#This Row],[MADRE]],"X",Tabla1[[#This Row],[PADRE]])</f>
        <v>D00i078XD98i672</v>
      </c>
    </row>
    <row r="1810" spans="1:60" ht="15.75" hidden="1" x14ac:dyDescent="0.25">
      <c r="A1810" s="11" t="str">
        <f t="shared" si="298"/>
        <v>D09_182_15</v>
      </c>
      <c r="B1810" s="48" t="s">
        <v>667</v>
      </c>
      <c r="C1810" s="49">
        <v>182</v>
      </c>
      <c r="D1810" s="52">
        <v>15</v>
      </c>
      <c r="E1810" s="14" t="s">
        <v>528</v>
      </c>
      <c r="F1810" s="51" t="s">
        <v>508</v>
      </c>
      <c r="G1810" s="51" t="s">
        <v>363</v>
      </c>
      <c r="H1810" s="51">
        <v>2012</v>
      </c>
      <c r="I1810" s="52" t="s">
        <v>612</v>
      </c>
      <c r="J1810" s="51">
        <v>77</v>
      </c>
      <c r="M1810" s="51">
        <f>L1810-67</f>
        <v>-67</v>
      </c>
      <c r="P1810" s="51">
        <v>2</v>
      </c>
      <c r="T1810" s="51"/>
      <c r="W1810" s="51">
        <v>2</v>
      </c>
      <c r="X1810" s="51">
        <v>210</v>
      </c>
      <c r="Y1810" s="51">
        <v>25</v>
      </c>
      <c r="Z1810" s="51">
        <v>128</v>
      </c>
      <c r="AA1810" s="55">
        <f t="shared" si="299"/>
        <v>5.12</v>
      </c>
      <c r="AB1810" s="51">
        <v>4</v>
      </c>
      <c r="AC1810" s="51">
        <v>31</v>
      </c>
      <c r="AD1810" s="55">
        <f t="shared" si="297"/>
        <v>1.24</v>
      </c>
      <c r="AE1810" s="52">
        <f t="shared" si="300"/>
        <v>24.21875</v>
      </c>
      <c r="AF1810" s="51">
        <v>0</v>
      </c>
      <c r="AG1810" s="51">
        <f t="shared" si="301"/>
        <v>0</v>
      </c>
      <c r="AH1810" s="51">
        <v>11</v>
      </c>
      <c r="AI1810" s="51">
        <f t="shared" si="302"/>
        <v>44</v>
      </c>
      <c r="AJ1810" s="50" t="s">
        <v>77</v>
      </c>
      <c r="AM1810" s="51">
        <v>11</v>
      </c>
      <c r="AN1810" s="51">
        <v>2</v>
      </c>
      <c r="AO1810" s="51">
        <v>3</v>
      </c>
      <c r="AP1810" s="51">
        <v>3</v>
      </c>
      <c r="AQ1810" s="51">
        <v>3</v>
      </c>
      <c r="AR1810" s="51">
        <v>2</v>
      </c>
      <c r="AS1810" s="51"/>
      <c r="AT1810" s="51"/>
      <c r="AU1810" s="51">
        <f>AS1810-78</f>
        <v>-78</v>
      </c>
      <c r="AV1810" s="51">
        <f>AS1810-95</f>
        <v>-95</v>
      </c>
      <c r="BE1810" s="52" t="s">
        <v>668</v>
      </c>
      <c r="BF1810" s="51"/>
      <c r="BH1810" t="str">
        <f>CONCATENATE(Tabla1[[#This Row],[MADRE]],"X",Tabla1[[#This Row],[PADRE]])</f>
        <v>D00i078XD98i672</v>
      </c>
    </row>
    <row r="1811" spans="1:60" ht="15.75" hidden="1" x14ac:dyDescent="0.25">
      <c r="A1811" s="11" t="str">
        <f t="shared" si="298"/>
        <v>D09_182_15</v>
      </c>
      <c r="B1811" s="48" t="s">
        <v>667</v>
      </c>
      <c r="C1811" s="49">
        <v>182</v>
      </c>
      <c r="D1811" s="52">
        <v>15</v>
      </c>
      <c r="E1811" s="14" t="s">
        <v>528</v>
      </c>
      <c r="F1811" s="51" t="s">
        <v>508</v>
      </c>
      <c r="G1811" s="51" t="s">
        <v>363</v>
      </c>
      <c r="H1811" s="51">
        <v>2014</v>
      </c>
      <c r="I1811" s="52" t="s">
        <v>612</v>
      </c>
      <c r="J1811" s="51">
        <v>60</v>
      </c>
      <c r="M1811" s="51"/>
      <c r="P1811" s="51">
        <v>3</v>
      </c>
      <c r="T1811" s="51" t="s">
        <v>680</v>
      </c>
      <c r="W1811" s="51">
        <v>1</v>
      </c>
      <c r="X1811" s="51">
        <v>204</v>
      </c>
      <c r="Y1811" s="51">
        <v>25</v>
      </c>
      <c r="Z1811" s="51">
        <v>106</v>
      </c>
      <c r="AA1811" s="55">
        <f t="shared" si="299"/>
        <v>4.28</v>
      </c>
      <c r="AB1811" s="51">
        <v>4</v>
      </c>
      <c r="AC1811" s="51">
        <v>24</v>
      </c>
      <c r="AD1811" s="55">
        <f t="shared" si="297"/>
        <v>1</v>
      </c>
      <c r="AE1811" s="52">
        <f t="shared" si="300"/>
        <v>23.364485981308409</v>
      </c>
      <c r="AF1811" s="51">
        <v>1</v>
      </c>
      <c r="AG1811" s="51">
        <f t="shared" si="301"/>
        <v>4</v>
      </c>
      <c r="AH1811" s="51">
        <v>8</v>
      </c>
      <c r="AI1811" s="51">
        <f t="shared" si="302"/>
        <v>32</v>
      </c>
      <c r="AJ1811" s="50" t="s">
        <v>681</v>
      </c>
      <c r="AM1811" s="51">
        <v>4</v>
      </c>
      <c r="AN1811" s="51">
        <v>2</v>
      </c>
      <c r="AO1811" s="51">
        <v>3</v>
      </c>
      <c r="AP1811" s="51">
        <v>3</v>
      </c>
      <c r="AQ1811" s="51">
        <v>3</v>
      </c>
      <c r="AR1811" s="51">
        <v>2</v>
      </c>
      <c r="AS1811" s="51"/>
      <c r="AT1811" s="72"/>
      <c r="AU1811" s="51"/>
      <c r="AV1811" s="51"/>
      <c r="BE1811" s="52" t="s">
        <v>668</v>
      </c>
      <c r="BF1811" s="51"/>
      <c r="BH1811" t="str">
        <f>CONCATENATE(Tabla1[[#This Row],[MADRE]],"X",Tabla1[[#This Row],[PADRE]])</f>
        <v>D00i078XD98i672</v>
      </c>
    </row>
    <row r="1812" spans="1:60" ht="15.75" hidden="1" x14ac:dyDescent="0.25">
      <c r="A1812" s="11" t="str">
        <f t="shared" si="298"/>
        <v>D09_191_15</v>
      </c>
      <c r="B1812" s="48" t="s">
        <v>667</v>
      </c>
      <c r="C1812" s="49">
        <v>191</v>
      </c>
      <c r="D1812" s="52">
        <v>15</v>
      </c>
      <c r="E1812" s="14" t="s">
        <v>528</v>
      </c>
      <c r="F1812" s="51" t="s">
        <v>508</v>
      </c>
      <c r="G1812" s="51" t="s">
        <v>363</v>
      </c>
      <c r="H1812" s="51">
        <v>2012</v>
      </c>
      <c r="I1812" s="52" t="s">
        <v>373</v>
      </c>
      <c r="J1812" s="51">
        <v>73</v>
      </c>
      <c r="M1812" s="51">
        <f>L1812-67</f>
        <v>-67</v>
      </c>
      <c r="P1812" s="51">
        <v>2</v>
      </c>
      <c r="T1812" s="51"/>
      <c r="W1812" s="51">
        <v>2</v>
      </c>
      <c r="X1812" s="51">
        <v>208</v>
      </c>
      <c r="Y1812" s="51">
        <v>25</v>
      </c>
      <c r="Z1812" s="51">
        <v>101</v>
      </c>
      <c r="AA1812" s="55">
        <f t="shared" si="299"/>
        <v>4.04</v>
      </c>
      <c r="AB1812" s="51">
        <v>4</v>
      </c>
      <c r="AC1812" s="51">
        <v>27</v>
      </c>
      <c r="AD1812" s="55">
        <f t="shared" si="297"/>
        <v>1.08</v>
      </c>
      <c r="AE1812" s="52">
        <f t="shared" si="300"/>
        <v>26.732673267326732</v>
      </c>
      <c r="AF1812" s="51">
        <v>0</v>
      </c>
      <c r="AG1812" s="51">
        <f t="shared" si="301"/>
        <v>0</v>
      </c>
      <c r="AH1812" s="51">
        <v>0</v>
      </c>
      <c r="AI1812" s="51">
        <f t="shared" si="302"/>
        <v>0</v>
      </c>
      <c r="AJ1812" s="50" t="s">
        <v>272</v>
      </c>
      <c r="AM1812" s="51">
        <v>4</v>
      </c>
      <c r="AN1812" s="51">
        <v>3</v>
      </c>
      <c r="AO1812" s="51">
        <v>2</v>
      </c>
      <c r="AP1812" s="51">
        <v>4</v>
      </c>
      <c r="AQ1812" s="51">
        <v>3</v>
      </c>
      <c r="AR1812" s="51">
        <v>3</v>
      </c>
      <c r="AS1812" s="51"/>
      <c r="AT1812" s="51"/>
      <c r="AU1812" s="51">
        <f>AS1812-78</f>
        <v>-78</v>
      </c>
      <c r="AV1812" s="51">
        <f>AS1812-95</f>
        <v>-95</v>
      </c>
      <c r="BE1812" s="52" t="s">
        <v>668</v>
      </c>
      <c r="BF1812" s="51"/>
      <c r="BH1812" t="str">
        <f>CONCATENATE(Tabla1[[#This Row],[MADRE]],"X",Tabla1[[#This Row],[PADRE]])</f>
        <v>D00i078XD98i672</v>
      </c>
    </row>
    <row r="1813" spans="1:60" ht="15.75" hidden="1" x14ac:dyDescent="0.25">
      <c r="A1813" s="11" t="str">
        <f t="shared" si="298"/>
        <v>D09_216_16</v>
      </c>
      <c r="B1813" s="48" t="s">
        <v>667</v>
      </c>
      <c r="C1813" s="49">
        <v>216</v>
      </c>
      <c r="D1813" s="52">
        <v>16</v>
      </c>
      <c r="E1813" s="11" t="s">
        <v>523</v>
      </c>
      <c r="F1813" s="51" t="s">
        <v>508</v>
      </c>
      <c r="G1813" s="51" t="s">
        <v>363</v>
      </c>
      <c r="H1813" s="51">
        <v>2012</v>
      </c>
      <c r="I1813" s="52" t="s">
        <v>586</v>
      </c>
      <c r="J1813" s="51">
        <v>80</v>
      </c>
      <c r="M1813" s="51">
        <f>L1813-67</f>
        <v>-67</v>
      </c>
      <c r="P1813" s="51">
        <v>3</v>
      </c>
      <c r="T1813" s="51"/>
      <c r="W1813" s="51">
        <v>2</v>
      </c>
      <c r="X1813" s="51">
        <v>215</v>
      </c>
      <c r="Y1813" s="51">
        <v>25</v>
      </c>
      <c r="Z1813" s="51">
        <v>80</v>
      </c>
      <c r="AA1813" s="55">
        <f t="shared" si="299"/>
        <v>3.2</v>
      </c>
      <c r="AB1813" s="51">
        <v>4</v>
      </c>
      <c r="AC1813" s="51">
        <v>19</v>
      </c>
      <c r="AD1813" s="55">
        <f t="shared" si="297"/>
        <v>0.76</v>
      </c>
      <c r="AE1813" s="52">
        <f t="shared" si="300"/>
        <v>23.75</v>
      </c>
      <c r="AF1813" s="51">
        <v>0</v>
      </c>
      <c r="AG1813" s="51">
        <f t="shared" si="301"/>
        <v>0</v>
      </c>
      <c r="AH1813" s="51">
        <v>0</v>
      </c>
      <c r="AI1813" s="51">
        <f t="shared" si="302"/>
        <v>0</v>
      </c>
      <c r="AJ1813" s="50" t="s">
        <v>444</v>
      </c>
      <c r="AM1813" s="51">
        <v>4</v>
      </c>
      <c r="AN1813" s="51">
        <v>3</v>
      </c>
      <c r="AO1813" s="51">
        <v>1</v>
      </c>
      <c r="AP1813" s="51">
        <v>3</v>
      </c>
      <c r="AQ1813" s="51">
        <v>3</v>
      </c>
      <c r="AR1813" s="51">
        <v>3</v>
      </c>
      <c r="AS1813" s="51"/>
      <c r="AT1813" s="51"/>
      <c r="AU1813" s="51">
        <f>AS1813-78</f>
        <v>-78</v>
      </c>
      <c r="AV1813" s="51">
        <f>AS1813-95</f>
        <v>-95</v>
      </c>
      <c r="BE1813" s="52" t="s">
        <v>674</v>
      </c>
      <c r="BF1813" s="51"/>
      <c r="BH1813" t="str">
        <f>CONCATENATE(Tabla1[[#This Row],[MADRE]],"X",Tabla1[[#This Row],[PADRE]])</f>
        <v>D00i072XD98i672</v>
      </c>
    </row>
    <row r="1814" spans="1:60" ht="15.75" hidden="1" x14ac:dyDescent="0.25">
      <c r="A1814" s="11" t="str">
        <f t="shared" si="298"/>
        <v>D09_220_16</v>
      </c>
      <c r="B1814" s="48" t="s">
        <v>667</v>
      </c>
      <c r="C1814" s="49">
        <v>220</v>
      </c>
      <c r="D1814" s="52">
        <v>16</v>
      </c>
      <c r="E1814" s="11" t="s">
        <v>523</v>
      </c>
      <c r="F1814" s="51" t="s">
        <v>508</v>
      </c>
      <c r="G1814" s="51" t="s">
        <v>363</v>
      </c>
      <c r="H1814" s="51">
        <v>2012</v>
      </c>
      <c r="I1814" s="52" t="s">
        <v>586</v>
      </c>
      <c r="J1814" s="51">
        <v>78</v>
      </c>
      <c r="M1814" s="51">
        <f>L1814-67</f>
        <v>-67</v>
      </c>
      <c r="P1814" s="51">
        <v>3</v>
      </c>
      <c r="T1814" s="51"/>
      <c r="W1814" s="51">
        <v>3</v>
      </c>
      <c r="X1814" s="51">
        <v>224</v>
      </c>
      <c r="Y1814" s="51">
        <v>25</v>
      </c>
      <c r="Z1814" s="51">
        <v>53</v>
      </c>
      <c r="AA1814" s="55">
        <f t="shared" si="299"/>
        <v>2.12</v>
      </c>
      <c r="AB1814" s="51">
        <v>4</v>
      </c>
      <c r="AC1814" s="51">
        <v>23</v>
      </c>
      <c r="AD1814" s="55">
        <f t="shared" si="297"/>
        <v>0.92</v>
      </c>
      <c r="AE1814" s="52">
        <f t="shared" si="300"/>
        <v>43.39622641509434</v>
      </c>
      <c r="AF1814" s="51">
        <v>0</v>
      </c>
      <c r="AG1814" s="51">
        <f t="shared" si="301"/>
        <v>0</v>
      </c>
      <c r="AH1814" s="51">
        <v>0</v>
      </c>
      <c r="AI1814" s="51">
        <f t="shared" si="302"/>
        <v>0</v>
      </c>
      <c r="AJ1814" s="50" t="s">
        <v>87</v>
      </c>
      <c r="AM1814" s="51">
        <v>4</v>
      </c>
      <c r="AN1814" s="51">
        <v>3</v>
      </c>
      <c r="AO1814" s="51">
        <v>1</v>
      </c>
      <c r="AP1814" s="51">
        <v>2</v>
      </c>
      <c r="AQ1814" s="51">
        <v>3</v>
      </c>
      <c r="AR1814" s="51">
        <v>4</v>
      </c>
      <c r="AS1814" s="51"/>
      <c r="AT1814" s="51"/>
      <c r="AU1814" s="51">
        <f>AS1814-78</f>
        <v>-78</v>
      </c>
      <c r="AV1814" s="51">
        <f>AS1814-95</f>
        <v>-95</v>
      </c>
      <c r="BE1814" s="52" t="s">
        <v>674</v>
      </c>
      <c r="BF1814" s="51"/>
      <c r="BH1814" t="str">
        <f>CONCATENATE(Tabla1[[#This Row],[MADRE]],"X",Tabla1[[#This Row],[PADRE]])</f>
        <v>D00i072XD98i672</v>
      </c>
    </row>
    <row r="1815" spans="1:60" ht="15.75" hidden="1" x14ac:dyDescent="0.25">
      <c r="A1815" s="11" t="str">
        <f t="shared" si="298"/>
        <v>D09_232_7</v>
      </c>
      <c r="B1815" s="48" t="s">
        <v>667</v>
      </c>
      <c r="C1815" s="49">
        <v>232</v>
      </c>
      <c r="D1815" s="52">
        <v>7</v>
      </c>
      <c r="E1815" s="14" t="s">
        <v>528</v>
      </c>
      <c r="F1815" s="51" t="s">
        <v>610</v>
      </c>
      <c r="G1815" s="51" t="s">
        <v>565</v>
      </c>
      <c r="H1815" s="51">
        <v>2014</v>
      </c>
      <c r="I1815" s="52" t="s">
        <v>592</v>
      </c>
      <c r="J1815" s="51"/>
      <c r="M1815" s="51"/>
      <c r="P1815" s="51"/>
      <c r="T1815" s="51"/>
      <c r="W1815" s="51">
        <v>2</v>
      </c>
      <c r="X1815" s="51">
        <v>200</v>
      </c>
      <c r="Y1815" s="51">
        <v>25</v>
      </c>
      <c r="Z1815" s="51">
        <v>105</v>
      </c>
      <c r="AA1815" s="55">
        <f t="shared" si="299"/>
        <v>4.3527272727272726</v>
      </c>
      <c r="AB1815" s="51">
        <v>3</v>
      </c>
      <c r="AC1815" s="51">
        <v>28</v>
      </c>
      <c r="AD1815" s="55">
        <f t="shared" si="297"/>
        <v>1.2727272727272727</v>
      </c>
      <c r="AE1815" s="52">
        <f t="shared" si="300"/>
        <v>29.239766081871345</v>
      </c>
      <c r="AF1815" s="51">
        <v>3</v>
      </c>
      <c r="AG1815" s="51">
        <f t="shared" si="301"/>
        <v>12</v>
      </c>
      <c r="AH1815" s="51">
        <v>2</v>
      </c>
      <c r="AI1815" s="51">
        <f t="shared" si="302"/>
        <v>8</v>
      </c>
      <c r="AJ1815" s="50" t="s">
        <v>682</v>
      </c>
      <c r="AM1815" s="51">
        <v>8</v>
      </c>
      <c r="AN1815" s="51">
        <v>2</v>
      </c>
      <c r="AO1815" s="51">
        <v>3</v>
      </c>
      <c r="AP1815" s="51">
        <v>3</v>
      </c>
      <c r="AQ1815" s="51">
        <v>3</v>
      </c>
      <c r="AR1815" s="51">
        <v>4</v>
      </c>
      <c r="AS1815" s="51"/>
      <c r="AT1815" s="72"/>
      <c r="AU1815" s="51"/>
      <c r="AV1815" s="51"/>
      <c r="BE1815" s="52" t="s">
        <v>668</v>
      </c>
      <c r="BF1815" s="51" t="s">
        <v>683</v>
      </c>
      <c r="BH1815" t="str">
        <f>CONCATENATE(Tabla1[[#This Row],[MADRE]],"X",Tabla1[[#This Row],[PADRE]])</f>
        <v>D00i078XNonpareil</v>
      </c>
    </row>
    <row r="1816" spans="1:60" ht="15.75" hidden="1" x14ac:dyDescent="0.25">
      <c r="A1816" s="11" t="str">
        <f t="shared" si="298"/>
        <v>D09_237_7</v>
      </c>
      <c r="B1816" s="48" t="s">
        <v>667</v>
      </c>
      <c r="C1816" s="49">
        <v>237</v>
      </c>
      <c r="D1816" s="52">
        <v>7</v>
      </c>
      <c r="E1816" s="14" t="s">
        <v>528</v>
      </c>
      <c r="F1816" s="51" t="s">
        <v>610</v>
      </c>
      <c r="G1816" s="51" t="s">
        <v>565</v>
      </c>
      <c r="H1816" s="51">
        <v>2013</v>
      </c>
      <c r="I1816" s="52" t="s">
        <v>373</v>
      </c>
      <c r="J1816" s="51">
        <v>41</v>
      </c>
      <c r="M1816" s="51">
        <f>L1816-49</f>
        <v>-49</v>
      </c>
      <c r="P1816" s="51">
        <v>2</v>
      </c>
      <c r="T1816" s="51"/>
      <c r="W1816" s="51">
        <v>2</v>
      </c>
      <c r="X1816" s="51">
        <v>211</v>
      </c>
      <c r="Y1816" s="51">
        <v>25</v>
      </c>
      <c r="Z1816" s="51">
        <v>37</v>
      </c>
      <c r="AA1816" s="55">
        <f t="shared" si="299"/>
        <v>1.51</v>
      </c>
      <c r="AB1816" s="51">
        <v>3</v>
      </c>
      <c r="AC1816" s="51">
        <v>18</v>
      </c>
      <c r="AD1816" s="55">
        <f t="shared" si="297"/>
        <v>0.75</v>
      </c>
      <c r="AE1816" s="52">
        <f t="shared" si="300"/>
        <v>49.668874172185433</v>
      </c>
      <c r="AF1816" s="51">
        <v>1</v>
      </c>
      <c r="AG1816" s="51">
        <f t="shared" si="301"/>
        <v>4</v>
      </c>
      <c r="AH1816" s="51">
        <v>0</v>
      </c>
      <c r="AI1816" s="51">
        <f t="shared" si="302"/>
        <v>0</v>
      </c>
      <c r="AJ1816" s="50" t="s">
        <v>206</v>
      </c>
      <c r="AM1816" s="51">
        <v>7</v>
      </c>
      <c r="AN1816" s="51">
        <v>2</v>
      </c>
      <c r="AO1816" s="51">
        <v>3</v>
      </c>
      <c r="AP1816" s="51">
        <v>3</v>
      </c>
      <c r="AQ1816" s="51">
        <v>3</v>
      </c>
      <c r="AR1816" s="51">
        <v>2</v>
      </c>
      <c r="AS1816" s="51">
        <v>2</v>
      </c>
      <c r="AT1816" s="51"/>
      <c r="AU1816" s="51">
        <f>AS1816-76</f>
        <v>-74</v>
      </c>
      <c r="AV1816" s="51">
        <f>AS1816-90</f>
        <v>-88</v>
      </c>
      <c r="BE1816" s="52" t="s">
        <v>668</v>
      </c>
      <c r="BF1816" s="51" t="s">
        <v>683</v>
      </c>
      <c r="BH1816" t="str">
        <f>CONCATENATE(Tabla1[[#This Row],[MADRE]],"X",Tabla1[[#This Row],[PADRE]])</f>
        <v>D00i078XNonpareil</v>
      </c>
    </row>
    <row r="1817" spans="1:60" ht="15.75" hidden="1" x14ac:dyDescent="0.25">
      <c r="A1817" s="11" t="str">
        <f t="shared" si="298"/>
        <v>D09_242_7</v>
      </c>
      <c r="B1817" s="48" t="s">
        <v>667</v>
      </c>
      <c r="C1817" s="49">
        <v>242</v>
      </c>
      <c r="D1817" s="52">
        <v>7</v>
      </c>
      <c r="E1817" s="14" t="s">
        <v>528</v>
      </c>
      <c r="F1817" s="51" t="s">
        <v>610</v>
      </c>
      <c r="G1817" s="51" t="s">
        <v>565</v>
      </c>
      <c r="H1817" s="51">
        <v>2013</v>
      </c>
      <c r="I1817" s="52" t="s">
        <v>373</v>
      </c>
      <c r="J1817" s="51">
        <v>53</v>
      </c>
      <c r="M1817" s="51">
        <f>L1817-49</f>
        <v>-49</v>
      </c>
      <c r="P1817" s="51">
        <v>3</v>
      </c>
      <c r="T1817" s="51"/>
      <c r="W1817" s="51">
        <v>2</v>
      </c>
      <c r="X1817" s="51">
        <v>215</v>
      </c>
      <c r="Y1817" s="51">
        <v>25</v>
      </c>
      <c r="Z1817" s="51">
        <v>69</v>
      </c>
      <c r="AA1817" s="55">
        <f t="shared" si="299"/>
        <v>2.76</v>
      </c>
      <c r="AB1817" s="51">
        <v>4</v>
      </c>
      <c r="AC1817" s="51">
        <v>22</v>
      </c>
      <c r="AD1817" s="55">
        <f t="shared" si="297"/>
        <v>0.88</v>
      </c>
      <c r="AE1817" s="52">
        <f t="shared" si="300"/>
        <v>31.884057971014496</v>
      </c>
      <c r="AF1817" s="51">
        <v>0</v>
      </c>
      <c r="AG1817" s="51">
        <f t="shared" si="301"/>
        <v>0</v>
      </c>
      <c r="AH1817" s="51">
        <v>0</v>
      </c>
      <c r="AI1817" s="51">
        <f t="shared" si="302"/>
        <v>0</v>
      </c>
      <c r="AJ1817" s="50" t="s">
        <v>206</v>
      </c>
      <c r="AM1817" s="51">
        <v>3</v>
      </c>
      <c r="AN1817" s="51">
        <v>3</v>
      </c>
      <c r="AO1817" s="51">
        <v>1</v>
      </c>
      <c r="AP1817" s="51">
        <v>2</v>
      </c>
      <c r="AQ1817" s="51">
        <v>3</v>
      </c>
      <c r="AR1817" s="51">
        <v>3</v>
      </c>
      <c r="AS1817" s="51">
        <v>1</v>
      </c>
      <c r="AT1817" s="51"/>
      <c r="AU1817" s="51">
        <f>AS1817-76</f>
        <v>-75</v>
      </c>
      <c r="AV1817" s="51">
        <f>AS1817-90</f>
        <v>-89</v>
      </c>
      <c r="BE1817" s="52" t="s">
        <v>668</v>
      </c>
      <c r="BF1817" s="51" t="s">
        <v>683</v>
      </c>
      <c r="BH1817" t="str">
        <f>CONCATENATE(Tabla1[[#This Row],[MADRE]],"X",Tabla1[[#This Row],[PADRE]])</f>
        <v>D00i078XNonpareil</v>
      </c>
    </row>
    <row r="1818" spans="1:60" ht="15.75" hidden="1" x14ac:dyDescent="0.25">
      <c r="A1818" s="11" t="str">
        <f t="shared" si="298"/>
        <v>D09_247_9</v>
      </c>
      <c r="B1818" s="48" t="s">
        <v>667</v>
      </c>
      <c r="C1818" s="49">
        <v>247</v>
      </c>
      <c r="D1818" s="52">
        <v>9</v>
      </c>
      <c r="E1818" s="14" t="s">
        <v>614</v>
      </c>
      <c r="F1818" s="51" t="s">
        <v>610</v>
      </c>
      <c r="G1818" s="51" t="s">
        <v>565</v>
      </c>
      <c r="H1818" s="51">
        <v>2014</v>
      </c>
      <c r="I1818" s="52" t="s">
        <v>592</v>
      </c>
      <c r="J1818" s="51"/>
      <c r="M1818" s="51"/>
      <c r="P1818" s="51"/>
      <c r="T1818" s="51"/>
      <c r="W1818" s="51">
        <v>1</v>
      </c>
      <c r="X1818" s="51">
        <v>204</v>
      </c>
      <c r="Y1818" s="51">
        <v>25</v>
      </c>
      <c r="Z1818" s="51">
        <v>48</v>
      </c>
      <c r="AA1818" s="55">
        <f t="shared" si="299"/>
        <v>1.92</v>
      </c>
      <c r="AB1818" s="51">
        <v>2</v>
      </c>
      <c r="AC1818" s="51">
        <v>25</v>
      </c>
      <c r="AD1818" s="55">
        <f t="shared" si="297"/>
        <v>1</v>
      </c>
      <c r="AE1818" s="52">
        <f t="shared" si="300"/>
        <v>52.083333333333336</v>
      </c>
      <c r="AF1818" s="51">
        <v>0</v>
      </c>
      <c r="AG1818" s="51">
        <f t="shared" si="301"/>
        <v>0</v>
      </c>
      <c r="AH1818" s="51">
        <v>0</v>
      </c>
      <c r="AI1818" s="51">
        <f t="shared" si="302"/>
        <v>0</v>
      </c>
      <c r="AJ1818" s="50" t="s">
        <v>588</v>
      </c>
      <c r="AM1818" s="51">
        <v>8</v>
      </c>
      <c r="AN1818" s="51">
        <v>3</v>
      </c>
      <c r="AO1818" s="51">
        <v>2</v>
      </c>
      <c r="AP1818" s="51">
        <v>2</v>
      </c>
      <c r="AQ1818" s="51">
        <v>3</v>
      </c>
      <c r="AR1818" s="51">
        <v>4</v>
      </c>
      <c r="AS1818" s="51"/>
      <c r="AT1818" s="72"/>
      <c r="AU1818" s="51"/>
      <c r="AV1818" s="51"/>
      <c r="BE1818" s="52" t="s">
        <v>668</v>
      </c>
      <c r="BF1818" s="51" t="s">
        <v>683</v>
      </c>
      <c r="BH1818" t="str">
        <f>CONCATENATE(Tabla1[[#This Row],[MADRE]],"X",Tabla1[[#This Row],[PADRE]])</f>
        <v>D01i467XNonpareil</v>
      </c>
    </row>
    <row r="1819" spans="1:60" ht="15.75" hidden="1" x14ac:dyDescent="0.25">
      <c r="A1819" s="11" t="str">
        <f t="shared" si="298"/>
        <v>D09_249_9</v>
      </c>
      <c r="B1819" s="48" t="s">
        <v>667</v>
      </c>
      <c r="C1819" s="49">
        <v>249</v>
      </c>
      <c r="D1819" s="52">
        <v>9</v>
      </c>
      <c r="E1819" s="14" t="s">
        <v>614</v>
      </c>
      <c r="F1819" s="51" t="s">
        <v>610</v>
      </c>
      <c r="G1819" s="51" t="s">
        <v>565</v>
      </c>
      <c r="H1819" s="51">
        <v>2014</v>
      </c>
      <c r="I1819" s="52" t="s">
        <v>592</v>
      </c>
      <c r="J1819" s="51"/>
      <c r="M1819" s="51"/>
      <c r="P1819" s="51"/>
      <c r="T1819" s="51"/>
      <c r="W1819" s="51">
        <v>2</v>
      </c>
      <c r="X1819" s="51">
        <v>209</v>
      </c>
      <c r="Y1819" s="51">
        <v>25</v>
      </c>
      <c r="Z1819" s="51">
        <v>76</v>
      </c>
      <c r="AA1819" s="55">
        <f t="shared" si="299"/>
        <v>3.04</v>
      </c>
      <c r="AB1819" s="51">
        <v>2</v>
      </c>
      <c r="AC1819" s="51">
        <v>34</v>
      </c>
      <c r="AD1819" s="55">
        <f t="shared" si="297"/>
        <v>1.36</v>
      </c>
      <c r="AE1819" s="52">
        <f t="shared" si="300"/>
        <v>44.736842105263158</v>
      </c>
      <c r="AF1819" s="51">
        <v>0</v>
      </c>
      <c r="AG1819" s="51">
        <f t="shared" si="301"/>
        <v>0</v>
      </c>
      <c r="AH1819" s="51">
        <v>3</v>
      </c>
      <c r="AI1819" s="51">
        <f t="shared" si="302"/>
        <v>12</v>
      </c>
      <c r="AJ1819" s="50" t="s">
        <v>415</v>
      </c>
      <c r="AM1819" s="51">
        <v>7</v>
      </c>
      <c r="AN1819" s="51">
        <v>3</v>
      </c>
      <c r="AO1819" s="51">
        <v>2</v>
      </c>
      <c r="AP1819" s="51">
        <v>3</v>
      </c>
      <c r="AQ1819" s="51">
        <v>3</v>
      </c>
      <c r="AR1819" s="51">
        <v>4</v>
      </c>
      <c r="AS1819" s="51"/>
      <c r="AT1819" s="72"/>
      <c r="AU1819" s="51"/>
      <c r="AV1819" s="51"/>
      <c r="BE1819" s="52" t="s">
        <v>668</v>
      </c>
      <c r="BF1819" s="51" t="s">
        <v>683</v>
      </c>
      <c r="BH1819" t="str">
        <f>CONCATENATE(Tabla1[[#This Row],[MADRE]],"X",Tabla1[[#This Row],[PADRE]])</f>
        <v>D01i467XNonpareil</v>
      </c>
    </row>
    <row r="1820" spans="1:60" ht="15.75" hidden="1" x14ac:dyDescent="0.25">
      <c r="A1820" s="11" t="str">
        <f t="shared" si="298"/>
        <v>D09_254_9</v>
      </c>
      <c r="B1820" s="48" t="s">
        <v>667</v>
      </c>
      <c r="C1820" s="49">
        <v>254</v>
      </c>
      <c r="D1820" s="52">
        <v>9</v>
      </c>
      <c r="E1820" s="14" t="s">
        <v>614</v>
      </c>
      <c r="F1820" s="51" t="s">
        <v>610</v>
      </c>
      <c r="G1820" s="51" t="s">
        <v>565</v>
      </c>
      <c r="H1820" s="51">
        <v>2014</v>
      </c>
      <c r="I1820" s="52" t="s">
        <v>592</v>
      </c>
      <c r="J1820" s="51"/>
      <c r="M1820" s="51"/>
      <c r="P1820" s="51"/>
      <c r="T1820" s="51"/>
      <c r="W1820" s="51">
        <v>1</v>
      </c>
      <c r="X1820" s="51">
        <v>204</v>
      </c>
      <c r="Y1820" s="51">
        <v>25</v>
      </c>
      <c r="Z1820" s="51">
        <v>54</v>
      </c>
      <c r="AA1820" s="55">
        <f t="shared" si="299"/>
        <v>2.2469565217391305</v>
      </c>
      <c r="AB1820" s="51">
        <v>2</v>
      </c>
      <c r="AC1820" s="51">
        <v>25</v>
      </c>
      <c r="AD1820" s="55">
        <f t="shared" si="297"/>
        <v>1.0869565217391304</v>
      </c>
      <c r="AE1820" s="52">
        <f t="shared" si="300"/>
        <v>48.374613003095966</v>
      </c>
      <c r="AF1820" s="51">
        <v>2</v>
      </c>
      <c r="AG1820" s="51">
        <f t="shared" si="301"/>
        <v>8</v>
      </c>
      <c r="AH1820" s="51">
        <v>0</v>
      </c>
      <c r="AI1820" s="51">
        <f t="shared" si="302"/>
        <v>0</v>
      </c>
      <c r="AJ1820" s="50" t="s">
        <v>209</v>
      </c>
      <c r="AM1820" s="51">
        <v>10</v>
      </c>
      <c r="AN1820" s="51">
        <v>3</v>
      </c>
      <c r="AO1820" s="51">
        <v>3</v>
      </c>
      <c r="AP1820" s="51">
        <v>3</v>
      </c>
      <c r="AQ1820" s="51">
        <v>3</v>
      </c>
      <c r="AR1820" s="51">
        <v>3</v>
      </c>
      <c r="AS1820" s="51"/>
      <c r="AT1820" s="72"/>
      <c r="AU1820" s="51"/>
      <c r="AV1820" s="51"/>
      <c r="BE1820" s="52" t="s">
        <v>668</v>
      </c>
      <c r="BF1820" s="51" t="s">
        <v>683</v>
      </c>
      <c r="BH1820" t="str">
        <f>CONCATENATE(Tabla1[[#This Row],[MADRE]],"X",Tabla1[[#This Row],[PADRE]])</f>
        <v>D01i467XNonpareil</v>
      </c>
    </row>
    <row r="1821" spans="1:60" ht="15.75" hidden="1" x14ac:dyDescent="0.25">
      <c r="A1821" s="11" t="str">
        <f t="shared" si="298"/>
        <v>D09_254_9</v>
      </c>
      <c r="B1821" s="48" t="s">
        <v>667</v>
      </c>
      <c r="C1821" s="49">
        <v>254</v>
      </c>
      <c r="D1821" s="52">
        <v>9</v>
      </c>
      <c r="E1821" s="14" t="s">
        <v>614</v>
      </c>
      <c r="F1821" s="51" t="s">
        <v>610</v>
      </c>
      <c r="G1821" s="51" t="s">
        <v>565</v>
      </c>
      <c r="H1821" s="51">
        <v>2015</v>
      </c>
      <c r="I1821" s="52" t="s">
        <v>592</v>
      </c>
      <c r="J1821" s="51">
        <v>53</v>
      </c>
      <c r="M1821" s="51">
        <f>L1821-61</f>
        <v>-61</v>
      </c>
      <c r="P1821" s="51">
        <v>3</v>
      </c>
      <c r="T1821" s="51"/>
      <c r="W1821" s="51">
        <v>3</v>
      </c>
      <c r="X1821" s="51">
        <v>210</v>
      </c>
      <c r="Y1821" s="51">
        <v>25</v>
      </c>
      <c r="Z1821" s="51">
        <v>48</v>
      </c>
      <c r="AA1821" s="55">
        <f t="shared" si="299"/>
        <v>1.92</v>
      </c>
      <c r="AB1821" s="51">
        <v>2</v>
      </c>
      <c r="AC1821" s="51">
        <v>30</v>
      </c>
      <c r="AD1821" s="55">
        <f t="shared" si="297"/>
        <v>1.2</v>
      </c>
      <c r="AE1821" s="52">
        <f t="shared" si="300"/>
        <v>62.5</v>
      </c>
      <c r="AF1821" s="51">
        <v>0</v>
      </c>
      <c r="AG1821" s="51">
        <f t="shared" si="301"/>
        <v>0</v>
      </c>
      <c r="AH1821" s="51">
        <v>0</v>
      </c>
      <c r="AI1821" s="51">
        <f t="shared" si="302"/>
        <v>0</v>
      </c>
      <c r="AJ1821" s="50" t="s">
        <v>671</v>
      </c>
      <c r="AM1821" s="51">
        <v>4</v>
      </c>
      <c r="AN1821" s="51">
        <v>3</v>
      </c>
      <c r="AO1821" s="51">
        <v>2</v>
      </c>
      <c r="AP1821" s="51">
        <v>2</v>
      </c>
      <c r="AQ1821" s="51">
        <v>3</v>
      </c>
      <c r="AR1821" s="51">
        <v>4</v>
      </c>
      <c r="AS1821" s="51"/>
      <c r="AT1821" s="70" t="s">
        <v>684</v>
      </c>
      <c r="AU1821" s="51">
        <f>AS1821-81</f>
        <v>-81</v>
      </c>
      <c r="AV1821" s="51">
        <f>AS1821-89</f>
        <v>-89</v>
      </c>
      <c r="BE1821" s="52" t="s">
        <v>668</v>
      </c>
      <c r="BF1821" s="51" t="s">
        <v>683</v>
      </c>
      <c r="BH1821" t="str">
        <f>CONCATENATE(Tabla1[[#This Row],[MADRE]],"X",Tabla1[[#This Row],[PADRE]])</f>
        <v>D01i467XNonpareil</v>
      </c>
    </row>
    <row r="1822" spans="1:60" ht="15.75" hidden="1" x14ac:dyDescent="0.25">
      <c r="A1822" s="11" t="str">
        <f t="shared" si="298"/>
        <v>D09_259_9</v>
      </c>
      <c r="B1822" s="48" t="s">
        <v>667</v>
      </c>
      <c r="C1822" s="49">
        <v>259</v>
      </c>
      <c r="D1822" s="52">
        <v>9</v>
      </c>
      <c r="E1822" s="14" t="s">
        <v>614</v>
      </c>
      <c r="F1822" s="51" t="s">
        <v>610</v>
      </c>
      <c r="G1822" s="51" t="s">
        <v>565</v>
      </c>
      <c r="H1822" s="51">
        <v>2013</v>
      </c>
      <c r="I1822" s="52" t="s">
        <v>373</v>
      </c>
      <c r="J1822" s="51">
        <v>45</v>
      </c>
      <c r="M1822" s="51">
        <f>L1822-49</f>
        <v>-49</v>
      </c>
      <c r="P1822" s="51">
        <v>3</v>
      </c>
      <c r="T1822" s="51"/>
      <c r="W1822" s="51">
        <v>2</v>
      </c>
      <c r="X1822" s="51">
        <v>213</v>
      </c>
      <c r="Y1822" s="51">
        <v>25</v>
      </c>
      <c r="Z1822" s="51">
        <v>39</v>
      </c>
      <c r="AA1822" s="55">
        <f t="shared" si="299"/>
        <v>1.56</v>
      </c>
      <c r="AB1822" s="51">
        <v>3</v>
      </c>
      <c r="AC1822" s="51">
        <v>21</v>
      </c>
      <c r="AD1822" s="55">
        <f t="shared" si="297"/>
        <v>0.84</v>
      </c>
      <c r="AE1822" s="52">
        <f t="shared" si="300"/>
        <v>53.846153846153847</v>
      </c>
      <c r="AF1822" s="51">
        <v>0</v>
      </c>
      <c r="AG1822" s="51">
        <f t="shared" si="301"/>
        <v>0</v>
      </c>
      <c r="AH1822" s="51">
        <v>0</v>
      </c>
      <c r="AI1822" s="51">
        <f t="shared" si="302"/>
        <v>0</v>
      </c>
      <c r="AJ1822" s="50" t="s">
        <v>454</v>
      </c>
      <c r="AM1822" s="51">
        <v>7</v>
      </c>
      <c r="AN1822" s="51">
        <v>3</v>
      </c>
      <c r="AO1822" s="51">
        <v>1</v>
      </c>
      <c r="AP1822" s="51">
        <v>3</v>
      </c>
      <c r="AQ1822" s="51">
        <v>3</v>
      </c>
      <c r="AR1822" s="51">
        <v>3</v>
      </c>
      <c r="AS1822" s="51">
        <v>1</v>
      </c>
      <c r="AT1822" s="51"/>
      <c r="AU1822" s="51">
        <f>AS1822-76</f>
        <v>-75</v>
      </c>
      <c r="AV1822" s="51">
        <f>AS1822-90</f>
        <v>-89</v>
      </c>
      <c r="BE1822" s="52" t="s">
        <v>668</v>
      </c>
      <c r="BF1822" s="51" t="s">
        <v>683</v>
      </c>
      <c r="BH1822" t="str">
        <f>CONCATENATE(Tabla1[[#This Row],[MADRE]],"X",Tabla1[[#This Row],[PADRE]])</f>
        <v>D01i467XNonpareil</v>
      </c>
    </row>
    <row r="1823" spans="1:60" ht="15.75" hidden="1" x14ac:dyDescent="0.25">
      <c r="A1823" s="11" t="str">
        <f t="shared" si="298"/>
        <v>D09_264_9</v>
      </c>
      <c r="B1823" s="48" t="s">
        <v>667</v>
      </c>
      <c r="C1823" s="49">
        <v>264</v>
      </c>
      <c r="D1823" s="52">
        <v>9</v>
      </c>
      <c r="E1823" s="14" t="s">
        <v>614</v>
      </c>
      <c r="F1823" s="51" t="s">
        <v>610</v>
      </c>
      <c r="G1823" s="51" t="s">
        <v>565</v>
      </c>
      <c r="H1823" s="51">
        <v>2014</v>
      </c>
      <c r="I1823" s="52" t="s">
        <v>592</v>
      </c>
      <c r="J1823" s="51">
        <v>50</v>
      </c>
      <c r="M1823" s="51"/>
      <c r="P1823" s="51">
        <v>3</v>
      </c>
      <c r="T1823" s="51"/>
      <c r="W1823" s="51">
        <v>2</v>
      </c>
      <c r="X1823" s="51">
        <v>206</v>
      </c>
      <c r="Y1823" s="51">
        <v>25</v>
      </c>
      <c r="Z1823" s="51">
        <v>46</v>
      </c>
      <c r="AA1823" s="55">
        <f t="shared" si="299"/>
        <v>1.84</v>
      </c>
      <c r="AB1823" s="51">
        <v>2</v>
      </c>
      <c r="AC1823" s="51">
        <v>25</v>
      </c>
      <c r="AD1823" s="55">
        <f t="shared" si="297"/>
        <v>1</v>
      </c>
      <c r="AE1823" s="52">
        <f t="shared" si="300"/>
        <v>54.347826086956516</v>
      </c>
      <c r="AF1823" s="51">
        <v>0</v>
      </c>
      <c r="AG1823" s="51">
        <f t="shared" si="301"/>
        <v>0</v>
      </c>
      <c r="AH1823" s="51">
        <v>0</v>
      </c>
      <c r="AI1823" s="51">
        <f t="shared" si="302"/>
        <v>0</v>
      </c>
      <c r="AJ1823" s="50" t="s">
        <v>685</v>
      </c>
      <c r="AM1823" s="51">
        <v>8</v>
      </c>
      <c r="AN1823" s="51">
        <v>2</v>
      </c>
      <c r="AO1823" s="51">
        <v>3</v>
      </c>
      <c r="AP1823" s="51">
        <v>2</v>
      </c>
      <c r="AQ1823" s="51">
        <v>3</v>
      </c>
      <c r="AR1823" s="51">
        <v>3</v>
      </c>
      <c r="AS1823" s="51"/>
      <c r="AT1823" s="72"/>
      <c r="AU1823" s="51"/>
      <c r="AV1823" s="51"/>
      <c r="BE1823" s="52" t="s">
        <v>668</v>
      </c>
      <c r="BF1823" s="51" t="s">
        <v>683</v>
      </c>
      <c r="BH1823" t="str">
        <f>CONCATENATE(Tabla1[[#This Row],[MADRE]],"X",Tabla1[[#This Row],[PADRE]])</f>
        <v>D01i467XNonpareil</v>
      </c>
    </row>
    <row r="1824" spans="1:60" ht="15.75" hidden="1" x14ac:dyDescent="0.25">
      <c r="A1824" s="11" t="str">
        <f t="shared" si="298"/>
        <v>D09_264_9</v>
      </c>
      <c r="B1824" s="48" t="s">
        <v>667</v>
      </c>
      <c r="C1824" s="49">
        <v>264</v>
      </c>
      <c r="D1824" s="52">
        <v>9</v>
      </c>
      <c r="E1824" s="14" t="s">
        <v>614</v>
      </c>
      <c r="F1824" s="51" t="s">
        <v>610</v>
      </c>
      <c r="G1824" s="51" t="s">
        <v>565</v>
      </c>
      <c r="H1824" s="51">
        <v>2015</v>
      </c>
      <c r="I1824" s="52" t="s">
        <v>592</v>
      </c>
      <c r="J1824" s="51">
        <v>65</v>
      </c>
      <c r="M1824" s="51">
        <f>L1824-61</f>
        <v>-61</v>
      </c>
      <c r="P1824" s="51">
        <v>3</v>
      </c>
      <c r="T1824" s="51"/>
      <c r="W1824" s="51">
        <v>2</v>
      </c>
      <c r="X1824" s="51">
        <v>211</v>
      </c>
      <c r="Y1824" s="51">
        <v>25</v>
      </c>
      <c r="Z1824" s="51">
        <v>47</v>
      </c>
      <c r="AA1824" s="55">
        <f t="shared" si="299"/>
        <v>2.0704761904761906</v>
      </c>
      <c r="AB1824" s="51">
        <v>2</v>
      </c>
      <c r="AC1824" s="51">
        <v>25</v>
      </c>
      <c r="AD1824" s="55">
        <f t="shared" si="297"/>
        <v>1.1904761904761905</v>
      </c>
      <c r="AE1824" s="52">
        <f t="shared" si="300"/>
        <v>57.497700091996322</v>
      </c>
      <c r="AF1824" s="51">
        <v>4</v>
      </c>
      <c r="AG1824" s="51">
        <f t="shared" si="301"/>
        <v>16</v>
      </c>
      <c r="AH1824" s="51">
        <v>0</v>
      </c>
      <c r="AI1824" s="51">
        <f t="shared" si="302"/>
        <v>0</v>
      </c>
      <c r="AJ1824" s="50" t="s">
        <v>101</v>
      </c>
      <c r="AM1824" s="51">
        <v>8</v>
      </c>
      <c r="AN1824" s="51">
        <v>3</v>
      </c>
      <c r="AO1824" s="51">
        <v>3</v>
      </c>
      <c r="AP1824" s="51">
        <v>2</v>
      </c>
      <c r="AQ1824" s="51">
        <v>3</v>
      </c>
      <c r="AR1824" s="51">
        <v>2</v>
      </c>
      <c r="AS1824" s="51"/>
      <c r="AT1824" s="51"/>
      <c r="AU1824" s="51">
        <f>AS1824-81</f>
        <v>-81</v>
      </c>
      <c r="AV1824" s="51">
        <f>AS1824-89</f>
        <v>-89</v>
      </c>
      <c r="BE1824" s="52" t="s">
        <v>668</v>
      </c>
      <c r="BF1824" s="51" t="s">
        <v>683</v>
      </c>
      <c r="BH1824" t="str">
        <f>CONCATENATE(Tabla1[[#This Row],[MADRE]],"X",Tabla1[[#This Row],[PADRE]])</f>
        <v>D01i467XNonpareil</v>
      </c>
    </row>
    <row r="1825" spans="1:60" ht="15.75" hidden="1" x14ac:dyDescent="0.25">
      <c r="A1825" s="11" t="str">
        <f t="shared" si="298"/>
        <v>D09_266_10</v>
      </c>
      <c r="B1825" s="48" t="s">
        <v>667</v>
      </c>
      <c r="C1825" s="49">
        <v>266</v>
      </c>
      <c r="D1825" s="52">
        <v>10</v>
      </c>
      <c r="E1825" s="14" t="s">
        <v>144</v>
      </c>
      <c r="F1825" s="51" t="s">
        <v>610</v>
      </c>
      <c r="G1825" s="51" t="s">
        <v>565</v>
      </c>
      <c r="H1825" s="51">
        <v>2014</v>
      </c>
      <c r="I1825" s="51" t="s">
        <v>592</v>
      </c>
      <c r="J1825" s="51"/>
      <c r="M1825" s="51"/>
      <c r="P1825" s="51"/>
      <c r="T1825" s="51"/>
      <c r="W1825" s="51">
        <v>1</v>
      </c>
      <c r="X1825" s="51">
        <v>200</v>
      </c>
      <c r="Y1825" s="51">
        <v>25</v>
      </c>
      <c r="Z1825" s="51">
        <v>65</v>
      </c>
      <c r="AA1825" s="55">
        <f t="shared" si="299"/>
        <v>2.6</v>
      </c>
      <c r="AB1825" s="51">
        <v>2</v>
      </c>
      <c r="AC1825" s="51">
        <v>31</v>
      </c>
      <c r="AD1825" s="55">
        <f t="shared" si="297"/>
        <v>1.24</v>
      </c>
      <c r="AE1825" s="52">
        <f t="shared" si="300"/>
        <v>47.692307692307693</v>
      </c>
      <c r="AF1825" s="51">
        <v>0</v>
      </c>
      <c r="AG1825" s="51">
        <f t="shared" si="301"/>
        <v>0</v>
      </c>
      <c r="AH1825" s="51">
        <v>0</v>
      </c>
      <c r="AI1825" s="51">
        <f t="shared" si="302"/>
        <v>0</v>
      </c>
      <c r="AJ1825" s="50" t="s">
        <v>686</v>
      </c>
      <c r="AM1825" s="51">
        <v>10</v>
      </c>
      <c r="AN1825" s="51">
        <v>3</v>
      </c>
      <c r="AO1825" s="51">
        <v>2</v>
      </c>
      <c r="AP1825" s="51">
        <v>2</v>
      </c>
      <c r="AQ1825" s="51">
        <v>3</v>
      </c>
      <c r="AR1825" s="51">
        <v>5</v>
      </c>
      <c r="AS1825" s="51"/>
      <c r="AT1825" s="72" t="s">
        <v>687</v>
      </c>
      <c r="AU1825" s="51"/>
      <c r="AV1825" s="51"/>
      <c r="BE1825" s="52" t="s">
        <v>668</v>
      </c>
      <c r="BF1825" s="51" t="s">
        <v>683</v>
      </c>
      <c r="BH1825" t="str">
        <f>CONCATENATE(Tabla1[[#This Row],[MADRE]],"X",Tabla1[[#This Row],[PADRE]])</f>
        <v>AntonetaXNonpareil</v>
      </c>
    </row>
    <row r="1826" spans="1:60" ht="15.75" hidden="1" x14ac:dyDescent="0.25">
      <c r="A1826" s="11" t="str">
        <f t="shared" si="298"/>
        <v>D09_268_10</v>
      </c>
      <c r="B1826" s="48" t="s">
        <v>667</v>
      </c>
      <c r="C1826" s="49">
        <v>268</v>
      </c>
      <c r="D1826" s="52">
        <v>10</v>
      </c>
      <c r="E1826" s="14" t="s">
        <v>144</v>
      </c>
      <c r="F1826" s="51" t="s">
        <v>610</v>
      </c>
      <c r="G1826" s="51" t="s">
        <v>565</v>
      </c>
      <c r="H1826" s="51">
        <v>2014</v>
      </c>
      <c r="I1826" s="51" t="s">
        <v>592</v>
      </c>
      <c r="J1826" s="51"/>
      <c r="M1826" s="51"/>
      <c r="P1826" s="51"/>
      <c r="T1826" s="51"/>
      <c r="W1826" s="51">
        <v>1</v>
      </c>
      <c r="X1826" s="51">
        <v>200</v>
      </c>
      <c r="Y1826" s="51">
        <v>25</v>
      </c>
      <c r="Z1826" s="51">
        <v>118</v>
      </c>
      <c r="AA1826" s="55">
        <f t="shared" ref="AA1826:AA1857" si="306">(Z1826+(AD1826*AF1826))/Y1826</f>
        <v>4.72</v>
      </c>
      <c r="AB1826" s="51">
        <v>3</v>
      </c>
      <c r="AC1826" s="51">
        <v>32</v>
      </c>
      <c r="AD1826" s="55">
        <f t="shared" si="297"/>
        <v>1.28</v>
      </c>
      <c r="AE1826" s="52">
        <f t="shared" ref="AE1826:AE1857" si="307">AD1826*100/AA1826</f>
        <v>27.118644067796613</v>
      </c>
      <c r="AF1826" s="51">
        <v>0</v>
      </c>
      <c r="AG1826" s="51">
        <f t="shared" ref="AG1826:AG1857" si="308">AF1826*100/Y1826</f>
        <v>0</v>
      </c>
      <c r="AH1826" s="51">
        <v>0</v>
      </c>
      <c r="AI1826" s="51">
        <f t="shared" ref="AI1826:AI1857" si="309">AH1826*100/Y1826</f>
        <v>0</v>
      </c>
      <c r="AJ1826" s="50" t="s">
        <v>688</v>
      </c>
      <c r="AM1826" s="51">
        <v>10</v>
      </c>
      <c r="AN1826" s="51">
        <v>2</v>
      </c>
      <c r="AO1826" s="51">
        <v>3</v>
      </c>
      <c r="AP1826" s="51">
        <v>2</v>
      </c>
      <c r="AQ1826" s="51">
        <v>3</v>
      </c>
      <c r="AR1826" s="51">
        <v>5</v>
      </c>
      <c r="AS1826" s="51"/>
      <c r="AT1826" s="72" t="s">
        <v>687</v>
      </c>
      <c r="AU1826" s="51"/>
      <c r="AV1826" s="51"/>
      <c r="BE1826" s="52" t="s">
        <v>668</v>
      </c>
      <c r="BF1826" s="51" t="s">
        <v>683</v>
      </c>
      <c r="BH1826" t="str">
        <f>CONCATENATE(Tabla1[[#This Row],[MADRE]],"X",Tabla1[[#This Row],[PADRE]])</f>
        <v>AntonetaXNonpareil</v>
      </c>
    </row>
    <row r="1827" spans="1:60" ht="15.75" hidden="1" x14ac:dyDescent="0.25">
      <c r="A1827" s="11" t="str">
        <f t="shared" si="298"/>
        <v>D09_271_10</v>
      </c>
      <c r="B1827" s="48" t="s">
        <v>667</v>
      </c>
      <c r="C1827" s="49">
        <v>271</v>
      </c>
      <c r="D1827" s="52">
        <v>10</v>
      </c>
      <c r="E1827" s="14" t="s">
        <v>144</v>
      </c>
      <c r="F1827" s="51" t="s">
        <v>610</v>
      </c>
      <c r="G1827" s="51" t="s">
        <v>565</v>
      </c>
      <c r="H1827" s="51">
        <v>2014</v>
      </c>
      <c r="I1827" s="52" t="s">
        <v>592</v>
      </c>
      <c r="J1827" s="51"/>
      <c r="M1827" s="51"/>
      <c r="P1827" s="51"/>
      <c r="T1827" s="51"/>
      <c r="W1827" s="51">
        <v>1</v>
      </c>
      <c r="X1827" s="51">
        <v>200</v>
      </c>
      <c r="Y1827" s="51">
        <v>25</v>
      </c>
      <c r="Z1827" s="51">
        <v>94</v>
      </c>
      <c r="AA1827" s="55">
        <f t="shared" si="306"/>
        <v>3.76</v>
      </c>
      <c r="AB1827" s="51">
        <v>3</v>
      </c>
      <c r="AC1827" s="51">
        <v>29</v>
      </c>
      <c r="AD1827" s="55">
        <f t="shared" si="297"/>
        <v>1.1599999999999999</v>
      </c>
      <c r="AE1827" s="52">
        <f t="shared" si="307"/>
        <v>30.851063829787233</v>
      </c>
      <c r="AF1827" s="51">
        <v>0</v>
      </c>
      <c r="AG1827" s="51">
        <f t="shared" si="308"/>
        <v>0</v>
      </c>
      <c r="AH1827" s="51">
        <v>0</v>
      </c>
      <c r="AI1827" s="51">
        <f t="shared" si="309"/>
        <v>0</v>
      </c>
      <c r="AJ1827" s="50" t="s">
        <v>478</v>
      </c>
      <c r="AM1827" s="51">
        <v>7</v>
      </c>
      <c r="AN1827" s="51">
        <v>2</v>
      </c>
      <c r="AO1827" s="51">
        <v>2</v>
      </c>
      <c r="AP1827" s="51">
        <v>2</v>
      </c>
      <c r="AQ1827" s="51">
        <v>3</v>
      </c>
      <c r="AR1827" s="51">
        <v>4</v>
      </c>
      <c r="AS1827" s="51"/>
      <c r="AT1827" s="72" t="s">
        <v>687</v>
      </c>
      <c r="AU1827" s="51"/>
      <c r="AV1827" s="51"/>
      <c r="BE1827" s="52" t="s">
        <v>668</v>
      </c>
      <c r="BF1827" s="51" t="s">
        <v>683</v>
      </c>
      <c r="BH1827" t="str">
        <f>CONCATENATE(Tabla1[[#This Row],[MADRE]],"X",Tabla1[[#This Row],[PADRE]])</f>
        <v>AntonetaXNonpareil</v>
      </c>
    </row>
    <row r="1828" spans="1:60" ht="15.75" hidden="1" x14ac:dyDescent="0.25">
      <c r="A1828" s="11" t="str">
        <f t="shared" si="298"/>
        <v>D09_271_10</v>
      </c>
      <c r="B1828" s="48" t="s">
        <v>667</v>
      </c>
      <c r="C1828" s="49">
        <v>271</v>
      </c>
      <c r="D1828" s="52">
        <v>10</v>
      </c>
      <c r="E1828" s="14" t="s">
        <v>144</v>
      </c>
      <c r="F1828" s="51" t="s">
        <v>610</v>
      </c>
      <c r="G1828" s="51" t="s">
        <v>565</v>
      </c>
      <c r="H1828" s="51">
        <v>2015</v>
      </c>
      <c r="I1828" s="52" t="s">
        <v>592</v>
      </c>
      <c r="J1828" s="51">
        <v>55</v>
      </c>
      <c r="M1828" s="51">
        <f>L1828-61</f>
        <v>-61</v>
      </c>
      <c r="P1828" s="51">
        <v>3</v>
      </c>
      <c r="T1828" s="51"/>
      <c r="W1828" s="51">
        <v>2</v>
      </c>
      <c r="X1828" s="51">
        <v>207</v>
      </c>
      <c r="Y1828" s="51">
        <v>25</v>
      </c>
      <c r="Z1828" s="51">
        <v>92</v>
      </c>
      <c r="AA1828" s="55">
        <f t="shared" si="306"/>
        <v>3.68</v>
      </c>
      <c r="AB1828" s="51">
        <v>4</v>
      </c>
      <c r="AC1828" s="51">
        <v>30</v>
      </c>
      <c r="AD1828" s="55">
        <f t="shared" si="297"/>
        <v>1.2</v>
      </c>
      <c r="AE1828" s="52">
        <f t="shared" si="307"/>
        <v>32.608695652173914</v>
      </c>
      <c r="AF1828" s="51">
        <v>0</v>
      </c>
      <c r="AG1828" s="51">
        <f t="shared" si="308"/>
        <v>0</v>
      </c>
      <c r="AH1828" s="51">
        <v>0</v>
      </c>
      <c r="AI1828" s="51">
        <f t="shared" si="309"/>
        <v>0</v>
      </c>
      <c r="AJ1828" s="50" t="s">
        <v>87</v>
      </c>
      <c r="AM1828" s="51">
        <v>7</v>
      </c>
      <c r="AN1828" s="51">
        <v>2</v>
      </c>
      <c r="AO1828" s="51">
        <v>1</v>
      </c>
      <c r="AP1828" s="51">
        <v>1</v>
      </c>
      <c r="AQ1828" s="51">
        <v>3</v>
      </c>
      <c r="AR1828" s="51">
        <v>5</v>
      </c>
      <c r="AS1828" s="51"/>
      <c r="AT1828" s="70" t="s">
        <v>684</v>
      </c>
      <c r="AU1828" s="51">
        <f>AS1828-81</f>
        <v>-81</v>
      </c>
      <c r="AV1828" s="51">
        <f>AS1828-89</f>
        <v>-89</v>
      </c>
      <c r="BE1828" s="52" t="s">
        <v>668</v>
      </c>
      <c r="BF1828" s="51" t="s">
        <v>683</v>
      </c>
      <c r="BH1828" t="str">
        <f>CONCATENATE(Tabla1[[#This Row],[MADRE]],"X",Tabla1[[#This Row],[PADRE]])</f>
        <v>AntonetaXNonpareil</v>
      </c>
    </row>
    <row r="1829" spans="1:60" ht="15.75" hidden="1" x14ac:dyDescent="0.25">
      <c r="A1829" s="11" t="str">
        <f t="shared" si="298"/>
        <v>D09_276_17</v>
      </c>
      <c r="B1829" s="48" t="s">
        <v>667</v>
      </c>
      <c r="C1829" s="49">
        <v>276</v>
      </c>
      <c r="D1829" s="52">
        <v>17</v>
      </c>
      <c r="E1829" s="14" t="s">
        <v>528</v>
      </c>
      <c r="F1829" s="51" t="s">
        <v>523</v>
      </c>
      <c r="G1829" s="51" t="s">
        <v>363</v>
      </c>
      <c r="H1829" s="51">
        <v>2012</v>
      </c>
      <c r="I1829" s="52" t="s">
        <v>592</v>
      </c>
      <c r="J1829" s="51">
        <v>80</v>
      </c>
      <c r="M1829" s="51">
        <f>L1829-67</f>
        <v>-67</v>
      </c>
      <c r="P1829" s="51">
        <v>4</v>
      </c>
      <c r="T1829" s="51"/>
      <c r="W1829" s="51">
        <v>3</v>
      </c>
      <c r="X1829" s="51">
        <v>215</v>
      </c>
      <c r="Y1829" s="51">
        <v>25</v>
      </c>
      <c r="Z1829" s="51">
        <v>111</v>
      </c>
      <c r="AA1829" s="55">
        <f t="shared" si="306"/>
        <v>4.4400000000000004</v>
      </c>
      <c r="AB1829" s="51">
        <v>4</v>
      </c>
      <c r="AC1829" s="51">
        <v>27</v>
      </c>
      <c r="AD1829" s="55">
        <f t="shared" si="297"/>
        <v>1.08</v>
      </c>
      <c r="AE1829" s="52">
        <f t="shared" si="307"/>
        <v>24.324324324324323</v>
      </c>
      <c r="AF1829" s="51">
        <v>0</v>
      </c>
      <c r="AG1829" s="51">
        <f t="shared" si="308"/>
        <v>0</v>
      </c>
      <c r="AH1829" s="51">
        <v>1</v>
      </c>
      <c r="AI1829" s="51">
        <f t="shared" si="309"/>
        <v>4</v>
      </c>
      <c r="AJ1829" s="50" t="s">
        <v>478</v>
      </c>
      <c r="AM1829" s="51">
        <v>4</v>
      </c>
      <c r="AN1829" s="51">
        <v>3</v>
      </c>
      <c r="AO1829" s="51">
        <v>2</v>
      </c>
      <c r="AP1829" s="51">
        <v>3</v>
      </c>
      <c r="AQ1829" s="51">
        <v>3</v>
      </c>
      <c r="AR1829" s="51">
        <v>4</v>
      </c>
      <c r="AS1829" s="51"/>
      <c r="AT1829" s="51"/>
      <c r="AU1829" s="51">
        <f>AS1829-78</f>
        <v>-78</v>
      </c>
      <c r="AV1829" s="51">
        <f>AS1829-95</f>
        <v>-95</v>
      </c>
      <c r="BE1829" s="52" t="s">
        <v>674</v>
      </c>
      <c r="BF1829" s="51"/>
      <c r="BH1829" t="str">
        <f>CONCATENATE(Tabla1[[#This Row],[MADRE]],"X",Tabla1[[#This Row],[PADRE]])</f>
        <v>D00i078XD00i072</v>
      </c>
    </row>
    <row r="1830" spans="1:60" ht="15.75" hidden="1" x14ac:dyDescent="0.25">
      <c r="A1830" s="11" t="str">
        <f t="shared" si="298"/>
        <v>D09_276_17</v>
      </c>
      <c r="B1830" s="48" t="s">
        <v>667</v>
      </c>
      <c r="C1830" s="49">
        <v>276</v>
      </c>
      <c r="D1830" s="52">
        <v>17</v>
      </c>
      <c r="E1830" s="14" t="s">
        <v>528</v>
      </c>
      <c r="F1830" s="51" t="s">
        <v>523</v>
      </c>
      <c r="G1830" s="51" t="s">
        <v>363</v>
      </c>
      <c r="H1830" s="51">
        <v>2013</v>
      </c>
      <c r="I1830" s="52" t="s">
        <v>592</v>
      </c>
      <c r="J1830" s="51">
        <v>77</v>
      </c>
      <c r="M1830" s="51">
        <f>L1830-49</f>
        <v>-49</v>
      </c>
      <c r="P1830" s="51">
        <v>3</v>
      </c>
      <c r="T1830" s="51" t="s">
        <v>689</v>
      </c>
      <c r="W1830" s="51">
        <v>3</v>
      </c>
      <c r="X1830" s="51">
        <v>221</v>
      </c>
      <c r="Y1830" s="51">
        <v>25</v>
      </c>
      <c r="Z1830" s="51">
        <v>103</v>
      </c>
      <c r="AA1830" s="55">
        <f t="shared" si="306"/>
        <v>4.1633333333333331</v>
      </c>
      <c r="AB1830" s="51">
        <v>4</v>
      </c>
      <c r="AC1830" s="51">
        <v>26</v>
      </c>
      <c r="AD1830" s="55">
        <f t="shared" si="297"/>
        <v>1.0833333333333333</v>
      </c>
      <c r="AE1830" s="52">
        <f t="shared" si="307"/>
        <v>26.020816653322658</v>
      </c>
      <c r="AF1830" s="51">
        <v>1</v>
      </c>
      <c r="AG1830" s="51">
        <f t="shared" si="308"/>
        <v>4</v>
      </c>
      <c r="AH1830" s="51">
        <v>1</v>
      </c>
      <c r="AI1830" s="51">
        <f t="shared" si="309"/>
        <v>4</v>
      </c>
      <c r="AJ1830" s="50" t="s">
        <v>444</v>
      </c>
      <c r="AM1830" s="51">
        <v>3</v>
      </c>
      <c r="AN1830" s="51">
        <v>3</v>
      </c>
      <c r="AO1830" s="51">
        <v>2</v>
      </c>
      <c r="AP1830" s="51">
        <v>2</v>
      </c>
      <c r="AQ1830" s="51">
        <v>3</v>
      </c>
      <c r="AR1830" s="51">
        <v>3</v>
      </c>
      <c r="AS1830" s="51">
        <v>0</v>
      </c>
      <c r="AT1830" s="51" t="s">
        <v>690</v>
      </c>
      <c r="AU1830" s="51">
        <f>AS1830-76</f>
        <v>-76</v>
      </c>
      <c r="AV1830" s="51">
        <f>AS1830-90</f>
        <v>-90</v>
      </c>
      <c r="BE1830" s="52" t="s">
        <v>674</v>
      </c>
      <c r="BF1830" s="51"/>
      <c r="BH1830" t="str">
        <f>CONCATENATE(Tabla1[[#This Row],[MADRE]],"X",Tabla1[[#This Row],[PADRE]])</f>
        <v>D00i078XD00i072</v>
      </c>
    </row>
    <row r="1831" spans="1:60" ht="15.75" hidden="1" x14ac:dyDescent="0.25">
      <c r="A1831" s="11" t="str">
        <f t="shared" si="298"/>
        <v>D09_276_17</v>
      </c>
      <c r="B1831" s="48" t="s">
        <v>667</v>
      </c>
      <c r="C1831" s="49">
        <v>276</v>
      </c>
      <c r="D1831" s="52">
        <v>17</v>
      </c>
      <c r="E1831" s="14" t="s">
        <v>528</v>
      </c>
      <c r="F1831" s="51" t="s">
        <v>523</v>
      </c>
      <c r="G1831" s="51" t="s">
        <v>363</v>
      </c>
      <c r="H1831" s="51">
        <v>2014</v>
      </c>
      <c r="I1831" s="52" t="s">
        <v>592</v>
      </c>
      <c r="J1831" s="51">
        <v>60</v>
      </c>
      <c r="M1831" s="51"/>
      <c r="P1831" s="51">
        <v>1</v>
      </c>
      <c r="T1831" s="51">
        <v>11</v>
      </c>
      <c r="W1831" s="51">
        <v>1</v>
      </c>
      <c r="X1831" s="51">
        <v>209</v>
      </c>
      <c r="Y1831" s="51">
        <v>25</v>
      </c>
      <c r="Z1831" s="51">
        <v>121</v>
      </c>
      <c r="AA1831" s="55">
        <f t="shared" si="306"/>
        <v>4.84</v>
      </c>
      <c r="AB1831" s="51">
        <v>4</v>
      </c>
      <c r="AC1831" s="51">
        <v>27</v>
      </c>
      <c r="AD1831" s="55">
        <f t="shared" si="297"/>
        <v>1.08</v>
      </c>
      <c r="AE1831" s="52">
        <f t="shared" si="307"/>
        <v>22.314049586776861</v>
      </c>
      <c r="AF1831" s="51">
        <v>0</v>
      </c>
      <c r="AG1831" s="51">
        <f t="shared" si="308"/>
        <v>0</v>
      </c>
      <c r="AH1831" s="51">
        <v>3</v>
      </c>
      <c r="AI1831" s="51">
        <f t="shared" si="309"/>
        <v>12</v>
      </c>
      <c r="AJ1831" s="50" t="s">
        <v>471</v>
      </c>
      <c r="AM1831" s="51">
        <v>11</v>
      </c>
      <c r="AN1831" s="51">
        <v>2</v>
      </c>
      <c r="AO1831" s="51">
        <v>2</v>
      </c>
      <c r="AP1831" s="51">
        <v>3</v>
      </c>
      <c r="AQ1831" s="51">
        <v>3</v>
      </c>
      <c r="AR1831" s="51">
        <v>4</v>
      </c>
      <c r="AS1831" s="51"/>
      <c r="AT1831" s="72" t="s">
        <v>621</v>
      </c>
      <c r="AU1831" s="51"/>
      <c r="AV1831" s="51"/>
      <c r="BE1831" s="52" t="s">
        <v>674</v>
      </c>
      <c r="BF1831" s="51"/>
      <c r="BH1831" t="str">
        <f>CONCATENATE(Tabla1[[#This Row],[MADRE]],"X",Tabla1[[#This Row],[PADRE]])</f>
        <v>D00i078XD00i072</v>
      </c>
    </row>
    <row r="1832" spans="1:60" ht="15.75" hidden="1" x14ac:dyDescent="0.25">
      <c r="A1832" s="11" t="str">
        <f t="shared" si="298"/>
        <v>D09_276_17</v>
      </c>
      <c r="B1832" s="48" t="s">
        <v>667</v>
      </c>
      <c r="C1832" s="49">
        <v>276</v>
      </c>
      <c r="D1832" s="52">
        <v>17</v>
      </c>
      <c r="E1832" s="14" t="s">
        <v>528</v>
      </c>
      <c r="F1832" s="51" t="s">
        <v>523</v>
      </c>
      <c r="G1832" s="51" t="s">
        <v>363</v>
      </c>
      <c r="H1832" s="51">
        <v>2015</v>
      </c>
      <c r="I1832" s="52" t="s">
        <v>592</v>
      </c>
      <c r="J1832" s="51">
        <v>72</v>
      </c>
      <c r="M1832" s="51">
        <f>L1832-61</f>
        <v>-61</v>
      </c>
      <c r="P1832" s="51">
        <v>3</v>
      </c>
      <c r="T1832" s="51" t="s">
        <v>691</v>
      </c>
      <c r="W1832" s="51">
        <v>2</v>
      </c>
      <c r="X1832" s="51">
        <v>214</v>
      </c>
      <c r="Y1832" s="51">
        <v>25</v>
      </c>
      <c r="Z1832" s="51">
        <v>87</v>
      </c>
      <c r="AA1832" s="55">
        <f t="shared" si="306"/>
        <v>3.48</v>
      </c>
      <c r="AB1832" s="51">
        <v>4</v>
      </c>
      <c r="AC1832" s="51">
        <v>28</v>
      </c>
      <c r="AD1832" s="55">
        <f t="shared" si="297"/>
        <v>1.1200000000000001</v>
      </c>
      <c r="AE1832" s="52">
        <f t="shared" si="307"/>
        <v>32.183908045977013</v>
      </c>
      <c r="AF1832" s="51">
        <v>0</v>
      </c>
      <c r="AG1832" s="51">
        <f t="shared" si="308"/>
        <v>0</v>
      </c>
      <c r="AH1832" s="51">
        <v>10</v>
      </c>
      <c r="AI1832" s="51">
        <f t="shared" si="309"/>
        <v>40</v>
      </c>
      <c r="AJ1832" s="50" t="s">
        <v>77</v>
      </c>
      <c r="AM1832" s="51">
        <v>5</v>
      </c>
      <c r="AN1832" s="51">
        <v>3</v>
      </c>
      <c r="AO1832" s="51">
        <v>2</v>
      </c>
      <c r="AP1832" s="51">
        <v>2</v>
      </c>
      <c r="AQ1832" s="51">
        <v>3</v>
      </c>
      <c r="AR1832" s="51">
        <v>2</v>
      </c>
      <c r="AS1832" s="51"/>
      <c r="AT1832" s="51"/>
      <c r="AU1832" s="51">
        <f>AS1832-81</f>
        <v>-81</v>
      </c>
      <c r="AV1832" s="51">
        <f>AS1832-89</f>
        <v>-89</v>
      </c>
      <c r="BE1832" s="52" t="s">
        <v>674</v>
      </c>
      <c r="BF1832" s="51"/>
      <c r="BH1832" t="str">
        <f>CONCATENATE(Tabla1[[#This Row],[MADRE]],"X",Tabla1[[#This Row],[PADRE]])</f>
        <v>D00i078XD00i072</v>
      </c>
    </row>
    <row r="1833" spans="1:60" ht="15.75" hidden="1" x14ac:dyDescent="0.25">
      <c r="A1833" s="11" t="str">
        <f t="shared" si="298"/>
        <v>D09_280_17</v>
      </c>
      <c r="B1833" s="48" t="s">
        <v>667</v>
      </c>
      <c r="C1833" s="49">
        <v>280</v>
      </c>
      <c r="D1833" s="52">
        <v>17</v>
      </c>
      <c r="E1833" s="14" t="s">
        <v>528</v>
      </c>
      <c r="F1833" s="51" t="s">
        <v>523</v>
      </c>
      <c r="G1833" s="51" t="s">
        <v>363</v>
      </c>
      <c r="H1833" s="51">
        <v>2012</v>
      </c>
      <c r="I1833" s="52" t="s">
        <v>586</v>
      </c>
      <c r="J1833" s="51">
        <v>76</v>
      </c>
      <c r="M1833" s="51">
        <f>L1833-67</f>
        <v>-67</v>
      </c>
      <c r="P1833" s="51">
        <v>2</v>
      </c>
      <c r="T1833" s="51"/>
      <c r="W1833" s="51">
        <v>2</v>
      </c>
      <c r="X1833" s="51">
        <v>211</v>
      </c>
      <c r="Y1833" s="51">
        <v>25</v>
      </c>
      <c r="Z1833" s="51">
        <v>78</v>
      </c>
      <c r="AA1833" s="55">
        <f t="shared" si="306"/>
        <v>3.1516666666666668</v>
      </c>
      <c r="AB1833" s="51">
        <v>4</v>
      </c>
      <c r="AC1833" s="51">
        <v>19</v>
      </c>
      <c r="AD1833" s="55">
        <f t="shared" si="297"/>
        <v>0.79166666666666663</v>
      </c>
      <c r="AE1833" s="52">
        <f t="shared" si="307"/>
        <v>25.118984664198834</v>
      </c>
      <c r="AF1833" s="51">
        <v>1</v>
      </c>
      <c r="AG1833" s="51">
        <f t="shared" si="308"/>
        <v>4</v>
      </c>
      <c r="AH1833" s="51">
        <v>2</v>
      </c>
      <c r="AI1833" s="51">
        <f t="shared" si="309"/>
        <v>8</v>
      </c>
      <c r="AJ1833" s="50" t="s">
        <v>206</v>
      </c>
      <c r="AM1833" s="51">
        <v>4</v>
      </c>
      <c r="AN1833" s="51">
        <v>2</v>
      </c>
      <c r="AO1833" s="51">
        <v>1</v>
      </c>
      <c r="AP1833" s="51">
        <v>1</v>
      </c>
      <c r="AQ1833" s="51">
        <v>3</v>
      </c>
      <c r="AR1833" s="51">
        <v>3</v>
      </c>
      <c r="AS1833" s="51"/>
      <c r="AT1833" s="51"/>
      <c r="AU1833" s="51">
        <f>AS1833-78</f>
        <v>-78</v>
      </c>
      <c r="AV1833" s="51">
        <f>AS1833-95</f>
        <v>-95</v>
      </c>
      <c r="BE1833" s="52" t="s">
        <v>674</v>
      </c>
      <c r="BF1833" s="51"/>
      <c r="BH1833" t="str">
        <f>CONCATENATE(Tabla1[[#This Row],[MADRE]],"X",Tabla1[[#This Row],[PADRE]])</f>
        <v>D00i078XD00i072</v>
      </c>
    </row>
    <row r="1834" spans="1:60" ht="15.75" hidden="1" x14ac:dyDescent="0.25">
      <c r="A1834" s="11" t="str">
        <f t="shared" si="298"/>
        <v>D09_297_18</v>
      </c>
      <c r="B1834" s="48" t="s">
        <v>667</v>
      </c>
      <c r="C1834" s="49">
        <v>297</v>
      </c>
      <c r="D1834" s="52">
        <v>18</v>
      </c>
      <c r="E1834" s="11" t="s">
        <v>523</v>
      </c>
      <c r="F1834" s="51" t="s">
        <v>645</v>
      </c>
      <c r="G1834" s="51" t="s">
        <v>363</v>
      </c>
      <c r="H1834" s="51">
        <v>2012</v>
      </c>
      <c r="I1834" s="52" t="s">
        <v>586</v>
      </c>
      <c r="J1834" s="51">
        <v>76</v>
      </c>
      <c r="M1834" s="51">
        <f>L1834-67</f>
        <v>-67</v>
      </c>
      <c r="P1834" s="51">
        <v>3</v>
      </c>
      <c r="T1834" s="51"/>
      <c r="W1834" s="51">
        <v>2</v>
      </c>
      <c r="X1834" s="51">
        <v>204</v>
      </c>
      <c r="Y1834" s="51">
        <v>25</v>
      </c>
      <c r="Z1834" s="51">
        <v>40</v>
      </c>
      <c r="AA1834" s="55">
        <f t="shared" si="306"/>
        <v>1.6</v>
      </c>
      <c r="AB1834" s="51">
        <v>3</v>
      </c>
      <c r="AC1834" s="51">
        <v>15</v>
      </c>
      <c r="AD1834" s="55">
        <f t="shared" si="297"/>
        <v>0.6</v>
      </c>
      <c r="AE1834" s="52">
        <f t="shared" si="307"/>
        <v>37.5</v>
      </c>
      <c r="AF1834" s="51">
        <v>0</v>
      </c>
      <c r="AG1834" s="51">
        <f t="shared" si="308"/>
        <v>0</v>
      </c>
      <c r="AH1834" s="51">
        <v>0</v>
      </c>
      <c r="AI1834" s="51">
        <f t="shared" si="309"/>
        <v>0</v>
      </c>
      <c r="AJ1834" s="50" t="s">
        <v>124</v>
      </c>
      <c r="AM1834" s="51">
        <v>4</v>
      </c>
      <c r="AN1834" s="51">
        <v>2</v>
      </c>
      <c r="AO1834" s="51">
        <v>2</v>
      </c>
      <c r="AP1834" s="51">
        <v>2</v>
      </c>
      <c r="AQ1834" s="51">
        <v>3</v>
      </c>
      <c r="AR1834" s="51">
        <v>2</v>
      </c>
      <c r="AS1834" s="51"/>
      <c r="AT1834" s="51"/>
      <c r="AU1834" s="51">
        <f>AS1834-78</f>
        <v>-78</v>
      </c>
      <c r="AV1834" s="51">
        <f>AS1834-95</f>
        <v>-95</v>
      </c>
      <c r="BE1834" s="52" t="s">
        <v>674</v>
      </c>
      <c r="BF1834" s="51"/>
      <c r="BH1834" t="str">
        <f>CONCATENATE(Tabla1[[#This Row],[MADRE]],"X",Tabla1[[#This Row],[PADRE]])</f>
        <v>D00i072XD01i560</v>
      </c>
    </row>
    <row r="1835" spans="1:60" ht="15.75" hidden="1" x14ac:dyDescent="0.25">
      <c r="A1835" s="11" t="str">
        <f t="shared" si="298"/>
        <v>D09_299_18</v>
      </c>
      <c r="B1835" s="48" t="s">
        <v>667</v>
      </c>
      <c r="C1835" s="49">
        <v>299</v>
      </c>
      <c r="D1835" s="52">
        <v>18</v>
      </c>
      <c r="E1835" s="11" t="s">
        <v>523</v>
      </c>
      <c r="F1835" s="51" t="s">
        <v>645</v>
      </c>
      <c r="G1835" s="51" t="s">
        <v>363</v>
      </c>
      <c r="H1835" s="51">
        <v>2014</v>
      </c>
      <c r="I1835" s="52" t="s">
        <v>612</v>
      </c>
      <c r="J1835" s="51">
        <v>82</v>
      </c>
      <c r="M1835" s="51"/>
      <c r="P1835" s="51">
        <v>2</v>
      </c>
      <c r="T1835" s="51" t="s">
        <v>692</v>
      </c>
      <c r="W1835" s="51">
        <v>1</v>
      </c>
      <c r="X1835" s="51">
        <v>207</v>
      </c>
      <c r="Y1835" s="51">
        <v>25</v>
      </c>
      <c r="Z1835" s="51">
        <v>65</v>
      </c>
      <c r="AA1835" s="55">
        <f t="shared" si="306"/>
        <v>2.6313043478260867</v>
      </c>
      <c r="AB1835" s="51">
        <v>4</v>
      </c>
      <c r="AC1835" s="51">
        <v>9</v>
      </c>
      <c r="AD1835" s="55">
        <f t="shared" si="297"/>
        <v>0.39130434782608697</v>
      </c>
      <c r="AE1835" s="52">
        <f t="shared" si="307"/>
        <v>14.871116986120292</v>
      </c>
      <c r="AF1835" s="51">
        <v>2</v>
      </c>
      <c r="AG1835" s="51">
        <f t="shared" si="308"/>
        <v>8</v>
      </c>
      <c r="AH1835" s="51">
        <v>1</v>
      </c>
      <c r="AI1835" s="51">
        <f t="shared" si="309"/>
        <v>4</v>
      </c>
      <c r="AJ1835" s="50" t="s">
        <v>693</v>
      </c>
      <c r="AM1835" s="51">
        <v>5</v>
      </c>
      <c r="AN1835" s="51">
        <v>2</v>
      </c>
      <c r="AO1835" s="51">
        <v>1</v>
      </c>
      <c r="AP1835" s="51">
        <v>1</v>
      </c>
      <c r="AQ1835" s="51">
        <v>3</v>
      </c>
      <c r="AR1835" s="51">
        <v>1</v>
      </c>
      <c r="AS1835" s="51"/>
      <c r="AT1835" s="72"/>
      <c r="AU1835" s="51"/>
      <c r="AV1835" s="51"/>
      <c r="BE1835" s="52" t="s">
        <v>674</v>
      </c>
      <c r="BF1835" s="51"/>
      <c r="BH1835" t="str">
        <f>CONCATENATE(Tabla1[[#This Row],[MADRE]],"X",Tabla1[[#This Row],[PADRE]])</f>
        <v>D00i072XD01i560</v>
      </c>
    </row>
    <row r="1836" spans="1:60" ht="15.75" hidden="1" x14ac:dyDescent="0.25">
      <c r="A1836" s="11" t="str">
        <f t="shared" si="298"/>
        <v>D09_370_21</v>
      </c>
      <c r="B1836" s="48" t="s">
        <v>667</v>
      </c>
      <c r="C1836" s="49">
        <v>370</v>
      </c>
      <c r="D1836" s="52">
        <v>21</v>
      </c>
      <c r="E1836" s="14" t="s">
        <v>528</v>
      </c>
      <c r="F1836" s="51" t="s">
        <v>528</v>
      </c>
      <c r="G1836" s="51" t="s">
        <v>694</v>
      </c>
      <c r="H1836" s="51">
        <v>2013</v>
      </c>
      <c r="I1836" s="52" t="s">
        <v>373</v>
      </c>
      <c r="J1836" s="51">
        <v>76</v>
      </c>
      <c r="M1836" s="51">
        <f>L1836-49</f>
        <v>-49</v>
      </c>
      <c r="P1836" s="51">
        <v>3</v>
      </c>
      <c r="T1836" s="51"/>
      <c r="W1836" s="51">
        <v>2</v>
      </c>
      <c r="X1836" s="51">
        <v>218</v>
      </c>
      <c r="Y1836" s="51">
        <v>25</v>
      </c>
      <c r="Z1836" s="51">
        <v>66</v>
      </c>
      <c r="AA1836" s="55">
        <f t="shared" si="306"/>
        <v>2.7327272727272724</v>
      </c>
      <c r="AB1836" s="51">
        <v>2</v>
      </c>
      <c r="AC1836" s="51">
        <v>17</v>
      </c>
      <c r="AD1836" s="55">
        <f t="shared" si="297"/>
        <v>0.77272727272727271</v>
      </c>
      <c r="AE1836" s="52">
        <f t="shared" si="307"/>
        <v>28.276779773785762</v>
      </c>
      <c r="AF1836" s="51">
        <v>3</v>
      </c>
      <c r="AG1836" s="51">
        <f t="shared" si="308"/>
        <v>12</v>
      </c>
      <c r="AH1836" s="51">
        <v>0</v>
      </c>
      <c r="AI1836" s="51">
        <f t="shared" si="309"/>
        <v>0</v>
      </c>
      <c r="AJ1836" s="50" t="s">
        <v>588</v>
      </c>
      <c r="AM1836" s="51">
        <v>7</v>
      </c>
      <c r="AN1836" s="51">
        <v>1</v>
      </c>
      <c r="AO1836" s="51">
        <v>3</v>
      </c>
      <c r="AP1836" s="51">
        <v>3</v>
      </c>
      <c r="AQ1836" s="51">
        <v>3</v>
      </c>
      <c r="AR1836" s="51">
        <v>1</v>
      </c>
      <c r="AS1836" s="51">
        <v>1</v>
      </c>
      <c r="AT1836" s="51" t="s">
        <v>695</v>
      </c>
      <c r="AU1836" s="51">
        <f>AS1836-76</f>
        <v>-75</v>
      </c>
      <c r="AV1836" s="51">
        <f>AS1836-90</f>
        <v>-89</v>
      </c>
      <c r="BE1836" s="52" t="s">
        <v>668</v>
      </c>
      <c r="BF1836" s="51" t="s">
        <v>591</v>
      </c>
      <c r="BH1836" t="str">
        <f>CONCATENATE(Tabla1[[#This Row],[MADRE]],"X",Tabla1[[#This Row],[PADRE]])</f>
        <v>D00i078XD00i078</v>
      </c>
    </row>
    <row r="1837" spans="1:60" ht="15.75" hidden="1" x14ac:dyDescent="0.25">
      <c r="A1837" s="11" t="str">
        <f t="shared" si="298"/>
        <v>D09_392_21</v>
      </c>
      <c r="B1837" s="48" t="s">
        <v>667</v>
      </c>
      <c r="C1837" s="49">
        <v>392</v>
      </c>
      <c r="D1837" s="52">
        <v>21</v>
      </c>
      <c r="E1837" s="14" t="s">
        <v>528</v>
      </c>
      <c r="F1837" s="51" t="s">
        <v>528</v>
      </c>
      <c r="G1837" s="51" t="s">
        <v>694</v>
      </c>
      <c r="H1837" s="51">
        <v>2012</v>
      </c>
      <c r="I1837" s="52" t="s">
        <v>373</v>
      </c>
      <c r="J1837" s="51">
        <v>79</v>
      </c>
      <c r="M1837" s="51">
        <f>L1837-67</f>
        <v>-67</v>
      </c>
      <c r="P1837" s="51">
        <v>3</v>
      </c>
      <c r="T1837" s="51"/>
      <c r="W1837" s="51">
        <v>4</v>
      </c>
      <c r="X1837" s="51">
        <v>213</v>
      </c>
      <c r="Y1837" s="51">
        <v>25</v>
      </c>
      <c r="Z1837" s="51">
        <v>35</v>
      </c>
      <c r="AA1837" s="55">
        <f t="shared" si="306"/>
        <v>1.4</v>
      </c>
      <c r="AB1837" s="51">
        <v>2</v>
      </c>
      <c r="AC1837" s="51">
        <v>17</v>
      </c>
      <c r="AD1837" s="55">
        <f t="shared" si="297"/>
        <v>0.68</v>
      </c>
      <c r="AE1837" s="52">
        <f t="shared" si="307"/>
        <v>48.571428571428577</v>
      </c>
      <c r="AF1837" s="51">
        <v>0</v>
      </c>
      <c r="AG1837" s="51">
        <f t="shared" si="308"/>
        <v>0</v>
      </c>
      <c r="AH1837" s="51">
        <v>0</v>
      </c>
      <c r="AI1837" s="51">
        <f t="shared" si="309"/>
        <v>0</v>
      </c>
      <c r="AJ1837" s="50" t="s">
        <v>541</v>
      </c>
      <c r="AM1837" s="51">
        <v>5</v>
      </c>
      <c r="AN1837" s="51">
        <v>2</v>
      </c>
      <c r="AO1837" s="51">
        <v>2</v>
      </c>
      <c r="AP1837" s="51">
        <v>4</v>
      </c>
      <c r="AQ1837" s="51">
        <v>3</v>
      </c>
      <c r="AR1837" s="51">
        <v>1</v>
      </c>
      <c r="AS1837" s="51"/>
      <c r="AT1837" s="51"/>
      <c r="AU1837" s="51">
        <f>AS1837-78</f>
        <v>-78</v>
      </c>
      <c r="AV1837" s="51">
        <f>AS1837-95</f>
        <v>-95</v>
      </c>
      <c r="BE1837" s="52" t="s">
        <v>668</v>
      </c>
      <c r="BF1837" s="51" t="s">
        <v>591</v>
      </c>
      <c r="BH1837" t="str">
        <f>CONCATENATE(Tabla1[[#This Row],[MADRE]],"X",Tabla1[[#This Row],[PADRE]])</f>
        <v>D00i078XD00i078</v>
      </c>
    </row>
    <row r="1838" spans="1:60" ht="15.75" hidden="1" x14ac:dyDescent="0.25">
      <c r="A1838" s="11" t="str">
        <f t="shared" si="298"/>
        <v>D09_392_21</v>
      </c>
      <c r="B1838" s="48" t="s">
        <v>667</v>
      </c>
      <c r="C1838" s="49">
        <v>392</v>
      </c>
      <c r="D1838" s="52">
        <v>21</v>
      </c>
      <c r="E1838" s="14" t="s">
        <v>528</v>
      </c>
      <c r="F1838" s="51" t="s">
        <v>528</v>
      </c>
      <c r="G1838" s="51" t="s">
        <v>694</v>
      </c>
      <c r="H1838" s="51">
        <v>2013</v>
      </c>
      <c r="I1838" s="52" t="s">
        <v>373</v>
      </c>
      <c r="J1838" s="51"/>
      <c r="M1838" s="51"/>
      <c r="P1838" s="51"/>
      <c r="T1838" s="51"/>
      <c r="W1838" s="51">
        <v>2</v>
      </c>
      <c r="X1838" s="51">
        <v>212</v>
      </c>
      <c r="Y1838" s="51">
        <v>25</v>
      </c>
      <c r="Z1838" s="51">
        <v>52</v>
      </c>
      <c r="AA1838" s="55">
        <f t="shared" si="306"/>
        <v>2.08</v>
      </c>
      <c r="AB1838" s="51">
        <v>2</v>
      </c>
      <c r="AC1838" s="51">
        <v>13</v>
      </c>
      <c r="AD1838" s="55">
        <f t="shared" si="297"/>
        <v>0.52</v>
      </c>
      <c r="AE1838" s="52">
        <f t="shared" si="307"/>
        <v>25</v>
      </c>
      <c r="AF1838" s="51">
        <v>0</v>
      </c>
      <c r="AG1838" s="51">
        <f t="shared" si="308"/>
        <v>0</v>
      </c>
      <c r="AH1838" s="51">
        <v>0</v>
      </c>
      <c r="AI1838" s="51">
        <f t="shared" si="309"/>
        <v>0</v>
      </c>
      <c r="AJ1838" s="50" t="s">
        <v>696</v>
      </c>
      <c r="AM1838" s="51">
        <v>6</v>
      </c>
      <c r="AN1838" s="51">
        <v>2</v>
      </c>
      <c r="AO1838" s="51">
        <v>3</v>
      </c>
      <c r="AP1838" s="51">
        <v>3</v>
      </c>
      <c r="AQ1838" s="51">
        <v>3</v>
      </c>
      <c r="AR1838" s="51">
        <v>1</v>
      </c>
      <c r="AS1838" s="51"/>
      <c r="AT1838" s="51"/>
      <c r="AU1838" s="51"/>
      <c r="AV1838" s="51"/>
      <c r="BE1838" s="52" t="s">
        <v>668</v>
      </c>
      <c r="BF1838" s="51" t="s">
        <v>591</v>
      </c>
      <c r="BH1838" t="str">
        <f>CONCATENATE(Tabla1[[#This Row],[MADRE]],"X",Tabla1[[#This Row],[PADRE]])</f>
        <v>D00i078XD00i078</v>
      </c>
    </row>
    <row r="1839" spans="1:60" ht="15.75" hidden="1" x14ac:dyDescent="0.25">
      <c r="A1839" s="11" t="str">
        <f t="shared" si="298"/>
        <v>D09_395_22</v>
      </c>
      <c r="B1839" s="48" t="s">
        <v>667</v>
      </c>
      <c r="C1839" s="49">
        <v>395</v>
      </c>
      <c r="D1839" s="52">
        <v>22</v>
      </c>
      <c r="E1839" s="11" t="s">
        <v>569</v>
      </c>
      <c r="F1839" s="51" t="s">
        <v>569</v>
      </c>
      <c r="G1839" s="51" t="s">
        <v>694</v>
      </c>
      <c r="H1839" s="51">
        <v>2013</v>
      </c>
      <c r="I1839" s="52" t="s">
        <v>373</v>
      </c>
      <c r="J1839" s="51"/>
      <c r="M1839" s="51"/>
      <c r="P1839" s="51"/>
      <c r="T1839" s="51"/>
      <c r="W1839" s="51">
        <v>2</v>
      </c>
      <c r="X1839" s="51">
        <v>198</v>
      </c>
      <c r="Y1839" s="51">
        <v>25</v>
      </c>
      <c r="Z1839" s="51">
        <v>54</v>
      </c>
      <c r="AA1839" s="55">
        <f t="shared" si="306"/>
        <v>2.2017391304347824</v>
      </c>
      <c r="AB1839" s="51">
        <v>4</v>
      </c>
      <c r="AC1839" s="51">
        <v>12</v>
      </c>
      <c r="AD1839" s="55">
        <f t="shared" si="297"/>
        <v>0.52173913043478259</v>
      </c>
      <c r="AE1839" s="52">
        <f t="shared" si="307"/>
        <v>23.696682464454977</v>
      </c>
      <c r="AF1839" s="51">
        <v>2</v>
      </c>
      <c r="AG1839" s="51">
        <f t="shared" si="308"/>
        <v>8</v>
      </c>
      <c r="AH1839" s="51">
        <v>0</v>
      </c>
      <c r="AI1839" s="51">
        <f t="shared" si="309"/>
        <v>0</v>
      </c>
      <c r="AJ1839" s="50" t="s">
        <v>576</v>
      </c>
      <c r="AM1839" s="51">
        <v>1</v>
      </c>
      <c r="AN1839" s="51">
        <v>2</v>
      </c>
      <c r="AO1839" s="51">
        <v>2</v>
      </c>
      <c r="AP1839" s="51">
        <v>3</v>
      </c>
      <c r="AQ1839" s="51">
        <v>3</v>
      </c>
      <c r="AR1839" s="51">
        <v>2</v>
      </c>
      <c r="AS1839" s="51">
        <v>2</v>
      </c>
      <c r="AT1839" s="51"/>
      <c r="AU1839" s="51"/>
      <c r="AV1839" s="51"/>
      <c r="BE1839" s="52" t="s">
        <v>668</v>
      </c>
      <c r="BF1839" s="51" t="s">
        <v>591</v>
      </c>
      <c r="BH1839" t="str">
        <f>CONCATENATE(Tabla1[[#This Row],[MADRE]],"X",Tabla1[[#This Row],[PADRE]])</f>
        <v>D00i203XD00i203</v>
      </c>
    </row>
    <row r="1840" spans="1:60" ht="15.75" hidden="1" x14ac:dyDescent="0.25">
      <c r="A1840" s="11" t="str">
        <f t="shared" si="298"/>
        <v>D09_401_22</v>
      </c>
      <c r="B1840" s="48" t="s">
        <v>667</v>
      </c>
      <c r="C1840" s="49">
        <v>401</v>
      </c>
      <c r="D1840" s="52">
        <v>22</v>
      </c>
      <c r="E1840" s="11" t="s">
        <v>569</v>
      </c>
      <c r="F1840" s="51" t="s">
        <v>569</v>
      </c>
      <c r="G1840" s="51" t="s">
        <v>694</v>
      </c>
      <c r="H1840" s="51">
        <v>2012</v>
      </c>
      <c r="I1840" s="52" t="s">
        <v>373</v>
      </c>
      <c r="J1840" s="51">
        <v>78</v>
      </c>
      <c r="M1840" s="51">
        <f>L1840-67</f>
        <v>-67</v>
      </c>
      <c r="P1840" s="51">
        <v>3</v>
      </c>
      <c r="T1840" s="51"/>
      <c r="W1840" s="51">
        <v>3</v>
      </c>
      <c r="X1840" s="51">
        <v>200</v>
      </c>
      <c r="Y1840" s="51">
        <v>25</v>
      </c>
      <c r="Z1840" s="51">
        <v>70</v>
      </c>
      <c r="AA1840" s="55">
        <f t="shared" si="306"/>
        <v>2.8</v>
      </c>
      <c r="AB1840" s="51">
        <v>4</v>
      </c>
      <c r="AC1840" s="51">
        <v>17</v>
      </c>
      <c r="AD1840" s="55">
        <f t="shared" si="297"/>
        <v>0.68</v>
      </c>
      <c r="AE1840" s="52">
        <f t="shared" si="307"/>
        <v>24.285714285714288</v>
      </c>
      <c r="AF1840" s="51">
        <v>0</v>
      </c>
      <c r="AG1840" s="51">
        <f t="shared" si="308"/>
        <v>0</v>
      </c>
      <c r="AH1840" s="51">
        <v>0</v>
      </c>
      <c r="AI1840" s="51">
        <f t="shared" si="309"/>
        <v>0</v>
      </c>
      <c r="AJ1840" s="50" t="s">
        <v>411</v>
      </c>
      <c r="AM1840" s="51">
        <v>3</v>
      </c>
      <c r="AN1840" s="51">
        <v>3</v>
      </c>
      <c r="AO1840" s="51">
        <v>2</v>
      </c>
      <c r="AP1840" s="51">
        <v>3</v>
      </c>
      <c r="AQ1840" s="51">
        <v>3</v>
      </c>
      <c r="AR1840" s="51">
        <v>3</v>
      </c>
      <c r="AS1840" s="51"/>
      <c r="AT1840" s="51"/>
      <c r="AU1840" s="51">
        <f>AS1840-78</f>
        <v>-78</v>
      </c>
      <c r="AV1840" s="51">
        <f>AS1840-95</f>
        <v>-95</v>
      </c>
      <c r="BE1840" s="52" t="s">
        <v>668</v>
      </c>
      <c r="BF1840" s="51" t="s">
        <v>591</v>
      </c>
      <c r="BH1840" t="str">
        <f>CONCATENATE(Tabla1[[#This Row],[MADRE]],"X",Tabla1[[#This Row],[PADRE]])</f>
        <v>D00i203XD00i203</v>
      </c>
    </row>
    <row r="1841" spans="1:60" ht="15.75" hidden="1" x14ac:dyDescent="0.25">
      <c r="A1841" s="11" t="str">
        <f t="shared" si="298"/>
        <v>D09_407_22</v>
      </c>
      <c r="B1841" s="48" t="s">
        <v>667</v>
      </c>
      <c r="C1841" s="49">
        <v>407</v>
      </c>
      <c r="D1841" s="52">
        <v>22</v>
      </c>
      <c r="E1841" s="11" t="s">
        <v>569</v>
      </c>
      <c r="F1841" s="51" t="s">
        <v>569</v>
      </c>
      <c r="G1841" s="51" t="s">
        <v>694</v>
      </c>
      <c r="H1841" s="51">
        <v>2015</v>
      </c>
      <c r="I1841" s="52" t="s">
        <v>592</v>
      </c>
      <c r="J1841" s="51">
        <v>74</v>
      </c>
      <c r="M1841" s="51">
        <f>L1841-61</f>
        <v>-61</v>
      </c>
      <c r="P1841" s="51">
        <v>3</v>
      </c>
      <c r="T1841" s="51"/>
      <c r="W1841" s="51">
        <v>3</v>
      </c>
      <c r="X1841" s="51">
        <v>203</v>
      </c>
      <c r="Y1841" s="51">
        <v>25</v>
      </c>
      <c r="Z1841" s="51">
        <v>81</v>
      </c>
      <c r="AA1841" s="55">
        <f t="shared" si="306"/>
        <v>3.24</v>
      </c>
      <c r="AB1841" s="51">
        <v>4</v>
      </c>
      <c r="AC1841" s="51">
        <v>21</v>
      </c>
      <c r="AD1841" s="55">
        <f t="shared" si="297"/>
        <v>0.84</v>
      </c>
      <c r="AE1841" s="52">
        <f t="shared" si="307"/>
        <v>25.925925925925924</v>
      </c>
      <c r="AF1841" s="51">
        <v>0</v>
      </c>
      <c r="AG1841" s="51">
        <f t="shared" si="308"/>
        <v>0</v>
      </c>
      <c r="AH1841" s="51">
        <v>3</v>
      </c>
      <c r="AI1841" s="51">
        <f t="shared" si="309"/>
        <v>12</v>
      </c>
      <c r="AJ1841" s="50" t="s">
        <v>313</v>
      </c>
      <c r="AM1841" s="51">
        <v>3</v>
      </c>
      <c r="AN1841" s="51">
        <v>2</v>
      </c>
      <c r="AO1841" s="51">
        <v>2</v>
      </c>
      <c r="AP1841" s="51">
        <v>2</v>
      </c>
      <c r="AQ1841" s="51">
        <v>3</v>
      </c>
      <c r="AR1841" s="51">
        <v>2</v>
      </c>
      <c r="AS1841" s="51"/>
      <c r="AT1841" s="51"/>
      <c r="AU1841" s="51">
        <f>AS1841-81</f>
        <v>-81</v>
      </c>
      <c r="AV1841" s="51">
        <f>AS1841-89</f>
        <v>-89</v>
      </c>
      <c r="BE1841" s="52" t="s">
        <v>668</v>
      </c>
      <c r="BF1841" s="51" t="s">
        <v>591</v>
      </c>
      <c r="BH1841" t="str">
        <f>CONCATENATE(Tabla1[[#This Row],[MADRE]],"X",Tabla1[[#This Row],[PADRE]])</f>
        <v>D00i203XD00i203</v>
      </c>
    </row>
    <row r="1842" spans="1:60" ht="15.75" hidden="1" x14ac:dyDescent="0.25">
      <c r="A1842" s="11" t="str">
        <f t="shared" si="298"/>
        <v>D09_409_22</v>
      </c>
      <c r="B1842" s="48" t="s">
        <v>667</v>
      </c>
      <c r="C1842" s="49">
        <v>409</v>
      </c>
      <c r="D1842" s="52">
        <v>22</v>
      </c>
      <c r="E1842" s="11" t="s">
        <v>569</v>
      </c>
      <c r="F1842" s="51" t="s">
        <v>569</v>
      </c>
      <c r="G1842" s="51" t="s">
        <v>694</v>
      </c>
      <c r="H1842" s="51">
        <v>2012</v>
      </c>
      <c r="I1842" s="52" t="s">
        <v>612</v>
      </c>
      <c r="J1842" s="51">
        <v>79</v>
      </c>
      <c r="M1842" s="51">
        <f>L1842-67</f>
        <v>-67</v>
      </c>
      <c r="P1842" s="51">
        <v>2</v>
      </c>
      <c r="T1842" s="51"/>
      <c r="W1842" s="51">
        <v>2</v>
      </c>
      <c r="X1842" s="51">
        <v>196</v>
      </c>
      <c r="Y1842" s="51">
        <v>25</v>
      </c>
      <c r="Z1842" s="51">
        <v>59</v>
      </c>
      <c r="AA1842" s="55">
        <f t="shared" si="306"/>
        <v>2.36</v>
      </c>
      <c r="AB1842" s="51">
        <v>4</v>
      </c>
      <c r="AC1842" s="51">
        <v>20</v>
      </c>
      <c r="AD1842" s="55">
        <f t="shared" si="297"/>
        <v>0.8</v>
      </c>
      <c r="AE1842" s="52">
        <f t="shared" si="307"/>
        <v>33.898305084745765</v>
      </c>
      <c r="AF1842" s="51">
        <v>0</v>
      </c>
      <c r="AG1842" s="51">
        <f t="shared" si="308"/>
        <v>0</v>
      </c>
      <c r="AH1842" s="51">
        <v>13</v>
      </c>
      <c r="AI1842" s="51">
        <f t="shared" si="309"/>
        <v>52</v>
      </c>
      <c r="AJ1842" s="50" t="s">
        <v>87</v>
      </c>
      <c r="AM1842" s="51">
        <v>1</v>
      </c>
      <c r="AN1842" s="51">
        <v>2</v>
      </c>
      <c r="AO1842" s="51">
        <v>2</v>
      </c>
      <c r="AP1842" s="51">
        <v>3</v>
      </c>
      <c r="AQ1842" s="51">
        <v>3</v>
      </c>
      <c r="AR1842" s="51">
        <v>2</v>
      </c>
      <c r="AS1842" s="51"/>
      <c r="AT1842" s="51"/>
      <c r="AU1842" s="51">
        <f>AS1842-78</f>
        <v>-78</v>
      </c>
      <c r="AV1842" s="51">
        <f>AS1842-95</f>
        <v>-95</v>
      </c>
      <c r="BE1842" s="52" t="s">
        <v>668</v>
      </c>
      <c r="BF1842" s="51" t="s">
        <v>591</v>
      </c>
      <c r="BH1842" t="str">
        <f>CONCATENATE(Tabla1[[#This Row],[MADRE]],"X",Tabla1[[#This Row],[PADRE]])</f>
        <v>D00i203XD00i203</v>
      </c>
    </row>
    <row r="1843" spans="1:60" ht="15.75" hidden="1" x14ac:dyDescent="0.25">
      <c r="A1843" s="11" t="str">
        <f t="shared" si="298"/>
        <v>D09_421_22</v>
      </c>
      <c r="B1843" s="48" t="s">
        <v>667</v>
      </c>
      <c r="C1843" s="49">
        <v>421</v>
      </c>
      <c r="D1843" s="52">
        <v>22</v>
      </c>
      <c r="E1843" s="11" t="s">
        <v>569</v>
      </c>
      <c r="F1843" s="51" t="s">
        <v>569</v>
      </c>
      <c r="G1843" s="51" t="s">
        <v>694</v>
      </c>
      <c r="H1843" s="51">
        <v>2012</v>
      </c>
      <c r="I1843" s="52" t="s">
        <v>592</v>
      </c>
      <c r="J1843" s="51">
        <v>82</v>
      </c>
      <c r="M1843" s="51">
        <f>L1843-67</f>
        <v>-67</v>
      </c>
      <c r="P1843" s="51">
        <v>3</v>
      </c>
      <c r="T1843" s="51"/>
      <c r="W1843" s="51">
        <v>2</v>
      </c>
      <c r="X1843" s="51">
        <v>197</v>
      </c>
      <c r="Y1843" s="51">
        <v>25</v>
      </c>
      <c r="Z1843" s="51">
        <v>68</v>
      </c>
      <c r="AA1843" s="55">
        <f t="shared" si="306"/>
        <v>2.72</v>
      </c>
      <c r="AB1843" s="51">
        <v>4</v>
      </c>
      <c r="AC1843" s="51">
        <v>18</v>
      </c>
      <c r="AD1843" s="55">
        <f t="shared" si="297"/>
        <v>0.72</v>
      </c>
      <c r="AE1843" s="52">
        <f t="shared" si="307"/>
        <v>26.470588235294116</v>
      </c>
      <c r="AF1843" s="51">
        <v>0</v>
      </c>
      <c r="AG1843" s="51">
        <f t="shared" si="308"/>
        <v>0</v>
      </c>
      <c r="AH1843" s="51">
        <v>3</v>
      </c>
      <c r="AI1843" s="51">
        <f t="shared" si="309"/>
        <v>12</v>
      </c>
      <c r="AJ1843" s="50" t="s">
        <v>501</v>
      </c>
      <c r="AM1843" s="51">
        <v>2</v>
      </c>
      <c r="AN1843" s="51">
        <v>2</v>
      </c>
      <c r="AO1843" s="51">
        <v>2</v>
      </c>
      <c r="AP1843" s="51">
        <v>2</v>
      </c>
      <c r="AQ1843" s="51">
        <v>3</v>
      </c>
      <c r="AR1843" s="51">
        <v>3</v>
      </c>
      <c r="AS1843" s="51"/>
      <c r="AT1843" s="51"/>
      <c r="AU1843" s="51">
        <f>AS1843-78</f>
        <v>-78</v>
      </c>
      <c r="AV1843" s="51">
        <f>AS1843-95</f>
        <v>-95</v>
      </c>
      <c r="BE1843" s="52" t="s">
        <v>668</v>
      </c>
      <c r="BF1843" s="51" t="s">
        <v>591</v>
      </c>
      <c r="BH1843" t="str">
        <f>CONCATENATE(Tabla1[[#This Row],[MADRE]],"X",Tabla1[[#This Row],[PADRE]])</f>
        <v>D00i203XD00i203</v>
      </c>
    </row>
    <row r="1844" spans="1:60" ht="15.75" hidden="1" x14ac:dyDescent="0.25">
      <c r="A1844" s="11" t="str">
        <f t="shared" si="298"/>
        <v>D09_421_22</v>
      </c>
      <c r="B1844" s="48" t="s">
        <v>667</v>
      </c>
      <c r="C1844" s="49">
        <v>421</v>
      </c>
      <c r="D1844" s="52">
        <v>22</v>
      </c>
      <c r="E1844" s="11" t="s">
        <v>569</v>
      </c>
      <c r="F1844" s="51" t="s">
        <v>569</v>
      </c>
      <c r="G1844" s="51" t="s">
        <v>694</v>
      </c>
      <c r="H1844" s="51">
        <v>2015</v>
      </c>
      <c r="I1844" s="52" t="s">
        <v>592</v>
      </c>
      <c r="J1844" s="51">
        <v>76</v>
      </c>
      <c r="M1844" s="51">
        <f>L1844-61</f>
        <v>-61</v>
      </c>
      <c r="P1844" s="51">
        <v>4</v>
      </c>
      <c r="T1844" s="51"/>
      <c r="W1844" s="51">
        <v>3</v>
      </c>
      <c r="X1844" s="51">
        <v>203</v>
      </c>
      <c r="Y1844" s="51">
        <v>25</v>
      </c>
      <c r="Z1844" s="51">
        <v>72</v>
      </c>
      <c r="AA1844" s="55">
        <f t="shared" si="306"/>
        <v>2.9133333333333331</v>
      </c>
      <c r="AB1844" s="51">
        <v>4</v>
      </c>
      <c r="AC1844" s="51">
        <v>20</v>
      </c>
      <c r="AD1844" s="55">
        <f t="shared" si="297"/>
        <v>0.83333333333333337</v>
      </c>
      <c r="AE1844" s="52">
        <f t="shared" si="307"/>
        <v>28.604118993135017</v>
      </c>
      <c r="AF1844" s="51">
        <v>1</v>
      </c>
      <c r="AG1844" s="51">
        <f t="shared" si="308"/>
        <v>4</v>
      </c>
      <c r="AH1844" s="51">
        <v>5</v>
      </c>
      <c r="AI1844" s="51">
        <f t="shared" si="309"/>
        <v>20</v>
      </c>
      <c r="AJ1844" s="50" t="s">
        <v>141</v>
      </c>
      <c r="AM1844" s="51">
        <v>3</v>
      </c>
      <c r="AN1844" s="51">
        <v>3</v>
      </c>
      <c r="AO1844" s="51">
        <v>3</v>
      </c>
      <c r="AP1844" s="51">
        <v>2</v>
      </c>
      <c r="AQ1844" s="51">
        <v>3</v>
      </c>
      <c r="AR1844" s="51">
        <v>2</v>
      </c>
      <c r="AS1844" s="51"/>
      <c r="AT1844" s="51"/>
      <c r="AU1844" s="51">
        <f>AS1844-81</f>
        <v>-81</v>
      </c>
      <c r="AV1844" s="51">
        <f>AS1844-89</f>
        <v>-89</v>
      </c>
      <c r="BE1844" s="52" t="s">
        <v>668</v>
      </c>
      <c r="BF1844" s="51" t="s">
        <v>591</v>
      </c>
      <c r="BH1844" t="str">
        <f>CONCATENATE(Tabla1[[#This Row],[MADRE]],"X",Tabla1[[#This Row],[PADRE]])</f>
        <v>D00i203XD00i203</v>
      </c>
    </row>
    <row r="1845" spans="1:60" ht="15.75" hidden="1" x14ac:dyDescent="0.25">
      <c r="A1845" s="11" t="str">
        <f t="shared" si="298"/>
        <v>D09_424_22</v>
      </c>
      <c r="B1845" s="48" t="s">
        <v>667</v>
      </c>
      <c r="C1845" s="49">
        <v>424</v>
      </c>
      <c r="D1845" s="52">
        <v>22</v>
      </c>
      <c r="E1845" s="11" t="s">
        <v>569</v>
      </c>
      <c r="F1845" s="51" t="s">
        <v>569</v>
      </c>
      <c r="G1845" s="51" t="s">
        <v>694</v>
      </c>
      <c r="H1845" s="51">
        <v>2014</v>
      </c>
      <c r="I1845" s="52" t="s">
        <v>612</v>
      </c>
      <c r="J1845" s="51">
        <v>63</v>
      </c>
      <c r="M1845" s="51"/>
      <c r="P1845" s="51">
        <v>3</v>
      </c>
      <c r="T1845" s="51" t="s">
        <v>65</v>
      </c>
      <c r="W1845" s="51">
        <v>0</v>
      </c>
      <c r="X1845" s="51">
        <v>207</v>
      </c>
      <c r="Y1845" s="51">
        <v>25</v>
      </c>
      <c r="Z1845" s="51">
        <v>91</v>
      </c>
      <c r="AA1845" s="55">
        <f t="shared" si="306"/>
        <v>3.6716666666666669</v>
      </c>
      <c r="AB1845" s="51">
        <v>4</v>
      </c>
      <c r="AC1845" s="51">
        <v>19</v>
      </c>
      <c r="AD1845" s="55">
        <f t="shared" si="297"/>
        <v>0.79166666666666663</v>
      </c>
      <c r="AE1845" s="52">
        <f t="shared" si="307"/>
        <v>21.561507035860188</v>
      </c>
      <c r="AF1845" s="51">
        <v>1</v>
      </c>
      <c r="AG1845" s="51">
        <f t="shared" si="308"/>
        <v>4</v>
      </c>
      <c r="AH1845" s="51">
        <v>0</v>
      </c>
      <c r="AI1845" s="51">
        <f t="shared" si="309"/>
        <v>0</v>
      </c>
      <c r="AJ1845" s="50" t="s">
        <v>697</v>
      </c>
      <c r="AM1845" s="51">
        <v>3</v>
      </c>
      <c r="AN1845" s="51">
        <v>2</v>
      </c>
      <c r="AO1845" s="51">
        <v>1</v>
      </c>
      <c r="AP1845" s="51">
        <v>2</v>
      </c>
      <c r="AQ1845" s="51">
        <v>3</v>
      </c>
      <c r="AR1845" s="51">
        <v>2</v>
      </c>
      <c r="AS1845" s="51"/>
      <c r="AT1845" s="72"/>
      <c r="AU1845" s="51"/>
      <c r="AV1845" s="51"/>
      <c r="BE1845" s="52" t="s">
        <v>668</v>
      </c>
      <c r="BF1845" s="51" t="s">
        <v>591</v>
      </c>
      <c r="BH1845" t="str">
        <f>CONCATENATE(Tabla1[[#This Row],[MADRE]],"X",Tabla1[[#This Row],[PADRE]])</f>
        <v>D00i203XD00i203</v>
      </c>
    </row>
    <row r="1846" spans="1:60" ht="15.75" hidden="1" x14ac:dyDescent="0.25">
      <c r="A1846" s="11" t="str">
        <f t="shared" si="298"/>
        <v>D10_71_8</v>
      </c>
      <c r="B1846" s="48" t="s">
        <v>698</v>
      </c>
      <c r="C1846" s="49">
        <v>71</v>
      </c>
      <c r="D1846" s="52">
        <v>8</v>
      </c>
      <c r="E1846" s="14" t="s">
        <v>614</v>
      </c>
      <c r="F1846" s="51" t="s">
        <v>645</v>
      </c>
      <c r="G1846" s="51" t="s">
        <v>363</v>
      </c>
      <c r="H1846" s="51">
        <v>2015</v>
      </c>
      <c r="I1846" s="52" t="s">
        <v>699</v>
      </c>
      <c r="J1846" s="51">
        <v>83</v>
      </c>
      <c r="M1846" s="51">
        <f>L1846-61</f>
        <v>-61</v>
      </c>
      <c r="P1846" s="51">
        <v>3</v>
      </c>
      <c r="T1846" s="51"/>
      <c r="W1846" s="51">
        <v>1</v>
      </c>
      <c r="X1846" s="51">
        <v>205</v>
      </c>
      <c r="Y1846" s="51">
        <v>25</v>
      </c>
      <c r="Z1846" s="51">
        <v>65</v>
      </c>
      <c r="AA1846" s="55">
        <f t="shared" si="306"/>
        <v>2.6349999999999998</v>
      </c>
      <c r="AB1846" s="51">
        <v>3</v>
      </c>
      <c r="AC1846" s="51">
        <v>21</v>
      </c>
      <c r="AD1846" s="55">
        <f t="shared" si="297"/>
        <v>0.875</v>
      </c>
      <c r="AE1846" s="52">
        <f t="shared" si="307"/>
        <v>33.206831119544596</v>
      </c>
      <c r="AF1846" s="51">
        <v>1</v>
      </c>
      <c r="AG1846" s="51">
        <f t="shared" si="308"/>
        <v>4</v>
      </c>
      <c r="AH1846" s="51">
        <v>1</v>
      </c>
      <c r="AI1846" s="51">
        <f t="shared" si="309"/>
        <v>4</v>
      </c>
      <c r="AJ1846" s="50" t="s">
        <v>77</v>
      </c>
      <c r="AM1846" s="51">
        <v>11</v>
      </c>
      <c r="AN1846" s="51">
        <v>2</v>
      </c>
      <c r="AO1846" s="51">
        <v>3</v>
      </c>
      <c r="AP1846" s="51">
        <v>2</v>
      </c>
      <c r="AQ1846" s="51">
        <v>3</v>
      </c>
      <c r="AR1846" s="51">
        <v>2</v>
      </c>
      <c r="AS1846" s="51"/>
      <c r="AT1846" s="51"/>
      <c r="AU1846" s="51">
        <f>AS1846-81</f>
        <v>-81</v>
      </c>
      <c r="AV1846" s="51">
        <f>AS1846-89</f>
        <v>-89</v>
      </c>
      <c r="BG1846" s="51">
        <v>75</v>
      </c>
      <c r="BH1846" t="str">
        <f>CONCATENATE(Tabla1[[#This Row],[MADRE]],"X",Tabla1[[#This Row],[PADRE]])</f>
        <v>D01i467XD01i560</v>
      </c>
    </row>
    <row r="1847" spans="1:60" ht="15.75" hidden="1" x14ac:dyDescent="0.25">
      <c r="A1847" s="11" t="str">
        <f t="shared" si="298"/>
        <v>D10_75_9</v>
      </c>
      <c r="B1847" s="48" t="s">
        <v>698</v>
      </c>
      <c r="C1847" s="49">
        <v>75</v>
      </c>
      <c r="D1847" s="52">
        <v>9</v>
      </c>
      <c r="E1847" s="14" t="s">
        <v>508</v>
      </c>
      <c r="F1847" s="51" t="s">
        <v>645</v>
      </c>
      <c r="G1847" s="51" t="s">
        <v>363</v>
      </c>
      <c r="H1847" s="51">
        <v>2014</v>
      </c>
      <c r="I1847" s="52" t="s">
        <v>612</v>
      </c>
      <c r="J1847" s="51">
        <v>68</v>
      </c>
      <c r="M1847" s="51">
        <f>L1847-47</f>
        <v>-47</v>
      </c>
      <c r="P1847" s="51">
        <v>2</v>
      </c>
      <c r="T1847" s="51"/>
      <c r="W1847" s="51">
        <v>2</v>
      </c>
      <c r="X1847" s="51">
        <v>208</v>
      </c>
      <c r="Y1847" s="51">
        <v>25</v>
      </c>
      <c r="Z1847" s="51">
        <v>39</v>
      </c>
      <c r="AA1847" s="55">
        <f t="shared" si="306"/>
        <v>1.56</v>
      </c>
      <c r="AB1847" s="51">
        <v>2</v>
      </c>
      <c r="AC1847" s="51">
        <v>16</v>
      </c>
      <c r="AD1847" s="55">
        <f t="shared" si="297"/>
        <v>0.64</v>
      </c>
      <c r="AE1847" s="52">
        <f t="shared" si="307"/>
        <v>41.025641025641022</v>
      </c>
      <c r="AF1847" s="51">
        <v>0</v>
      </c>
      <c r="AG1847" s="51">
        <f t="shared" si="308"/>
        <v>0</v>
      </c>
      <c r="AH1847" s="51">
        <v>0</v>
      </c>
      <c r="AI1847" s="51">
        <f t="shared" si="309"/>
        <v>0</v>
      </c>
      <c r="AJ1847" s="50" t="s">
        <v>637</v>
      </c>
      <c r="AM1847" s="51">
        <v>7</v>
      </c>
      <c r="AN1847" s="51">
        <v>2</v>
      </c>
      <c r="AO1847" s="51">
        <v>2</v>
      </c>
      <c r="AP1847" s="51">
        <v>3</v>
      </c>
      <c r="AQ1847" s="51">
        <v>3</v>
      </c>
      <c r="AR1847" s="51">
        <v>1</v>
      </c>
      <c r="AS1847" s="51"/>
      <c r="AT1847" s="51"/>
      <c r="AU1847" s="51">
        <f>AS1847-64</f>
        <v>-64</v>
      </c>
      <c r="AV1847" s="51">
        <f>AS1847-77</f>
        <v>-77</v>
      </c>
      <c r="BG1847" s="51">
        <v>100</v>
      </c>
      <c r="BH1847" t="str">
        <f>CONCATENATE(Tabla1[[#This Row],[MADRE]],"X",Tabla1[[#This Row],[PADRE]])</f>
        <v>D98i672XD01i560</v>
      </c>
    </row>
    <row r="1848" spans="1:60" ht="15.75" hidden="1" x14ac:dyDescent="0.25">
      <c r="A1848" s="11" t="str">
        <f t="shared" si="298"/>
        <v>D10_79_9</v>
      </c>
      <c r="B1848" s="48" t="s">
        <v>698</v>
      </c>
      <c r="C1848" s="49">
        <v>79</v>
      </c>
      <c r="D1848" s="52">
        <v>9</v>
      </c>
      <c r="E1848" s="14" t="s">
        <v>508</v>
      </c>
      <c r="F1848" s="51" t="s">
        <v>645</v>
      </c>
      <c r="G1848" s="51" t="s">
        <v>363</v>
      </c>
      <c r="H1848" s="51">
        <v>2014</v>
      </c>
      <c r="I1848" s="52" t="s">
        <v>612</v>
      </c>
      <c r="J1848" s="51">
        <v>57</v>
      </c>
      <c r="M1848" s="51">
        <f>L1848-47</f>
        <v>-47</v>
      </c>
      <c r="P1848" s="51">
        <v>2</v>
      </c>
      <c r="T1848" s="51"/>
      <c r="W1848" s="51">
        <v>2</v>
      </c>
      <c r="X1848" s="51">
        <v>205</v>
      </c>
      <c r="Y1848" s="51">
        <v>25</v>
      </c>
      <c r="Z1848" s="51">
        <v>108</v>
      </c>
      <c r="AA1848" s="55">
        <f t="shared" si="306"/>
        <v>4.3616666666666672</v>
      </c>
      <c r="AB1848" s="51">
        <v>4</v>
      </c>
      <c r="AC1848" s="51">
        <v>25</v>
      </c>
      <c r="AD1848" s="55">
        <f t="shared" si="297"/>
        <v>1.0416666666666667</v>
      </c>
      <c r="AE1848" s="52">
        <f t="shared" si="307"/>
        <v>23.882307986243788</v>
      </c>
      <c r="AF1848" s="51">
        <v>1</v>
      </c>
      <c r="AG1848" s="51">
        <f t="shared" si="308"/>
        <v>4</v>
      </c>
      <c r="AH1848" s="51">
        <v>1</v>
      </c>
      <c r="AI1848" s="51">
        <f t="shared" si="309"/>
        <v>4</v>
      </c>
      <c r="AJ1848" s="50" t="s">
        <v>441</v>
      </c>
      <c r="AM1848" s="51">
        <v>4</v>
      </c>
      <c r="AN1848" s="51">
        <v>2</v>
      </c>
      <c r="AO1848" s="51">
        <v>2</v>
      </c>
      <c r="AP1848" s="51">
        <v>2</v>
      </c>
      <c r="AQ1848" s="51">
        <v>3</v>
      </c>
      <c r="AR1848" s="51">
        <v>3</v>
      </c>
      <c r="AS1848" s="51"/>
      <c r="AT1848" s="51"/>
      <c r="AU1848" s="51">
        <f>AS1848-64</f>
        <v>-64</v>
      </c>
      <c r="AV1848" s="51">
        <f>AS1848-77</f>
        <v>-77</v>
      </c>
      <c r="BG1848" s="51">
        <v>100</v>
      </c>
      <c r="BH1848" t="str">
        <f>CONCATENATE(Tabla1[[#This Row],[MADRE]],"X",Tabla1[[#This Row],[PADRE]])</f>
        <v>D98i672XD01i560</v>
      </c>
    </row>
    <row r="1849" spans="1:60" ht="15.75" hidden="1" x14ac:dyDescent="0.25">
      <c r="A1849" s="11" t="str">
        <f t="shared" si="298"/>
        <v>D10_83_9</v>
      </c>
      <c r="B1849" s="48" t="s">
        <v>698</v>
      </c>
      <c r="C1849" s="49">
        <v>83</v>
      </c>
      <c r="D1849" s="52">
        <v>9</v>
      </c>
      <c r="E1849" s="14" t="s">
        <v>508</v>
      </c>
      <c r="F1849" s="51" t="s">
        <v>645</v>
      </c>
      <c r="G1849" s="51" t="s">
        <v>363</v>
      </c>
      <c r="H1849" s="51">
        <v>2014</v>
      </c>
      <c r="I1849" s="52" t="s">
        <v>592</v>
      </c>
      <c r="J1849" s="51">
        <v>59</v>
      </c>
      <c r="M1849" s="51">
        <f>L1849-47</f>
        <v>-47</v>
      </c>
      <c r="P1849" s="51">
        <v>2</v>
      </c>
      <c r="T1849" s="51"/>
      <c r="W1849" s="51">
        <v>2</v>
      </c>
      <c r="X1849" s="51">
        <v>205</v>
      </c>
      <c r="Y1849" s="51">
        <v>25</v>
      </c>
      <c r="Z1849" s="51">
        <v>116</v>
      </c>
      <c r="AA1849" s="55">
        <f t="shared" si="306"/>
        <v>4.6399999999999997</v>
      </c>
      <c r="AB1849" s="51">
        <v>4</v>
      </c>
      <c r="AC1849" s="51">
        <v>28</v>
      </c>
      <c r="AD1849" s="55">
        <f t="shared" si="297"/>
        <v>1.1200000000000001</v>
      </c>
      <c r="AE1849" s="52">
        <f t="shared" si="307"/>
        <v>24.137931034482765</v>
      </c>
      <c r="AF1849" s="51">
        <v>0</v>
      </c>
      <c r="AG1849" s="51">
        <f t="shared" si="308"/>
        <v>0</v>
      </c>
      <c r="AH1849" s="51">
        <v>0</v>
      </c>
      <c r="AI1849" s="51">
        <f t="shared" si="309"/>
        <v>0</v>
      </c>
      <c r="AJ1849" s="50" t="s">
        <v>700</v>
      </c>
      <c r="AM1849" s="51">
        <v>4</v>
      </c>
      <c r="AN1849" s="51">
        <v>2</v>
      </c>
      <c r="AO1849" s="51">
        <v>2</v>
      </c>
      <c r="AP1849" s="51">
        <v>2</v>
      </c>
      <c r="AQ1849" s="51">
        <v>3</v>
      </c>
      <c r="AR1849" s="51">
        <v>3</v>
      </c>
      <c r="AS1849" s="51"/>
      <c r="AT1849" s="51"/>
      <c r="AU1849" s="51">
        <f>AS1849-64</f>
        <v>-64</v>
      </c>
      <c r="AV1849" s="51">
        <f>AS1849-77</f>
        <v>-77</v>
      </c>
      <c r="BG1849" s="51">
        <v>100</v>
      </c>
      <c r="BH1849" t="str">
        <f>CONCATENATE(Tabla1[[#This Row],[MADRE]],"X",Tabla1[[#This Row],[PADRE]])</f>
        <v>D98i672XD01i560</v>
      </c>
    </row>
    <row r="1850" spans="1:60" ht="15.75" hidden="1" x14ac:dyDescent="0.25">
      <c r="A1850" s="11" t="str">
        <f t="shared" si="298"/>
        <v>D10_83_9</v>
      </c>
      <c r="B1850" s="48" t="s">
        <v>698</v>
      </c>
      <c r="C1850" s="49">
        <v>83</v>
      </c>
      <c r="D1850" s="52">
        <v>9</v>
      </c>
      <c r="E1850" s="14" t="s">
        <v>508</v>
      </c>
      <c r="F1850" s="51" t="s">
        <v>645</v>
      </c>
      <c r="G1850" s="51" t="s">
        <v>363</v>
      </c>
      <c r="H1850" s="51">
        <v>2015</v>
      </c>
      <c r="I1850" s="52" t="s">
        <v>592</v>
      </c>
      <c r="J1850" s="51">
        <v>70</v>
      </c>
      <c r="M1850" s="51">
        <f>L1850-61</f>
        <v>-61</v>
      </c>
      <c r="P1850" s="51">
        <v>3</v>
      </c>
      <c r="T1850" s="51" t="s">
        <v>701</v>
      </c>
      <c r="W1850" s="51">
        <v>1</v>
      </c>
      <c r="X1850" s="51">
        <v>217</v>
      </c>
      <c r="Y1850" s="51">
        <v>25</v>
      </c>
      <c r="Z1850" s="51">
        <v>100</v>
      </c>
      <c r="AA1850" s="55">
        <f t="shared" si="306"/>
        <v>4.08</v>
      </c>
      <c r="AB1850" s="51">
        <v>4</v>
      </c>
      <c r="AC1850" s="51">
        <v>23</v>
      </c>
      <c r="AD1850" s="55">
        <f t="shared" si="297"/>
        <v>1</v>
      </c>
      <c r="AE1850" s="52">
        <f t="shared" si="307"/>
        <v>24.509803921568626</v>
      </c>
      <c r="AF1850" s="51">
        <v>2</v>
      </c>
      <c r="AG1850" s="51">
        <f t="shared" si="308"/>
        <v>8</v>
      </c>
      <c r="AH1850" s="51">
        <v>0</v>
      </c>
      <c r="AI1850" s="51">
        <f t="shared" si="309"/>
        <v>0</v>
      </c>
      <c r="AJ1850" s="50" t="s">
        <v>142</v>
      </c>
      <c r="AM1850" s="51">
        <v>4</v>
      </c>
      <c r="AN1850" s="51">
        <v>1</v>
      </c>
      <c r="AO1850" s="51">
        <v>3</v>
      </c>
      <c r="AP1850" s="51">
        <v>3</v>
      </c>
      <c r="AQ1850" s="51">
        <v>3</v>
      </c>
      <c r="AR1850" s="51">
        <v>3</v>
      </c>
      <c r="AS1850" s="51">
        <v>1</v>
      </c>
      <c r="AT1850" s="51"/>
      <c r="AU1850" s="51">
        <f>AS1850-81</f>
        <v>-80</v>
      </c>
      <c r="AV1850" s="51">
        <f>AS1850-89</f>
        <v>-88</v>
      </c>
      <c r="BG1850" s="51">
        <v>100</v>
      </c>
      <c r="BH1850" t="str">
        <f>CONCATENATE(Tabla1[[#This Row],[MADRE]],"X",Tabla1[[#This Row],[PADRE]])</f>
        <v>D98i672XD01i560</v>
      </c>
    </row>
    <row r="1851" spans="1:60" ht="15.75" hidden="1" x14ac:dyDescent="0.25">
      <c r="A1851" s="11" t="str">
        <f t="shared" si="298"/>
        <v>D10_85_9</v>
      </c>
      <c r="B1851" s="48" t="s">
        <v>698</v>
      </c>
      <c r="C1851" s="49">
        <v>85</v>
      </c>
      <c r="D1851" s="52">
        <v>9</v>
      </c>
      <c r="E1851" s="14" t="s">
        <v>508</v>
      </c>
      <c r="F1851" s="51" t="s">
        <v>645</v>
      </c>
      <c r="G1851" s="51" t="s">
        <v>363</v>
      </c>
      <c r="H1851" s="51">
        <v>2015</v>
      </c>
      <c r="I1851" s="52" t="s">
        <v>592</v>
      </c>
      <c r="J1851" s="51">
        <v>87</v>
      </c>
      <c r="M1851" s="51">
        <f>L1851-61</f>
        <v>-61</v>
      </c>
      <c r="P1851" s="51">
        <v>2</v>
      </c>
      <c r="T1851" s="51"/>
      <c r="W1851" s="51">
        <v>1</v>
      </c>
      <c r="X1851" s="51">
        <v>217</v>
      </c>
      <c r="Y1851" s="51">
        <v>22</v>
      </c>
      <c r="Z1851" s="51">
        <v>62</v>
      </c>
      <c r="AA1851" s="55">
        <f t="shared" si="306"/>
        <v>2.8181818181818183</v>
      </c>
      <c r="AB1851" s="51">
        <v>4</v>
      </c>
      <c r="AC1851" s="51">
        <v>13</v>
      </c>
      <c r="AD1851" s="55">
        <f t="shared" si="297"/>
        <v>0.59090909090909094</v>
      </c>
      <c r="AE1851" s="52">
        <f t="shared" si="307"/>
        <v>20.967741935483872</v>
      </c>
      <c r="AF1851" s="51">
        <v>0</v>
      </c>
      <c r="AG1851" s="51">
        <f t="shared" si="308"/>
        <v>0</v>
      </c>
      <c r="AH1851" s="51">
        <v>0</v>
      </c>
      <c r="AI1851" s="51">
        <f t="shared" si="309"/>
        <v>0</v>
      </c>
      <c r="AJ1851" s="50" t="s">
        <v>525</v>
      </c>
      <c r="AM1851" s="51">
        <v>4</v>
      </c>
      <c r="AN1851" s="51">
        <v>2</v>
      </c>
      <c r="AO1851" s="51">
        <v>3</v>
      </c>
      <c r="AP1851" s="51">
        <v>2</v>
      </c>
      <c r="AQ1851" s="51">
        <v>2</v>
      </c>
      <c r="AR1851" s="51">
        <v>1</v>
      </c>
      <c r="AS1851" s="51"/>
      <c r="AT1851" s="51"/>
      <c r="AU1851" s="51">
        <f>AS1851-81</f>
        <v>-81</v>
      </c>
      <c r="AV1851" s="51">
        <f>AS1851-89</f>
        <v>-89</v>
      </c>
      <c r="BG1851" s="51">
        <v>100</v>
      </c>
      <c r="BH1851" t="str">
        <f>CONCATENATE(Tabla1[[#This Row],[MADRE]],"X",Tabla1[[#This Row],[PADRE]])</f>
        <v>D98i672XD01i560</v>
      </c>
    </row>
    <row r="1852" spans="1:60" ht="15.75" hidden="1" x14ac:dyDescent="0.25">
      <c r="A1852" s="11" t="str">
        <f t="shared" si="298"/>
        <v>D10_93_1</v>
      </c>
      <c r="B1852" s="48" t="s">
        <v>698</v>
      </c>
      <c r="C1852" s="49">
        <v>93</v>
      </c>
      <c r="D1852" s="52">
        <v>1</v>
      </c>
      <c r="E1852" s="14" t="s">
        <v>577</v>
      </c>
      <c r="F1852" s="51" t="s">
        <v>528</v>
      </c>
      <c r="G1852" s="51" t="s">
        <v>363</v>
      </c>
      <c r="H1852" s="51">
        <v>2014</v>
      </c>
      <c r="I1852" s="52" t="s">
        <v>373</v>
      </c>
      <c r="J1852" s="51">
        <v>53</v>
      </c>
      <c r="M1852" s="51">
        <f>L1852-47</f>
        <v>-47</v>
      </c>
      <c r="P1852" s="51">
        <v>3</v>
      </c>
      <c r="T1852" s="51"/>
      <c r="W1852" s="51">
        <v>2</v>
      </c>
      <c r="X1852" s="51">
        <v>208</v>
      </c>
      <c r="Y1852" s="51">
        <v>25</v>
      </c>
      <c r="Z1852" s="51">
        <v>70</v>
      </c>
      <c r="AA1852" s="55">
        <f t="shared" si="306"/>
        <v>2.8660869565217393</v>
      </c>
      <c r="AB1852" s="51">
        <v>5</v>
      </c>
      <c r="AC1852" s="51">
        <v>19</v>
      </c>
      <c r="AD1852" s="55">
        <f t="shared" si="297"/>
        <v>0.82608695652173914</v>
      </c>
      <c r="AE1852" s="52">
        <f t="shared" si="307"/>
        <v>28.822815533980577</v>
      </c>
      <c r="AF1852" s="51">
        <v>2</v>
      </c>
      <c r="AG1852" s="51">
        <f t="shared" si="308"/>
        <v>8</v>
      </c>
      <c r="AH1852" s="51">
        <v>0</v>
      </c>
      <c r="AI1852" s="51">
        <f t="shared" si="309"/>
        <v>0</v>
      </c>
      <c r="AJ1852" s="50" t="s">
        <v>411</v>
      </c>
      <c r="AM1852" s="51">
        <v>10</v>
      </c>
      <c r="AN1852" s="51">
        <v>3</v>
      </c>
      <c r="AO1852" s="51">
        <v>1</v>
      </c>
      <c r="AP1852" s="51">
        <v>1</v>
      </c>
      <c r="AQ1852" s="51">
        <v>3</v>
      </c>
      <c r="AR1852" s="51">
        <v>2</v>
      </c>
      <c r="AS1852" s="51"/>
      <c r="AT1852" s="51"/>
      <c r="AU1852" s="51">
        <f>AS1852-64</f>
        <v>-64</v>
      </c>
      <c r="AV1852" s="51">
        <f>AS1852-77</f>
        <v>-77</v>
      </c>
      <c r="BG1852" s="51">
        <v>100</v>
      </c>
      <c r="BH1852" t="str">
        <f>CONCATENATE(Tabla1[[#This Row],[MADRE]],"X",Tabla1[[#This Row],[PADRE]])</f>
        <v>D01i466XD00i078</v>
      </c>
    </row>
    <row r="1853" spans="1:60" ht="15.75" hidden="1" x14ac:dyDescent="0.25">
      <c r="A1853" s="11" t="str">
        <f t="shared" si="298"/>
        <v>D10_121_2</v>
      </c>
      <c r="B1853" s="48" t="s">
        <v>698</v>
      </c>
      <c r="C1853" s="49">
        <v>121</v>
      </c>
      <c r="D1853" s="52">
        <v>2</v>
      </c>
      <c r="E1853" s="14" t="s">
        <v>614</v>
      </c>
      <c r="F1853" s="51" t="s">
        <v>528</v>
      </c>
      <c r="G1853" s="51" t="s">
        <v>363</v>
      </c>
      <c r="H1853" s="51">
        <v>2013</v>
      </c>
      <c r="I1853" s="52" t="s">
        <v>612</v>
      </c>
      <c r="J1853" s="51">
        <v>67</v>
      </c>
      <c r="M1853" s="51">
        <f>L1853-49</f>
        <v>-49</v>
      </c>
      <c r="P1853" s="51">
        <v>3</v>
      </c>
      <c r="T1853" s="51"/>
      <c r="W1853" s="51">
        <v>2</v>
      </c>
      <c r="X1853" s="51">
        <v>213</v>
      </c>
      <c r="Y1853" s="51">
        <v>25</v>
      </c>
      <c r="Z1853" s="51">
        <v>95</v>
      </c>
      <c r="AA1853" s="55">
        <f t="shared" si="306"/>
        <v>3.833333333333333</v>
      </c>
      <c r="AB1853" s="51">
        <v>4</v>
      </c>
      <c r="AC1853" s="51">
        <v>20</v>
      </c>
      <c r="AD1853" s="55">
        <f t="shared" si="297"/>
        <v>0.83333333333333337</v>
      </c>
      <c r="AE1853" s="52">
        <f t="shared" si="307"/>
        <v>21.739130434782613</v>
      </c>
      <c r="AF1853" s="51">
        <v>1</v>
      </c>
      <c r="AG1853" s="51">
        <f t="shared" si="308"/>
        <v>4</v>
      </c>
      <c r="AH1853" s="51">
        <v>2</v>
      </c>
      <c r="AI1853" s="51">
        <f t="shared" si="309"/>
        <v>8</v>
      </c>
      <c r="AJ1853" s="50" t="s">
        <v>444</v>
      </c>
      <c r="AM1853" s="51">
        <v>6</v>
      </c>
      <c r="AN1853" s="51">
        <v>2</v>
      </c>
      <c r="AO1853" s="51">
        <v>2</v>
      </c>
      <c r="AP1853" s="51">
        <v>2</v>
      </c>
      <c r="AQ1853" s="51">
        <v>3</v>
      </c>
      <c r="AR1853" s="51">
        <v>3</v>
      </c>
      <c r="AS1853" s="51">
        <v>3</v>
      </c>
      <c r="AT1853" s="51"/>
      <c r="AU1853" s="51">
        <f>AS1853-76</f>
        <v>-73</v>
      </c>
      <c r="AV1853" s="51">
        <f>AS1853-90</f>
        <v>-87</v>
      </c>
      <c r="BG1853" s="51">
        <v>75</v>
      </c>
      <c r="BH1853" t="str">
        <f>CONCATENATE(Tabla1[[#This Row],[MADRE]],"X",Tabla1[[#This Row],[PADRE]])</f>
        <v>D01i467XD00i078</v>
      </c>
    </row>
    <row r="1854" spans="1:60" ht="15.75" hidden="1" x14ac:dyDescent="0.25">
      <c r="A1854" s="11" t="str">
        <f t="shared" si="298"/>
        <v>D10_123_2</v>
      </c>
      <c r="B1854" s="48" t="s">
        <v>698</v>
      </c>
      <c r="C1854" s="49">
        <v>123</v>
      </c>
      <c r="D1854" s="52">
        <v>2</v>
      </c>
      <c r="E1854" s="14" t="s">
        <v>614</v>
      </c>
      <c r="F1854" s="51" t="s">
        <v>528</v>
      </c>
      <c r="G1854" s="51" t="s">
        <v>363</v>
      </c>
      <c r="H1854" s="51">
        <v>2014</v>
      </c>
      <c r="I1854" s="52" t="s">
        <v>592</v>
      </c>
      <c r="J1854" s="51">
        <v>59</v>
      </c>
      <c r="M1854" s="51">
        <f>L1854-47</f>
        <v>-47</v>
      </c>
      <c r="P1854" s="51">
        <v>2</v>
      </c>
      <c r="T1854" s="51"/>
      <c r="W1854" s="51">
        <v>2</v>
      </c>
      <c r="X1854" s="51">
        <v>210</v>
      </c>
      <c r="Y1854" s="51">
        <v>25</v>
      </c>
      <c r="Z1854" s="51">
        <v>106</v>
      </c>
      <c r="AA1854" s="55">
        <f t="shared" si="306"/>
        <v>4.2816666666666672</v>
      </c>
      <c r="AB1854" s="51">
        <v>4</v>
      </c>
      <c r="AC1854" s="51">
        <v>25</v>
      </c>
      <c r="AD1854" s="55">
        <f t="shared" si="297"/>
        <v>1.0416666666666667</v>
      </c>
      <c r="AE1854" s="52">
        <f t="shared" si="307"/>
        <v>24.328532502919423</v>
      </c>
      <c r="AF1854" s="51">
        <v>1</v>
      </c>
      <c r="AG1854" s="51">
        <f t="shared" si="308"/>
        <v>4</v>
      </c>
      <c r="AH1854" s="51">
        <v>0</v>
      </c>
      <c r="AI1854" s="51">
        <f t="shared" si="309"/>
        <v>0</v>
      </c>
      <c r="AJ1854" s="50" t="s">
        <v>702</v>
      </c>
      <c r="AM1854" s="51">
        <v>5</v>
      </c>
      <c r="AN1854" s="51">
        <v>2</v>
      </c>
      <c r="AO1854" s="51">
        <v>2</v>
      </c>
      <c r="AP1854" s="51">
        <v>3</v>
      </c>
      <c r="AQ1854" s="51">
        <v>3</v>
      </c>
      <c r="AR1854" s="51">
        <v>4</v>
      </c>
      <c r="AS1854" s="51"/>
      <c r="AT1854" s="51"/>
      <c r="AU1854" s="51">
        <f>AS1854-64</f>
        <v>-64</v>
      </c>
      <c r="AV1854" s="51">
        <f>AS1854-77</f>
        <v>-77</v>
      </c>
      <c r="BG1854" s="51">
        <v>75</v>
      </c>
      <c r="BH1854" t="str">
        <f>CONCATENATE(Tabla1[[#This Row],[MADRE]],"X",Tabla1[[#This Row],[PADRE]])</f>
        <v>D01i467XD00i078</v>
      </c>
    </row>
    <row r="1855" spans="1:60" ht="15.75" hidden="1" x14ac:dyDescent="0.25">
      <c r="A1855" s="11" t="str">
        <f t="shared" si="298"/>
        <v>D10_123_2</v>
      </c>
      <c r="B1855" s="48" t="s">
        <v>698</v>
      </c>
      <c r="C1855" s="49">
        <v>123</v>
      </c>
      <c r="D1855" s="52">
        <v>2</v>
      </c>
      <c r="E1855" s="14" t="s">
        <v>614</v>
      </c>
      <c r="F1855" s="51" t="s">
        <v>528</v>
      </c>
      <c r="G1855" s="51" t="s">
        <v>363</v>
      </c>
      <c r="H1855" s="51">
        <v>2015</v>
      </c>
      <c r="I1855" s="52" t="s">
        <v>592</v>
      </c>
      <c r="J1855" s="51">
        <v>65</v>
      </c>
      <c r="M1855" s="51">
        <f>L1855-61</f>
        <v>-61</v>
      </c>
      <c r="P1855" s="51">
        <v>2</v>
      </c>
      <c r="T1855" s="51" t="s">
        <v>703</v>
      </c>
      <c r="W1855" s="51">
        <v>2</v>
      </c>
      <c r="X1855" s="51">
        <v>215</v>
      </c>
      <c r="Y1855" s="51">
        <v>25</v>
      </c>
      <c r="Z1855" s="51">
        <v>103</v>
      </c>
      <c r="AA1855" s="55">
        <f t="shared" si="306"/>
        <v>4.12</v>
      </c>
      <c r="AB1855" s="51">
        <v>4</v>
      </c>
      <c r="AC1855" s="51">
        <v>26</v>
      </c>
      <c r="AD1855" s="55">
        <f t="shared" ref="AD1855:AD1882" si="310">AC1855/(Y1855-AF1855)</f>
        <v>1.04</v>
      </c>
      <c r="AE1855" s="52">
        <f t="shared" si="307"/>
        <v>25.242718446601941</v>
      </c>
      <c r="AF1855" s="51">
        <v>0</v>
      </c>
      <c r="AG1855" s="51">
        <f t="shared" si="308"/>
        <v>0</v>
      </c>
      <c r="AH1855" s="51">
        <v>0</v>
      </c>
      <c r="AI1855" s="51">
        <f t="shared" si="309"/>
        <v>0</v>
      </c>
      <c r="AJ1855" s="50" t="s">
        <v>478</v>
      </c>
      <c r="AM1855" s="51">
        <v>5</v>
      </c>
      <c r="AN1855" s="51">
        <v>3</v>
      </c>
      <c r="AO1855" s="51">
        <v>2</v>
      </c>
      <c r="AP1855" s="51">
        <v>2</v>
      </c>
      <c r="AQ1855" s="51">
        <v>3</v>
      </c>
      <c r="AR1855" s="51">
        <v>3</v>
      </c>
      <c r="AS1855" s="51"/>
      <c r="AT1855" s="51"/>
      <c r="AU1855" s="51">
        <f>AS1855-81</f>
        <v>-81</v>
      </c>
      <c r="AV1855" s="51">
        <f>AS1855-89</f>
        <v>-89</v>
      </c>
      <c r="BG1855" s="51">
        <v>75</v>
      </c>
      <c r="BH1855" t="str">
        <f>CONCATENATE(Tabla1[[#This Row],[MADRE]],"X",Tabla1[[#This Row],[PADRE]])</f>
        <v>D01i467XD00i078</v>
      </c>
    </row>
    <row r="1856" spans="1:60" ht="15.75" hidden="1" x14ac:dyDescent="0.25">
      <c r="A1856" s="11" t="str">
        <f t="shared" si="298"/>
        <v>D10_134_2</v>
      </c>
      <c r="B1856" s="48" t="s">
        <v>698</v>
      </c>
      <c r="C1856" s="49">
        <v>134</v>
      </c>
      <c r="D1856" s="52">
        <v>2</v>
      </c>
      <c r="E1856" s="14" t="s">
        <v>614</v>
      </c>
      <c r="F1856" s="51" t="s">
        <v>528</v>
      </c>
      <c r="G1856" s="51" t="s">
        <v>363</v>
      </c>
      <c r="H1856" s="51">
        <v>2015</v>
      </c>
      <c r="I1856" s="52" t="s">
        <v>699</v>
      </c>
      <c r="J1856" s="51">
        <v>70</v>
      </c>
      <c r="M1856" s="51">
        <f>L1856-61</f>
        <v>-61</v>
      </c>
      <c r="P1856" s="51">
        <v>3</v>
      </c>
      <c r="T1856" s="51"/>
      <c r="W1856" s="51">
        <v>3</v>
      </c>
      <c r="X1856" s="51">
        <v>208</v>
      </c>
      <c r="Y1856" s="51">
        <v>25</v>
      </c>
      <c r="Z1856" s="51">
        <v>73</v>
      </c>
      <c r="AA1856" s="55">
        <f t="shared" si="306"/>
        <v>2.96</v>
      </c>
      <c r="AB1856" s="51">
        <v>3</v>
      </c>
      <c r="AC1856" s="51">
        <v>24</v>
      </c>
      <c r="AD1856" s="55">
        <f t="shared" si="310"/>
        <v>1</v>
      </c>
      <c r="AE1856" s="52">
        <f t="shared" si="307"/>
        <v>33.783783783783782</v>
      </c>
      <c r="AF1856" s="51">
        <v>1</v>
      </c>
      <c r="AG1856" s="51">
        <f t="shared" si="308"/>
        <v>4</v>
      </c>
      <c r="AH1856" s="51">
        <v>0</v>
      </c>
      <c r="AI1856" s="51">
        <f t="shared" si="309"/>
        <v>0</v>
      </c>
      <c r="AJ1856" s="50" t="s">
        <v>279</v>
      </c>
      <c r="AM1856" s="51">
        <v>4</v>
      </c>
      <c r="AN1856" s="51">
        <v>2</v>
      </c>
      <c r="AO1856" s="51">
        <v>2</v>
      </c>
      <c r="AP1856" s="51">
        <v>2</v>
      </c>
      <c r="AQ1856" s="51">
        <v>3</v>
      </c>
      <c r="AR1856" s="51">
        <v>3</v>
      </c>
      <c r="AS1856" s="51">
        <v>1</v>
      </c>
      <c r="AT1856" s="51"/>
      <c r="AU1856" s="51">
        <f>AS1856-81</f>
        <v>-80</v>
      </c>
      <c r="AV1856" s="51">
        <f>AS1856-89</f>
        <v>-88</v>
      </c>
      <c r="BG1856" s="51">
        <v>75</v>
      </c>
      <c r="BH1856" t="str">
        <f>CONCATENATE(Tabla1[[#This Row],[MADRE]],"X",Tabla1[[#This Row],[PADRE]])</f>
        <v>D01i467XD00i078</v>
      </c>
    </row>
    <row r="1857" spans="1:60" ht="15.75" hidden="1" x14ac:dyDescent="0.25">
      <c r="A1857" s="11" t="str">
        <f t="shared" ref="A1857:A1882" si="311">CONCATENATE(B1857, "_",C1857,"_",D1857)</f>
        <v>D10_146_2</v>
      </c>
      <c r="B1857" s="48" t="s">
        <v>698</v>
      </c>
      <c r="C1857" s="49">
        <v>146</v>
      </c>
      <c r="D1857" s="52">
        <v>2</v>
      </c>
      <c r="E1857" s="14" t="s">
        <v>614</v>
      </c>
      <c r="F1857" s="51" t="s">
        <v>528</v>
      </c>
      <c r="G1857" s="51" t="s">
        <v>363</v>
      </c>
      <c r="H1857" s="51">
        <v>2013</v>
      </c>
      <c r="I1857" s="52" t="s">
        <v>612</v>
      </c>
      <c r="J1857" s="51">
        <v>76</v>
      </c>
      <c r="M1857" s="51">
        <f>L1857-49</f>
        <v>-49</v>
      </c>
      <c r="P1857" s="51">
        <v>3</v>
      </c>
      <c r="T1857" s="51"/>
      <c r="W1857" s="51">
        <v>2</v>
      </c>
      <c r="X1857" s="51">
        <v>228</v>
      </c>
      <c r="Y1857" s="51">
        <v>25</v>
      </c>
      <c r="Z1857" s="51">
        <v>60</v>
      </c>
      <c r="AA1857" s="55">
        <f t="shared" si="306"/>
        <v>2.4366666666666665</v>
      </c>
      <c r="AB1857" s="51">
        <v>4</v>
      </c>
      <c r="AC1857" s="51">
        <v>22</v>
      </c>
      <c r="AD1857" s="55">
        <f t="shared" si="310"/>
        <v>0.91666666666666663</v>
      </c>
      <c r="AE1857" s="52">
        <f t="shared" si="307"/>
        <v>37.61969904240766</v>
      </c>
      <c r="AF1857" s="51">
        <v>1</v>
      </c>
      <c r="AG1857" s="51">
        <f t="shared" si="308"/>
        <v>4</v>
      </c>
      <c r="AH1857" s="51">
        <v>4</v>
      </c>
      <c r="AI1857" s="51">
        <f t="shared" si="309"/>
        <v>16</v>
      </c>
      <c r="AJ1857" s="50" t="s">
        <v>444</v>
      </c>
      <c r="AM1857" s="51">
        <v>5</v>
      </c>
      <c r="AN1857" s="51">
        <v>2</v>
      </c>
      <c r="AO1857" s="51">
        <v>2</v>
      </c>
      <c r="AP1857" s="51">
        <v>2</v>
      </c>
      <c r="AQ1857" s="51">
        <v>3</v>
      </c>
      <c r="AR1857" s="51">
        <v>3</v>
      </c>
      <c r="AS1857" s="51">
        <v>1</v>
      </c>
      <c r="AT1857" s="51"/>
      <c r="AU1857" s="51">
        <f>AS1857-76</f>
        <v>-75</v>
      </c>
      <c r="AV1857" s="51">
        <f>AS1857-90</f>
        <v>-89</v>
      </c>
      <c r="BG1857" s="51">
        <v>75</v>
      </c>
      <c r="BH1857" t="str">
        <f>CONCATENATE(Tabla1[[#This Row],[MADRE]],"X",Tabla1[[#This Row],[PADRE]])</f>
        <v>D01i467XD00i078</v>
      </c>
    </row>
    <row r="1858" spans="1:60" ht="15.75" hidden="1" x14ac:dyDescent="0.25">
      <c r="A1858" s="11" t="str">
        <f t="shared" si="311"/>
        <v>D10_148_2</v>
      </c>
      <c r="B1858" s="48" t="s">
        <v>698</v>
      </c>
      <c r="C1858" s="49">
        <v>148</v>
      </c>
      <c r="D1858" s="52">
        <v>2</v>
      </c>
      <c r="E1858" s="14" t="s">
        <v>614</v>
      </c>
      <c r="F1858" s="51" t="s">
        <v>528</v>
      </c>
      <c r="G1858" s="51" t="s">
        <v>363</v>
      </c>
      <c r="H1858" s="51">
        <v>2013</v>
      </c>
      <c r="I1858" s="52" t="s">
        <v>373</v>
      </c>
      <c r="J1858" s="51">
        <v>66</v>
      </c>
      <c r="M1858" s="51">
        <f>L1858-49</f>
        <v>-49</v>
      </c>
      <c r="P1858" s="51">
        <v>3</v>
      </c>
      <c r="T1858" s="51"/>
      <c r="W1858" s="51">
        <v>2</v>
      </c>
      <c r="X1858" s="51">
        <v>229</v>
      </c>
      <c r="Y1858" s="51">
        <v>25</v>
      </c>
      <c r="Z1858" s="51">
        <v>54</v>
      </c>
      <c r="AA1858" s="55">
        <f t="shared" ref="AA1858:AA1882" si="312">(Z1858+(AD1858*AF1858))/Y1858</f>
        <v>2.31</v>
      </c>
      <c r="AB1858" s="51">
        <v>2</v>
      </c>
      <c r="AC1858" s="51">
        <v>15</v>
      </c>
      <c r="AD1858" s="55">
        <f t="shared" si="310"/>
        <v>0.75</v>
      </c>
      <c r="AE1858" s="52">
        <f t="shared" ref="AE1858:AE1882" si="313">AD1858*100/AA1858</f>
        <v>32.467532467532465</v>
      </c>
      <c r="AF1858" s="51">
        <v>5</v>
      </c>
      <c r="AG1858" s="51">
        <f t="shared" ref="AG1858:AG1882" si="314">AF1858*100/Y1858</f>
        <v>20</v>
      </c>
      <c r="AH1858" s="51">
        <v>0</v>
      </c>
      <c r="AI1858" s="51">
        <f t="shared" ref="AI1858:AI1882" si="315">AH1858*100/Y1858</f>
        <v>0</v>
      </c>
      <c r="AJ1858" s="50" t="s">
        <v>704</v>
      </c>
      <c r="AM1858" s="51">
        <v>4</v>
      </c>
      <c r="AN1858" s="51">
        <v>3</v>
      </c>
      <c r="AO1858" s="51">
        <v>2</v>
      </c>
      <c r="AP1858" s="51">
        <v>3</v>
      </c>
      <c r="AQ1858" s="51">
        <v>3</v>
      </c>
      <c r="AR1858" s="51">
        <v>1</v>
      </c>
      <c r="AS1858" s="51">
        <v>2</v>
      </c>
      <c r="AT1858" s="51" t="s">
        <v>705</v>
      </c>
      <c r="AU1858" s="51">
        <f>AS1858-76</f>
        <v>-74</v>
      </c>
      <c r="AV1858" s="51">
        <f>AS1858-90</f>
        <v>-88</v>
      </c>
      <c r="BG1858" s="51">
        <v>75</v>
      </c>
      <c r="BH1858" t="str">
        <f>CONCATENATE(Tabla1[[#This Row],[MADRE]],"X",Tabla1[[#This Row],[PADRE]])</f>
        <v>D01i467XD00i078</v>
      </c>
    </row>
    <row r="1859" spans="1:60" ht="15.75" hidden="1" x14ac:dyDescent="0.25">
      <c r="A1859" s="11" t="str">
        <f t="shared" si="311"/>
        <v>D10_156_2</v>
      </c>
      <c r="B1859" s="48" t="s">
        <v>698</v>
      </c>
      <c r="C1859" s="49">
        <v>156</v>
      </c>
      <c r="D1859" s="52">
        <v>2</v>
      </c>
      <c r="E1859" s="14" t="s">
        <v>614</v>
      </c>
      <c r="F1859" s="51" t="s">
        <v>528</v>
      </c>
      <c r="G1859" s="51" t="s">
        <v>363</v>
      </c>
      <c r="H1859" s="51">
        <v>2014</v>
      </c>
      <c r="I1859" s="52" t="s">
        <v>699</v>
      </c>
      <c r="J1859" s="51">
        <v>57</v>
      </c>
      <c r="M1859" s="51">
        <f>L1859-47</f>
        <v>-47</v>
      </c>
      <c r="P1859" s="51">
        <v>2</v>
      </c>
      <c r="T1859" s="51"/>
      <c r="W1859" s="51">
        <v>2</v>
      </c>
      <c r="X1859" s="51">
        <v>212</v>
      </c>
      <c r="Y1859" s="51">
        <v>25</v>
      </c>
      <c r="Z1859" s="51">
        <v>110</v>
      </c>
      <c r="AA1859" s="55">
        <f t="shared" si="312"/>
        <v>4.4973913043478264</v>
      </c>
      <c r="AB1859" s="51">
        <v>3</v>
      </c>
      <c r="AC1859" s="51">
        <v>28</v>
      </c>
      <c r="AD1859" s="55">
        <f t="shared" si="310"/>
        <v>1.2173913043478262</v>
      </c>
      <c r="AE1859" s="52">
        <f t="shared" si="313"/>
        <v>27.068832173240526</v>
      </c>
      <c r="AF1859" s="51">
        <v>2</v>
      </c>
      <c r="AG1859" s="51">
        <f t="shared" si="314"/>
        <v>8</v>
      </c>
      <c r="AH1859" s="51">
        <v>0</v>
      </c>
      <c r="AI1859" s="51">
        <f t="shared" si="315"/>
        <v>0</v>
      </c>
      <c r="AJ1859" s="50" t="s">
        <v>700</v>
      </c>
      <c r="AM1859" s="51">
        <v>4</v>
      </c>
      <c r="AN1859" s="51">
        <v>2</v>
      </c>
      <c r="AO1859" s="51">
        <v>2</v>
      </c>
      <c r="AP1859" s="51">
        <v>3</v>
      </c>
      <c r="AQ1859" s="51">
        <v>3</v>
      </c>
      <c r="AR1859" s="51">
        <v>4</v>
      </c>
      <c r="AS1859" s="51"/>
      <c r="AT1859" s="51"/>
      <c r="AU1859" s="51">
        <f>AS1859-64</f>
        <v>-64</v>
      </c>
      <c r="AV1859" s="51">
        <f>AS1859-77</f>
        <v>-77</v>
      </c>
      <c r="BG1859" s="51">
        <v>75</v>
      </c>
      <c r="BH1859" t="str">
        <f>CONCATENATE(Tabla1[[#This Row],[MADRE]],"X",Tabla1[[#This Row],[PADRE]])</f>
        <v>D01i467XD00i078</v>
      </c>
    </row>
    <row r="1860" spans="1:60" ht="15.75" hidden="1" x14ac:dyDescent="0.25">
      <c r="A1860" s="11" t="str">
        <f t="shared" si="311"/>
        <v>D10_156_2</v>
      </c>
      <c r="B1860" s="48" t="s">
        <v>698</v>
      </c>
      <c r="C1860" s="49">
        <v>156</v>
      </c>
      <c r="D1860" s="52">
        <v>2</v>
      </c>
      <c r="E1860" s="14" t="s">
        <v>614</v>
      </c>
      <c r="F1860" s="51" t="s">
        <v>528</v>
      </c>
      <c r="G1860" s="51" t="s">
        <v>363</v>
      </c>
      <c r="H1860" s="51">
        <v>2015</v>
      </c>
      <c r="I1860" s="52" t="s">
        <v>699</v>
      </c>
      <c r="J1860" s="51">
        <v>68</v>
      </c>
      <c r="M1860" s="51">
        <f>L1860-61</f>
        <v>-61</v>
      </c>
      <c r="P1860" s="51">
        <v>2</v>
      </c>
      <c r="T1860" s="51" t="s">
        <v>706</v>
      </c>
      <c r="W1860" s="51">
        <v>2</v>
      </c>
      <c r="X1860" s="51">
        <v>213</v>
      </c>
      <c r="Y1860" s="51">
        <v>25</v>
      </c>
      <c r="Z1860" s="51">
        <v>108</v>
      </c>
      <c r="AA1860" s="55">
        <f t="shared" si="312"/>
        <v>4.32</v>
      </c>
      <c r="AB1860" s="51">
        <v>4</v>
      </c>
      <c r="AC1860" s="51">
        <v>32</v>
      </c>
      <c r="AD1860" s="55">
        <f t="shared" si="310"/>
        <v>1.28</v>
      </c>
      <c r="AE1860" s="52">
        <f t="shared" si="313"/>
        <v>29.629629629629626</v>
      </c>
      <c r="AF1860" s="51">
        <v>0</v>
      </c>
      <c r="AG1860" s="51">
        <f t="shared" si="314"/>
        <v>0</v>
      </c>
      <c r="AH1860" s="51">
        <v>0</v>
      </c>
      <c r="AI1860" s="51">
        <f t="shared" si="315"/>
        <v>0</v>
      </c>
      <c r="AJ1860" s="50" t="s">
        <v>198</v>
      </c>
      <c r="AM1860" s="51">
        <v>11</v>
      </c>
      <c r="AN1860" s="51">
        <v>2</v>
      </c>
      <c r="AO1860" s="51">
        <v>3</v>
      </c>
      <c r="AP1860" s="51">
        <v>4</v>
      </c>
      <c r="AQ1860" s="51">
        <v>3</v>
      </c>
      <c r="AR1860" s="51">
        <v>4</v>
      </c>
      <c r="AS1860" s="51"/>
      <c r="AT1860" s="51" t="s">
        <v>554</v>
      </c>
      <c r="AU1860" s="51">
        <f>AS1860-81</f>
        <v>-81</v>
      </c>
      <c r="AV1860" s="51">
        <f>AS1860-89</f>
        <v>-89</v>
      </c>
      <c r="BG1860" s="51">
        <v>75</v>
      </c>
      <c r="BH1860" t="str">
        <f>CONCATENATE(Tabla1[[#This Row],[MADRE]],"X",Tabla1[[#This Row],[PADRE]])</f>
        <v>D01i467XD00i078</v>
      </c>
    </row>
    <row r="1861" spans="1:60" ht="15.75" hidden="1" x14ac:dyDescent="0.25">
      <c r="A1861" s="11" t="str">
        <f t="shared" si="311"/>
        <v>D10_162_2</v>
      </c>
      <c r="B1861" s="48" t="s">
        <v>698</v>
      </c>
      <c r="C1861" s="49">
        <v>162</v>
      </c>
      <c r="D1861" s="52">
        <v>2</v>
      </c>
      <c r="E1861" s="14" t="s">
        <v>614</v>
      </c>
      <c r="F1861" s="51" t="s">
        <v>528</v>
      </c>
      <c r="G1861" s="51" t="s">
        <v>363</v>
      </c>
      <c r="H1861" s="51">
        <v>2014</v>
      </c>
      <c r="I1861" s="52" t="s">
        <v>612</v>
      </c>
      <c r="J1861" s="51">
        <v>50</v>
      </c>
      <c r="M1861" s="51">
        <f>L1861-47</f>
        <v>-47</v>
      </c>
      <c r="P1861" s="51">
        <v>3</v>
      </c>
      <c r="T1861" s="51"/>
      <c r="W1861" s="51">
        <v>2</v>
      </c>
      <c r="X1861" s="51">
        <v>212</v>
      </c>
      <c r="Y1861" s="51">
        <v>25</v>
      </c>
      <c r="Z1861" s="51">
        <v>63</v>
      </c>
      <c r="AA1861" s="55">
        <f t="shared" si="312"/>
        <v>2.52</v>
      </c>
      <c r="AB1861" s="51">
        <v>2</v>
      </c>
      <c r="AC1861" s="51">
        <v>26</v>
      </c>
      <c r="AD1861" s="55">
        <f t="shared" si="310"/>
        <v>1.04</v>
      </c>
      <c r="AE1861" s="52">
        <f t="shared" si="313"/>
        <v>41.269841269841272</v>
      </c>
      <c r="AF1861" s="51">
        <v>0</v>
      </c>
      <c r="AG1861" s="51">
        <f t="shared" si="314"/>
        <v>0</v>
      </c>
      <c r="AH1861" s="51">
        <v>1</v>
      </c>
      <c r="AI1861" s="51">
        <f t="shared" si="315"/>
        <v>4</v>
      </c>
      <c r="AJ1861" s="50" t="s">
        <v>411</v>
      </c>
      <c r="AM1861" s="51">
        <v>4</v>
      </c>
      <c r="AN1861" s="51">
        <v>3</v>
      </c>
      <c r="AO1861" s="51">
        <v>2</v>
      </c>
      <c r="AP1861" s="51">
        <v>2</v>
      </c>
      <c r="AQ1861" s="51">
        <v>3</v>
      </c>
      <c r="AR1861" s="51">
        <v>3</v>
      </c>
      <c r="AS1861" s="51"/>
      <c r="AT1861" s="51"/>
      <c r="AU1861" s="51">
        <f>AS1861-64</f>
        <v>-64</v>
      </c>
      <c r="AV1861" s="51">
        <f>AS1861-77</f>
        <v>-77</v>
      </c>
      <c r="BG1861" s="51">
        <v>75</v>
      </c>
      <c r="BH1861" t="str">
        <f>CONCATENATE(Tabla1[[#This Row],[MADRE]],"X",Tabla1[[#This Row],[PADRE]])</f>
        <v>D01i467XD00i078</v>
      </c>
    </row>
    <row r="1862" spans="1:60" ht="15.75" hidden="1" x14ac:dyDescent="0.25">
      <c r="A1862" s="11" t="str">
        <f t="shared" si="311"/>
        <v>D10_171_2</v>
      </c>
      <c r="B1862" s="48" t="s">
        <v>698</v>
      </c>
      <c r="C1862" s="49">
        <v>171</v>
      </c>
      <c r="D1862" s="52">
        <v>2</v>
      </c>
      <c r="E1862" s="14" t="s">
        <v>614</v>
      </c>
      <c r="F1862" s="51" t="s">
        <v>528</v>
      </c>
      <c r="G1862" s="51" t="s">
        <v>363</v>
      </c>
      <c r="H1862" s="51">
        <v>2013</v>
      </c>
      <c r="I1862" s="52" t="s">
        <v>612</v>
      </c>
      <c r="J1862" s="51">
        <v>67</v>
      </c>
      <c r="M1862" s="51">
        <f>L1862-49</f>
        <v>-49</v>
      </c>
      <c r="P1862" s="51">
        <v>4</v>
      </c>
      <c r="T1862" s="51"/>
      <c r="W1862" s="51">
        <v>3</v>
      </c>
      <c r="X1862" s="51">
        <v>223</v>
      </c>
      <c r="Y1862" s="51">
        <v>25</v>
      </c>
      <c r="Z1862" s="51">
        <v>95</v>
      </c>
      <c r="AA1862" s="55">
        <f t="shared" si="312"/>
        <v>3.8</v>
      </c>
      <c r="AB1862" s="51">
        <v>4</v>
      </c>
      <c r="AC1862" s="51">
        <v>24</v>
      </c>
      <c r="AD1862" s="55">
        <f t="shared" si="310"/>
        <v>0.96</v>
      </c>
      <c r="AE1862" s="52">
        <f t="shared" si="313"/>
        <v>25.263157894736842</v>
      </c>
      <c r="AF1862" s="51">
        <v>0</v>
      </c>
      <c r="AG1862" s="51">
        <f t="shared" si="314"/>
        <v>0</v>
      </c>
      <c r="AH1862" s="51">
        <v>0</v>
      </c>
      <c r="AI1862" s="51">
        <f t="shared" si="315"/>
        <v>0</v>
      </c>
      <c r="AJ1862" s="50" t="s">
        <v>536</v>
      </c>
      <c r="AM1862" s="51">
        <v>3</v>
      </c>
      <c r="AN1862" s="51">
        <v>2</v>
      </c>
      <c r="AO1862" s="51">
        <v>3</v>
      </c>
      <c r="AP1862" s="51">
        <v>1</v>
      </c>
      <c r="AQ1862" s="51">
        <v>3</v>
      </c>
      <c r="AR1862" s="51">
        <v>3</v>
      </c>
      <c r="AS1862" s="51">
        <v>1</v>
      </c>
      <c r="AT1862" s="51" t="s">
        <v>707</v>
      </c>
      <c r="AU1862" s="51">
        <f>AS1862-76</f>
        <v>-75</v>
      </c>
      <c r="AV1862" s="51">
        <f>AS1862-90</f>
        <v>-89</v>
      </c>
      <c r="BG1862" s="51">
        <v>75</v>
      </c>
      <c r="BH1862" t="str">
        <f>CONCATENATE(Tabla1[[#This Row],[MADRE]],"X",Tabla1[[#This Row],[PADRE]])</f>
        <v>D01i467XD00i078</v>
      </c>
    </row>
    <row r="1863" spans="1:60" ht="15.75" hidden="1" x14ac:dyDescent="0.25">
      <c r="A1863" s="11" t="str">
        <f t="shared" si="311"/>
        <v>D10_182_2</v>
      </c>
      <c r="B1863" s="48" t="s">
        <v>698</v>
      </c>
      <c r="C1863" s="49">
        <v>182</v>
      </c>
      <c r="D1863" s="52">
        <v>2</v>
      </c>
      <c r="E1863" s="14" t="s">
        <v>614</v>
      </c>
      <c r="F1863" s="51" t="s">
        <v>528</v>
      </c>
      <c r="G1863" s="51" t="s">
        <v>363</v>
      </c>
      <c r="H1863" s="51">
        <v>2013</v>
      </c>
      <c r="I1863" s="52" t="s">
        <v>612</v>
      </c>
      <c r="J1863" s="51">
        <v>73</v>
      </c>
      <c r="M1863" s="51">
        <f>L1863-49</f>
        <v>-49</v>
      </c>
      <c r="P1863" s="51">
        <v>3</v>
      </c>
      <c r="T1863" s="51"/>
      <c r="W1863" s="51">
        <v>2</v>
      </c>
      <c r="X1863" s="51">
        <v>225</v>
      </c>
      <c r="Y1863" s="51">
        <v>25</v>
      </c>
      <c r="Z1863" s="51">
        <v>55</v>
      </c>
      <c r="AA1863" s="55">
        <f t="shared" si="312"/>
        <v>2.2626086956521743</v>
      </c>
      <c r="AB1863" s="51">
        <v>4</v>
      </c>
      <c r="AC1863" s="51">
        <v>18</v>
      </c>
      <c r="AD1863" s="55">
        <f t="shared" si="310"/>
        <v>0.78260869565217395</v>
      </c>
      <c r="AE1863" s="52">
        <f t="shared" si="313"/>
        <v>34.588777863182159</v>
      </c>
      <c r="AF1863" s="51">
        <v>2</v>
      </c>
      <c r="AG1863" s="51">
        <f t="shared" si="314"/>
        <v>8</v>
      </c>
      <c r="AH1863" s="51">
        <v>2</v>
      </c>
      <c r="AI1863" s="51">
        <f t="shared" si="315"/>
        <v>8</v>
      </c>
      <c r="AJ1863" s="50" t="s">
        <v>124</v>
      </c>
      <c r="AM1863" s="51">
        <v>5</v>
      </c>
      <c r="AN1863" s="51">
        <v>2</v>
      </c>
      <c r="AO1863" s="51">
        <v>2</v>
      </c>
      <c r="AP1863" s="51">
        <v>3</v>
      </c>
      <c r="AQ1863" s="51">
        <v>3</v>
      </c>
      <c r="AR1863" s="51">
        <v>3</v>
      </c>
      <c r="AS1863" s="51">
        <v>2</v>
      </c>
      <c r="AT1863" s="51"/>
      <c r="AU1863" s="51">
        <f>AS1863-76</f>
        <v>-74</v>
      </c>
      <c r="AV1863" s="51">
        <f>AS1863-90</f>
        <v>-88</v>
      </c>
      <c r="BG1863" s="51">
        <v>75</v>
      </c>
      <c r="BH1863" t="str">
        <f>CONCATENATE(Tabla1[[#This Row],[MADRE]],"X",Tabla1[[#This Row],[PADRE]])</f>
        <v>D01i467XD00i078</v>
      </c>
    </row>
    <row r="1864" spans="1:60" ht="15.75" hidden="1" x14ac:dyDescent="0.25">
      <c r="A1864" s="11" t="str">
        <f t="shared" si="311"/>
        <v>D10_182_2</v>
      </c>
      <c r="B1864" s="48" t="s">
        <v>698</v>
      </c>
      <c r="C1864" s="49">
        <v>182</v>
      </c>
      <c r="D1864" s="52">
        <v>2</v>
      </c>
      <c r="E1864" s="14" t="s">
        <v>614</v>
      </c>
      <c r="F1864" s="51" t="s">
        <v>528</v>
      </c>
      <c r="G1864" s="51" t="s">
        <v>363</v>
      </c>
      <c r="H1864" s="51">
        <v>2014</v>
      </c>
      <c r="I1864" s="52" t="s">
        <v>612</v>
      </c>
      <c r="J1864" s="51">
        <v>64</v>
      </c>
      <c r="M1864" s="51">
        <f>L1864-47</f>
        <v>-47</v>
      </c>
      <c r="P1864" s="51">
        <v>2</v>
      </c>
      <c r="T1864" s="51"/>
      <c r="W1864" s="51">
        <v>2</v>
      </c>
      <c r="X1864" s="51">
        <v>216</v>
      </c>
      <c r="Y1864" s="51">
        <v>25</v>
      </c>
      <c r="Z1864" s="51">
        <v>68</v>
      </c>
      <c r="AA1864" s="55">
        <f t="shared" si="312"/>
        <v>2.8952380952380952</v>
      </c>
      <c r="AB1864" s="51">
        <v>3</v>
      </c>
      <c r="AC1864" s="51">
        <v>23</v>
      </c>
      <c r="AD1864" s="55">
        <f t="shared" si="310"/>
        <v>1.0952380952380953</v>
      </c>
      <c r="AE1864" s="52">
        <f t="shared" si="313"/>
        <v>37.828947368421055</v>
      </c>
      <c r="AF1864" s="51">
        <v>4</v>
      </c>
      <c r="AG1864" s="51">
        <f t="shared" si="314"/>
        <v>16</v>
      </c>
      <c r="AH1864" s="51">
        <v>3</v>
      </c>
      <c r="AI1864" s="51">
        <f t="shared" si="315"/>
        <v>12</v>
      </c>
      <c r="AJ1864" s="50" t="s">
        <v>87</v>
      </c>
      <c r="AM1864" s="51">
        <v>4</v>
      </c>
      <c r="AN1864" s="51">
        <v>2</v>
      </c>
      <c r="AO1864" s="51">
        <v>1</v>
      </c>
      <c r="AP1864" s="51">
        <v>2</v>
      </c>
      <c r="AQ1864" s="51">
        <v>3</v>
      </c>
      <c r="AR1864" s="51">
        <v>3</v>
      </c>
      <c r="AS1864" s="51"/>
      <c r="AT1864" s="51"/>
      <c r="AU1864" s="51">
        <f>AS1864-64</f>
        <v>-64</v>
      </c>
      <c r="AV1864" s="51">
        <f>AS1864-77</f>
        <v>-77</v>
      </c>
      <c r="BG1864" s="51">
        <v>75</v>
      </c>
      <c r="BH1864" t="str">
        <f>CONCATENATE(Tabla1[[#This Row],[MADRE]],"X",Tabla1[[#This Row],[PADRE]])</f>
        <v>D01i467XD00i078</v>
      </c>
    </row>
    <row r="1865" spans="1:60" ht="15.75" hidden="1" x14ac:dyDescent="0.25">
      <c r="A1865" s="11" t="str">
        <f t="shared" si="311"/>
        <v>D10_193_2</v>
      </c>
      <c r="B1865" s="48" t="s">
        <v>698</v>
      </c>
      <c r="C1865" s="49">
        <v>193</v>
      </c>
      <c r="D1865" s="52">
        <v>2</v>
      </c>
      <c r="E1865" s="14" t="s">
        <v>614</v>
      </c>
      <c r="F1865" s="51" t="s">
        <v>528</v>
      </c>
      <c r="G1865" s="51" t="s">
        <v>363</v>
      </c>
      <c r="H1865" s="51">
        <v>2014</v>
      </c>
      <c r="I1865" s="52" t="s">
        <v>592</v>
      </c>
      <c r="J1865" s="51">
        <v>60</v>
      </c>
      <c r="M1865" s="51">
        <f>L1865-47</f>
        <v>-47</v>
      </c>
      <c r="P1865" s="51">
        <v>3</v>
      </c>
      <c r="T1865" s="51"/>
      <c r="W1865" s="51">
        <v>2</v>
      </c>
      <c r="X1865" s="51">
        <v>214</v>
      </c>
      <c r="Y1865" s="51">
        <v>25</v>
      </c>
      <c r="Z1865" s="51">
        <v>86</v>
      </c>
      <c r="AA1865" s="55">
        <f t="shared" si="312"/>
        <v>3.44</v>
      </c>
      <c r="AB1865" s="51">
        <v>3</v>
      </c>
      <c r="AC1865" s="51">
        <v>27</v>
      </c>
      <c r="AD1865" s="55">
        <f t="shared" si="310"/>
        <v>1.08</v>
      </c>
      <c r="AE1865" s="52">
        <f t="shared" si="313"/>
        <v>31.395348837209301</v>
      </c>
      <c r="AF1865" s="51">
        <v>0</v>
      </c>
      <c r="AG1865" s="51">
        <f t="shared" si="314"/>
        <v>0</v>
      </c>
      <c r="AH1865" s="51">
        <v>0</v>
      </c>
      <c r="AI1865" s="51">
        <f t="shared" si="315"/>
        <v>0</v>
      </c>
      <c r="AJ1865" s="50" t="s">
        <v>81</v>
      </c>
      <c r="AM1865" s="51">
        <v>7</v>
      </c>
      <c r="AN1865" s="51">
        <v>2</v>
      </c>
      <c r="AO1865" s="51">
        <v>2</v>
      </c>
      <c r="AP1865" s="51">
        <v>1</v>
      </c>
      <c r="AQ1865" s="51">
        <v>3</v>
      </c>
      <c r="AR1865" s="51">
        <v>4</v>
      </c>
      <c r="AS1865" s="51"/>
      <c r="AT1865" s="51"/>
      <c r="AU1865" s="51">
        <f>AS1865-64</f>
        <v>-64</v>
      </c>
      <c r="AV1865" s="51">
        <f>AS1865-77</f>
        <v>-77</v>
      </c>
      <c r="BG1865" s="51">
        <v>75</v>
      </c>
      <c r="BH1865" t="str">
        <f>CONCATENATE(Tabla1[[#This Row],[MADRE]],"X",Tabla1[[#This Row],[PADRE]])</f>
        <v>D01i467XD00i078</v>
      </c>
    </row>
    <row r="1866" spans="1:60" ht="15.75" hidden="1" x14ac:dyDescent="0.25">
      <c r="A1866" s="11" t="str">
        <f t="shared" si="311"/>
        <v>D10_203_2</v>
      </c>
      <c r="B1866" s="48" t="s">
        <v>698</v>
      </c>
      <c r="C1866" s="49">
        <v>203</v>
      </c>
      <c r="D1866" s="52">
        <v>2</v>
      </c>
      <c r="E1866" s="14" t="s">
        <v>614</v>
      </c>
      <c r="F1866" s="51" t="s">
        <v>528</v>
      </c>
      <c r="G1866" s="51" t="s">
        <v>363</v>
      </c>
      <c r="H1866" s="51">
        <v>2014</v>
      </c>
      <c r="I1866" s="52" t="s">
        <v>612</v>
      </c>
      <c r="J1866" s="51">
        <v>57</v>
      </c>
      <c r="M1866" s="51">
        <f>L1866-47</f>
        <v>-47</v>
      </c>
      <c r="P1866" s="51">
        <v>3</v>
      </c>
      <c r="T1866" s="51"/>
      <c r="W1866" s="51">
        <v>2</v>
      </c>
      <c r="X1866" s="51">
        <v>216</v>
      </c>
      <c r="Y1866" s="51">
        <v>25</v>
      </c>
      <c r="Z1866" s="51">
        <v>84</v>
      </c>
      <c r="AA1866" s="55">
        <f t="shared" si="312"/>
        <v>3.36</v>
      </c>
      <c r="AB1866" s="51">
        <v>4</v>
      </c>
      <c r="AC1866" s="51">
        <v>24</v>
      </c>
      <c r="AD1866" s="55">
        <f t="shared" si="310"/>
        <v>0.96</v>
      </c>
      <c r="AE1866" s="52">
        <f t="shared" si="313"/>
        <v>28.571428571428573</v>
      </c>
      <c r="AF1866" s="51">
        <v>0</v>
      </c>
      <c r="AG1866" s="51">
        <f t="shared" si="314"/>
        <v>0</v>
      </c>
      <c r="AH1866" s="51">
        <v>0</v>
      </c>
      <c r="AI1866" s="51">
        <f t="shared" si="315"/>
        <v>0</v>
      </c>
      <c r="AJ1866" s="50" t="s">
        <v>448</v>
      </c>
      <c r="AM1866" s="51">
        <v>7</v>
      </c>
      <c r="AN1866" s="51">
        <v>3</v>
      </c>
      <c r="AO1866" s="51">
        <v>2</v>
      </c>
      <c r="AP1866" s="51">
        <v>2</v>
      </c>
      <c r="AQ1866" s="51">
        <v>3</v>
      </c>
      <c r="AR1866" s="51">
        <v>3</v>
      </c>
      <c r="AS1866" s="51"/>
      <c r="AT1866" s="51"/>
      <c r="AU1866" s="51">
        <f>AS1866-64</f>
        <v>-64</v>
      </c>
      <c r="AV1866" s="51">
        <f>AS1866-77</f>
        <v>-77</v>
      </c>
      <c r="BG1866" s="51">
        <v>75</v>
      </c>
      <c r="BH1866" t="str">
        <f>CONCATENATE(Tabla1[[#This Row],[MADRE]],"X",Tabla1[[#This Row],[PADRE]])</f>
        <v>D01i467XD00i078</v>
      </c>
    </row>
    <row r="1867" spans="1:60" ht="15.75" hidden="1" x14ac:dyDescent="0.25">
      <c r="A1867" s="11" t="str">
        <f t="shared" si="311"/>
        <v>D10_244_5</v>
      </c>
      <c r="B1867" s="48" t="s">
        <v>698</v>
      </c>
      <c r="C1867" s="49">
        <v>244</v>
      </c>
      <c r="D1867" s="52">
        <v>5</v>
      </c>
      <c r="E1867" s="14" t="s">
        <v>614</v>
      </c>
      <c r="F1867" s="51" t="s">
        <v>523</v>
      </c>
      <c r="G1867" s="51" t="s">
        <v>363</v>
      </c>
      <c r="H1867" s="51">
        <v>2013</v>
      </c>
      <c r="I1867" s="52" t="s">
        <v>612</v>
      </c>
      <c r="J1867" s="51">
        <v>70</v>
      </c>
      <c r="M1867" s="51">
        <f>L1867-49</f>
        <v>-49</v>
      </c>
      <c r="P1867" s="51">
        <v>4</v>
      </c>
      <c r="T1867" s="51"/>
      <c r="W1867" s="51">
        <v>2</v>
      </c>
      <c r="X1867" s="51">
        <v>229</v>
      </c>
      <c r="Y1867" s="51">
        <v>25</v>
      </c>
      <c r="Z1867" s="51">
        <v>84</v>
      </c>
      <c r="AA1867" s="55">
        <f t="shared" si="312"/>
        <v>3.4971428571428573</v>
      </c>
      <c r="AB1867" s="51">
        <v>4</v>
      </c>
      <c r="AC1867" s="51">
        <v>18</v>
      </c>
      <c r="AD1867" s="55">
        <f t="shared" si="310"/>
        <v>0.8571428571428571</v>
      </c>
      <c r="AE1867" s="52">
        <f t="shared" si="313"/>
        <v>24.509803921568626</v>
      </c>
      <c r="AF1867" s="51">
        <v>4</v>
      </c>
      <c r="AG1867" s="51">
        <f t="shared" si="314"/>
        <v>16</v>
      </c>
      <c r="AH1867" s="51">
        <v>1</v>
      </c>
      <c r="AI1867" s="51">
        <f t="shared" si="315"/>
        <v>4</v>
      </c>
      <c r="AJ1867" s="50" t="s">
        <v>133</v>
      </c>
      <c r="AM1867" s="51">
        <v>7</v>
      </c>
      <c r="AN1867" s="51">
        <v>3</v>
      </c>
      <c r="AO1867" s="51">
        <v>1</v>
      </c>
      <c r="AP1867" s="51">
        <v>3</v>
      </c>
      <c r="AQ1867" s="51">
        <v>3</v>
      </c>
      <c r="AR1867" s="51">
        <v>2</v>
      </c>
      <c r="AS1867" s="51">
        <v>0</v>
      </c>
      <c r="AT1867" s="51" t="s">
        <v>708</v>
      </c>
      <c r="AU1867" s="51">
        <f>AS1867-76</f>
        <v>-76</v>
      </c>
      <c r="AV1867" s="51">
        <f>AS1867-90</f>
        <v>-90</v>
      </c>
      <c r="BG1867" s="51">
        <v>100</v>
      </c>
      <c r="BH1867" t="str">
        <f>CONCATENATE(Tabla1[[#This Row],[MADRE]],"X",Tabla1[[#This Row],[PADRE]])</f>
        <v>D01i467XD00i072</v>
      </c>
    </row>
    <row r="1868" spans="1:60" ht="15.75" hidden="1" x14ac:dyDescent="0.25">
      <c r="A1868" s="11" t="str">
        <f t="shared" si="311"/>
        <v>D10_244_5</v>
      </c>
      <c r="B1868" s="48" t="s">
        <v>698</v>
      </c>
      <c r="C1868" s="49">
        <v>244</v>
      </c>
      <c r="D1868" s="52">
        <v>5</v>
      </c>
      <c r="E1868" s="14" t="s">
        <v>614</v>
      </c>
      <c r="F1868" s="51" t="s">
        <v>523</v>
      </c>
      <c r="G1868" s="51" t="s">
        <v>363</v>
      </c>
      <c r="H1868" s="51">
        <v>2014</v>
      </c>
      <c r="I1868" s="52" t="s">
        <v>612</v>
      </c>
      <c r="J1868" s="51">
        <v>59</v>
      </c>
      <c r="M1868" s="51">
        <f>L1868-47</f>
        <v>-47</v>
      </c>
      <c r="P1868" s="51">
        <v>2</v>
      </c>
      <c r="T1868" s="51"/>
      <c r="W1868" s="51">
        <v>2</v>
      </c>
      <c r="X1868" s="51">
        <v>216</v>
      </c>
      <c r="Y1868" s="51">
        <v>25</v>
      </c>
      <c r="Z1868" s="51">
        <v>105</v>
      </c>
      <c r="AA1868" s="55">
        <f t="shared" si="312"/>
        <v>4.2366666666666672</v>
      </c>
      <c r="AB1868" s="51">
        <v>4</v>
      </c>
      <c r="AC1868" s="51">
        <v>22</v>
      </c>
      <c r="AD1868" s="55">
        <f t="shared" si="310"/>
        <v>0.91666666666666663</v>
      </c>
      <c r="AE1868" s="52">
        <f t="shared" si="313"/>
        <v>21.636506687647515</v>
      </c>
      <c r="AF1868" s="51">
        <v>1</v>
      </c>
      <c r="AG1868" s="51">
        <f t="shared" si="314"/>
        <v>4</v>
      </c>
      <c r="AH1868" s="51">
        <v>0</v>
      </c>
      <c r="AI1868" s="51">
        <f t="shared" si="315"/>
        <v>0</v>
      </c>
      <c r="AJ1868" s="50" t="s">
        <v>87</v>
      </c>
      <c r="AM1868" s="51">
        <v>7</v>
      </c>
      <c r="AN1868" s="51">
        <v>2</v>
      </c>
      <c r="AO1868" s="51">
        <v>1</v>
      </c>
      <c r="AP1868" s="51">
        <v>1</v>
      </c>
      <c r="AQ1868" s="51">
        <v>3</v>
      </c>
      <c r="AR1868" s="51">
        <v>3</v>
      </c>
      <c r="AS1868" s="51"/>
      <c r="AT1868" s="51"/>
      <c r="AU1868" s="51">
        <f>AS1868-64</f>
        <v>-64</v>
      </c>
      <c r="AV1868" s="51">
        <f>AS1868-77</f>
        <v>-77</v>
      </c>
      <c r="BG1868" s="51">
        <v>100</v>
      </c>
      <c r="BH1868" t="str">
        <f>CONCATENATE(Tabla1[[#This Row],[MADRE]],"X",Tabla1[[#This Row],[PADRE]])</f>
        <v>D01i467XD00i072</v>
      </c>
    </row>
    <row r="1869" spans="1:60" ht="15.75" hidden="1" x14ac:dyDescent="0.25">
      <c r="A1869" s="11" t="str">
        <f t="shared" si="311"/>
        <v>D10_290_5</v>
      </c>
      <c r="B1869" s="48" t="s">
        <v>698</v>
      </c>
      <c r="C1869" s="49">
        <v>290</v>
      </c>
      <c r="D1869" s="52">
        <v>5</v>
      </c>
      <c r="E1869" s="14" t="s">
        <v>614</v>
      </c>
      <c r="F1869" s="51" t="s">
        <v>523</v>
      </c>
      <c r="G1869" s="51" t="s">
        <v>363</v>
      </c>
      <c r="H1869" s="51">
        <v>2014</v>
      </c>
      <c r="I1869" s="52" t="s">
        <v>612</v>
      </c>
      <c r="J1869" s="51">
        <v>55</v>
      </c>
      <c r="M1869" s="51">
        <f>L1869-47</f>
        <v>-47</v>
      </c>
      <c r="P1869" s="51">
        <v>2</v>
      </c>
      <c r="T1869" s="51"/>
      <c r="W1869" s="51">
        <v>2</v>
      </c>
      <c r="X1869" s="51">
        <v>210</v>
      </c>
      <c r="Y1869" s="51">
        <v>25</v>
      </c>
      <c r="Z1869" s="51">
        <v>118</v>
      </c>
      <c r="AA1869" s="55">
        <f t="shared" si="312"/>
        <v>4.72</v>
      </c>
      <c r="AB1869" s="51">
        <v>4</v>
      </c>
      <c r="AC1869" s="51">
        <v>31</v>
      </c>
      <c r="AD1869" s="55">
        <f t="shared" si="310"/>
        <v>1.24</v>
      </c>
      <c r="AE1869" s="52">
        <f t="shared" si="313"/>
        <v>26.271186440677969</v>
      </c>
      <c r="AF1869" s="51">
        <v>0</v>
      </c>
      <c r="AG1869" s="51">
        <f t="shared" si="314"/>
        <v>0</v>
      </c>
      <c r="AH1869" s="51">
        <v>7</v>
      </c>
      <c r="AI1869" s="51">
        <f t="shared" si="315"/>
        <v>28</v>
      </c>
      <c r="AJ1869" s="50" t="s">
        <v>87</v>
      </c>
      <c r="AM1869" s="51">
        <v>4</v>
      </c>
      <c r="AN1869" s="51">
        <v>2</v>
      </c>
      <c r="AO1869" s="51">
        <v>1</v>
      </c>
      <c r="AP1869" s="51">
        <v>2</v>
      </c>
      <c r="AQ1869" s="51">
        <v>3</v>
      </c>
      <c r="AR1869" s="51">
        <v>4</v>
      </c>
      <c r="AS1869" s="51"/>
      <c r="AT1869" s="51" t="s">
        <v>554</v>
      </c>
      <c r="AU1869" s="51">
        <f>AS1869-64</f>
        <v>-64</v>
      </c>
      <c r="AV1869" s="51">
        <f>AS1869-77</f>
        <v>-77</v>
      </c>
      <c r="BG1869" s="51">
        <v>100</v>
      </c>
      <c r="BH1869" t="str">
        <f>CONCATENATE(Tabla1[[#This Row],[MADRE]],"X",Tabla1[[#This Row],[PADRE]])</f>
        <v>D01i467XD00i072</v>
      </c>
    </row>
    <row r="1870" spans="1:60" ht="15.75" hidden="1" x14ac:dyDescent="0.25">
      <c r="A1870" s="11" t="str">
        <f t="shared" si="311"/>
        <v>D10_317_6</v>
      </c>
      <c r="B1870" s="48" t="s">
        <v>698</v>
      </c>
      <c r="C1870" s="49">
        <v>317</v>
      </c>
      <c r="D1870" s="52">
        <v>6</v>
      </c>
      <c r="E1870" s="14" t="s">
        <v>508</v>
      </c>
      <c r="F1870" s="51" t="s">
        <v>523</v>
      </c>
      <c r="G1870" s="51" t="s">
        <v>363</v>
      </c>
      <c r="H1870" s="51">
        <v>2014</v>
      </c>
      <c r="I1870" s="52" t="s">
        <v>612</v>
      </c>
      <c r="J1870" s="51">
        <v>57</v>
      </c>
      <c r="M1870" s="51">
        <f>L1870-47</f>
        <v>-47</v>
      </c>
      <c r="P1870" s="51">
        <v>3</v>
      </c>
      <c r="T1870" s="51"/>
      <c r="W1870" s="51">
        <v>2</v>
      </c>
      <c r="X1870" s="51">
        <v>204</v>
      </c>
      <c r="Y1870" s="51">
        <v>25</v>
      </c>
      <c r="Z1870" s="51">
        <v>81</v>
      </c>
      <c r="AA1870" s="55">
        <f t="shared" si="312"/>
        <v>3.2833333333333332</v>
      </c>
      <c r="AB1870" s="51">
        <v>3</v>
      </c>
      <c r="AC1870" s="51">
        <v>26</v>
      </c>
      <c r="AD1870" s="55">
        <f t="shared" si="310"/>
        <v>1.0833333333333333</v>
      </c>
      <c r="AE1870" s="52">
        <f t="shared" si="313"/>
        <v>32.994923857868017</v>
      </c>
      <c r="AF1870" s="51">
        <v>1</v>
      </c>
      <c r="AG1870" s="51">
        <f t="shared" si="314"/>
        <v>4</v>
      </c>
      <c r="AH1870" s="51">
        <v>4</v>
      </c>
      <c r="AI1870" s="51">
        <f t="shared" si="315"/>
        <v>16</v>
      </c>
      <c r="AJ1870" s="50" t="s">
        <v>709</v>
      </c>
      <c r="AM1870" s="51">
        <v>8</v>
      </c>
      <c r="AN1870" s="51">
        <v>1</v>
      </c>
      <c r="AO1870" s="51">
        <v>2</v>
      </c>
      <c r="AP1870" s="51">
        <v>2</v>
      </c>
      <c r="AQ1870" s="51">
        <v>3</v>
      </c>
      <c r="AR1870" s="51">
        <v>2</v>
      </c>
      <c r="AS1870" s="51"/>
      <c r="AT1870" s="51" t="s">
        <v>710</v>
      </c>
      <c r="AU1870" s="51">
        <f>AS1870-64</f>
        <v>-64</v>
      </c>
      <c r="AV1870" s="51">
        <f>AS1870-77</f>
        <v>-77</v>
      </c>
      <c r="BG1870" s="51">
        <v>75</v>
      </c>
      <c r="BH1870" t="str">
        <f>CONCATENATE(Tabla1[[#This Row],[MADRE]],"X",Tabla1[[#This Row],[PADRE]])</f>
        <v>D98i672XD00i072</v>
      </c>
    </row>
    <row r="1871" spans="1:60" ht="15.75" hidden="1" x14ac:dyDescent="0.25">
      <c r="A1871" s="11" t="str">
        <f t="shared" si="311"/>
        <v>D10_327_10</v>
      </c>
      <c r="B1871" s="48" t="s">
        <v>698</v>
      </c>
      <c r="C1871" s="49">
        <v>327</v>
      </c>
      <c r="D1871" s="52">
        <v>10</v>
      </c>
      <c r="E1871" s="14" t="s">
        <v>528</v>
      </c>
      <c r="F1871" s="51" t="s">
        <v>577</v>
      </c>
      <c r="G1871" s="51" t="s">
        <v>363</v>
      </c>
      <c r="H1871" s="51">
        <v>2015</v>
      </c>
      <c r="I1871" s="52" t="s">
        <v>592</v>
      </c>
      <c r="J1871" s="51">
        <v>71</v>
      </c>
      <c r="M1871" s="51">
        <f>L1871-61</f>
        <v>-61</v>
      </c>
      <c r="P1871" s="51">
        <v>3</v>
      </c>
      <c r="T1871" s="51" t="s">
        <v>711</v>
      </c>
      <c r="W1871" s="51">
        <v>3</v>
      </c>
      <c r="X1871" s="51">
        <v>218</v>
      </c>
      <c r="Y1871" s="51">
        <v>25</v>
      </c>
      <c r="Z1871" s="51">
        <v>68</v>
      </c>
      <c r="AA1871" s="55">
        <f t="shared" si="312"/>
        <v>2.72</v>
      </c>
      <c r="AB1871" s="51">
        <v>4</v>
      </c>
      <c r="AC1871" s="51">
        <v>23</v>
      </c>
      <c r="AD1871" s="55">
        <f t="shared" si="310"/>
        <v>0.92</v>
      </c>
      <c r="AE1871" s="52">
        <f t="shared" si="313"/>
        <v>33.823529411764703</v>
      </c>
      <c r="AF1871" s="51">
        <v>0</v>
      </c>
      <c r="AG1871" s="51">
        <f t="shared" si="314"/>
        <v>0</v>
      </c>
      <c r="AH1871" s="51">
        <v>0</v>
      </c>
      <c r="AI1871" s="51">
        <f t="shared" si="315"/>
        <v>0</v>
      </c>
      <c r="AJ1871" s="50" t="s">
        <v>143</v>
      </c>
      <c r="AM1871" s="51">
        <v>4</v>
      </c>
      <c r="AN1871" s="51">
        <v>2</v>
      </c>
      <c r="AO1871" s="51">
        <v>2</v>
      </c>
      <c r="AP1871" s="51">
        <v>3</v>
      </c>
      <c r="AQ1871" s="51">
        <v>3</v>
      </c>
      <c r="AR1871" s="51">
        <v>2</v>
      </c>
      <c r="AS1871" s="51"/>
      <c r="AT1871" s="51"/>
      <c r="AU1871" s="51">
        <f>AS1871-81</f>
        <v>-81</v>
      </c>
      <c r="AV1871" s="51">
        <f>AS1871-89</f>
        <v>-89</v>
      </c>
      <c r="BG1871" s="51">
        <v>100</v>
      </c>
      <c r="BH1871" t="str">
        <f>CONCATENATE(Tabla1[[#This Row],[MADRE]],"X",Tabla1[[#This Row],[PADRE]])</f>
        <v>D00i078XD01i466</v>
      </c>
    </row>
    <row r="1872" spans="1:60" ht="15.75" hidden="1" x14ac:dyDescent="0.25">
      <c r="A1872" s="11" t="str">
        <f t="shared" si="311"/>
        <v>D10_329_10</v>
      </c>
      <c r="B1872" s="48" t="s">
        <v>698</v>
      </c>
      <c r="C1872" s="49">
        <v>329</v>
      </c>
      <c r="D1872" s="52">
        <v>10</v>
      </c>
      <c r="E1872" s="14" t="s">
        <v>528</v>
      </c>
      <c r="F1872" s="51" t="s">
        <v>577</v>
      </c>
      <c r="G1872" s="51" t="s">
        <v>363</v>
      </c>
      <c r="H1872" s="51">
        <v>2014</v>
      </c>
      <c r="I1872" s="52" t="s">
        <v>592</v>
      </c>
      <c r="J1872" s="51">
        <v>52</v>
      </c>
      <c r="M1872" s="51">
        <f>L1872-47</f>
        <v>-47</v>
      </c>
      <c r="P1872" s="51">
        <v>2</v>
      </c>
      <c r="T1872" s="51"/>
      <c r="W1872" s="51">
        <v>2</v>
      </c>
      <c r="X1872" s="51">
        <v>210</v>
      </c>
      <c r="Y1872" s="51">
        <v>25</v>
      </c>
      <c r="Z1872" s="51">
        <v>105</v>
      </c>
      <c r="AA1872" s="55">
        <f t="shared" si="312"/>
        <v>4.2</v>
      </c>
      <c r="AB1872" s="51">
        <v>4</v>
      </c>
      <c r="AC1872" s="51">
        <v>30</v>
      </c>
      <c r="AD1872" s="55">
        <f t="shared" si="310"/>
        <v>1.2</v>
      </c>
      <c r="AE1872" s="52">
        <f t="shared" si="313"/>
        <v>28.571428571428569</v>
      </c>
      <c r="AF1872" s="51">
        <v>0</v>
      </c>
      <c r="AG1872" s="51">
        <f t="shared" si="314"/>
        <v>0</v>
      </c>
      <c r="AH1872" s="51">
        <v>0</v>
      </c>
      <c r="AI1872" s="51">
        <f t="shared" si="315"/>
        <v>0</v>
      </c>
      <c r="AJ1872" s="50" t="s">
        <v>712</v>
      </c>
      <c r="AM1872" s="51">
        <v>8</v>
      </c>
      <c r="AN1872" s="51">
        <v>2</v>
      </c>
      <c r="AO1872" s="51">
        <v>2</v>
      </c>
      <c r="AP1872" s="51">
        <v>2</v>
      </c>
      <c r="AQ1872" s="51">
        <v>3</v>
      </c>
      <c r="AR1872" s="51">
        <v>4</v>
      </c>
      <c r="AS1872" s="51"/>
      <c r="AT1872" s="51"/>
      <c r="AU1872" s="51">
        <f>AS1872-64</f>
        <v>-64</v>
      </c>
      <c r="AV1872" s="51">
        <f>AS1872-77</f>
        <v>-77</v>
      </c>
      <c r="BG1872" s="51">
        <v>100</v>
      </c>
      <c r="BH1872" t="str">
        <f>CONCATENATE(Tabla1[[#This Row],[MADRE]],"X",Tabla1[[#This Row],[PADRE]])</f>
        <v>D00i078XD01i466</v>
      </c>
    </row>
    <row r="1873" spans="1:60" ht="15.75" hidden="1" x14ac:dyDescent="0.25">
      <c r="A1873" s="11" t="str">
        <f t="shared" si="311"/>
        <v>D10_332_10</v>
      </c>
      <c r="B1873" s="48" t="s">
        <v>698</v>
      </c>
      <c r="C1873" s="49">
        <v>332</v>
      </c>
      <c r="D1873" s="52">
        <v>10</v>
      </c>
      <c r="E1873" s="14" t="s">
        <v>528</v>
      </c>
      <c r="F1873" s="51" t="s">
        <v>577</v>
      </c>
      <c r="G1873" s="51" t="s">
        <v>363</v>
      </c>
      <c r="H1873" s="51">
        <v>2014</v>
      </c>
      <c r="I1873" s="52" t="s">
        <v>612</v>
      </c>
      <c r="J1873" s="51">
        <v>54</v>
      </c>
      <c r="M1873" s="51">
        <f>L1873-47</f>
        <v>-47</v>
      </c>
      <c r="P1873" s="51">
        <v>2</v>
      </c>
      <c r="T1873" s="51"/>
      <c r="W1873" s="51">
        <v>2</v>
      </c>
      <c r="X1873" s="51">
        <v>208</v>
      </c>
      <c r="Y1873" s="51">
        <v>25</v>
      </c>
      <c r="Z1873" s="51">
        <v>57</v>
      </c>
      <c r="AA1873" s="55">
        <f t="shared" si="312"/>
        <v>2.2799999999999998</v>
      </c>
      <c r="AB1873" s="51">
        <v>4</v>
      </c>
      <c r="AC1873" s="51">
        <v>20</v>
      </c>
      <c r="AD1873" s="55">
        <f t="shared" si="310"/>
        <v>0.8</v>
      </c>
      <c r="AE1873" s="52">
        <f t="shared" si="313"/>
        <v>35.087719298245617</v>
      </c>
      <c r="AF1873" s="51">
        <v>0</v>
      </c>
      <c r="AG1873" s="51">
        <f t="shared" si="314"/>
        <v>0</v>
      </c>
      <c r="AH1873" s="51">
        <v>0</v>
      </c>
      <c r="AI1873" s="51">
        <f t="shared" si="315"/>
        <v>0</v>
      </c>
      <c r="AJ1873" s="50" t="s">
        <v>87</v>
      </c>
      <c r="AM1873" s="51">
        <v>4</v>
      </c>
      <c r="AN1873" s="51">
        <v>3</v>
      </c>
      <c r="AO1873" s="51">
        <v>2</v>
      </c>
      <c r="AP1873" s="51">
        <v>2</v>
      </c>
      <c r="AQ1873" s="51">
        <v>3</v>
      </c>
      <c r="AR1873" s="51">
        <v>3</v>
      </c>
      <c r="AS1873" s="51"/>
      <c r="AT1873" s="51" t="s">
        <v>713</v>
      </c>
      <c r="AU1873" s="51">
        <f>AS1873-64</f>
        <v>-64</v>
      </c>
      <c r="AV1873" s="51">
        <f>AS1873-77</f>
        <v>-77</v>
      </c>
      <c r="BG1873" s="51">
        <v>100</v>
      </c>
      <c r="BH1873" t="str">
        <f>CONCATENATE(Tabla1[[#This Row],[MADRE]],"X",Tabla1[[#This Row],[PADRE]])</f>
        <v>D00i078XD01i466</v>
      </c>
    </row>
    <row r="1874" spans="1:60" ht="15.75" hidden="1" x14ac:dyDescent="0.25">
      <c r="A1874" s="11" t="str">
        <f t="shared" si="311"/>
        <v>D10_340_10</v>
      </c>
      <c r="B1874" s="48" t="s">
        <v>698</v>
      </c>
      <c r="C1874" s="49">
        <v>340</v>
      </c>
      <c r="D1874" s="52">
        <v>10</v>
      </c>
      <c r="E1874" s="14" t="s">
        <v>528</v>
      </c>
      <c r="F1874" s="51" t="s">
        <v>577</v>
      </c>
      <c r="G1874" s="51" t="s">
        <v>363</v>
      </c>
      <c r="H1874" s="51">
        <v>2014</v>
      </c>
      <c r="I1874" s="52" t="s">
        <v>612</v>
      </c>
      <c r="J1874" s="51">
        <v>57</v>
      </c>
      <c r="M1874" s="51">
        <f>L1874-47</f>
        <v>-47</v>
      </c>
      <c r="P1874" s="51">
        <v>3</v>
      </c>
      <c r="T1874" s="51"/>
      <c r="W1874" s="51">
        <v>3</v>
      </c>
      <c r="X1874" s="51">
        <v>210</v>
      </c>
      <c r="Y1874" s="51">
        <v>25</v>
      </c>
      <c r="Z1874" s="51">
        <v>60</v>
      </c>
      <c r="AA1874" s="55">
        <f t="shared" si="312"/>
        <v>2.4</v>
      </c>
      <c r="AB1874" s="51">
        <v>3</v>
      </c>
      <c r="AC1874" s="51">
        <v>19</v>
      </c>
      <c r="AD1874" s="55">
        <f t="shared" si="310"/>
        <v>0.76</v>
      </c>
      <c r="AE1874" s="52">
        <f t="shared" si="313"/>
        <v>31.666666666666668</v>
      </c>
      <c r="AF1874" s="51">
        <v>0</v>
      </c>
      <c r="AG1874" s="51">
        <f t="shared" si="314"/>
        <v>0</v>
      </c>
      <c r="AH1874" s="51">
        <v>0</v>
      </c>
      <c r="AI1874" s="51">
        <f t="shared" si="315"/>
        <v>0</v>
      </c>
      <c r="AJ1874" s="50" t="s">
        <v>441</v>
      </c>
      <c r="AM1874" s="51">
        <v>4</v>
      </c>
      <c r="AN1874" s="51">
        <v>2</v>
      </c>
      <c r="AO1874" s="51">
        <v>1</v>
      </c>
      <c r="AP1874" s="51">
        <v>2</v>
      </c>
      <c r="AQ1874" s="51">
        <v>3</v>
      </c>
      <c r="AR1874" s="51">
        <v>2</v>
      </c>
      <c r="AS1874" s="51"/>
      <c r="AT1874" s="51" t="s">
        <v>627</v>
      </c>
      <c r="AU1874" s="51">
        <f>AS1874-64</f>
        <v>-64</v>
      </c>
      <c r="AV1874" s="51">
        <f>AS1874-77</f>
        <v>-77</v>
      </c>
      <c r="BG1874" s="51">
        <v>100</v>
      </c>
      <c r="BH1874" t="str">
        <f>CONCATENATE(Tabla1[[#This Row],[MADRE]],"X",Tabla1[[#This Row],[PADRE]])</f>
        <v>D00i078XD01i466</v>
      </c>
    </row>
    <row r="1875" spans="1:60" ht="15.75" hidden="1" x14ac:dyDescent="0.25">
      <c r="A1875" s="11" t="str">
        <f t="shared" si="311"/>
        <v>D10_349_10</v>
      </c>
      <c r="B1875" s="48" t="s">
        <v>698</v>
      </c>
      <c r="C1875" s="49">
        <v>349</v>
      </c>
      <c r="D1875" s="52">
        <v>10</v>
      </c>
      <c r="E1875" s="14" t="s">
        <v>528</v>
      </c>
      <c r="F1875" s="51" t="s">
        <v>577</v>
      </c>
      <c r="G1875" s="51" t="s">
        <v>363</v>
      </c>
      <c r="H1875" s="51">
        <v>2013</v>
      </c>
      <c r="I1875" s="52" t="s">
        <v>612</v>
      </c>
      <c r="J1875" s="51">
        <v>65</v>
      </c>
      <c r="M1875" s="51">
        <f>L1875-49</f>
        <v>-49</v>
      </c>
      <c r="P1875" s="51">
        <v>2</v>
      </c>
      <c r="T1875" s="51"/>
      <c r="W1875" s="51">
        <v>2</v>
      </c>
      <c r="X1875" s="51">
        <v>315</v>
      </c>
      <c r="Y1875" s="51">
        <v>25</v>
      </c>
      <c r="Z1875" s="51">
        <v>98</v>
      </c>
      <c r="AA1875" s="55">
        <f t="shared" si="312"/>
        <v>3.958333333333333</v>
      </c>
      <c r="AB1875" s="51">
        <v>4</v>
      </c>
      <c r="AC1875" s="51">
        <v>23</v>
      </c>
      <c r="AD1875" s="55">
        <f t="shared" si="310"/>
        <v>0.95833333333333337</v>
      </c>
      <c r="AE1875" s="52">
        <f t="shared" si="313"/>
        <v>24.210526315789476</v>
      </c>
      <c r="AF1875" s="51">
        <v>1</v>
      </c>
      <c r="AG1875" s="51">
        <f t="shared" si="314"/>
        <v>4</v>
      </c>
      <c r="AH1875" s="51">
        <v>0</v>
      </c>
      <c r="AI1875" s="51">
        <f t="shared" si="315"/>
        <v>0</v>
      </c>
      <c r="AJ1875" s="51" t="s">
        <v>537</v>
      </c>
      <c r="AM1875" s="51">
        <v>5</v>
      </c>
      <c r="AN1875" s="51">
        <v>2</v>
      </c>
      <c r="AO1875" s="51">
        <v>2</v>
      </c>
      <c r="AP1875" s="51">
        <v>2</v>
      </c>
      <c r="AQ1875" s="51">
        <v>3</v>
      </c>
      <c r="AR1875" s="51">
        <v>3</v>
      </c>
      <c r="AS1875" s="51">
        <v>1</v>
      </c>
      <c r="AT1875" s="51"/>
      <c r="AU1875" s="51">
        <f>AS1875-76</f>
        <v>-75</v>
      </c>
      <c r="AV1875" s="51">
        <f>AS1875-90</f>
        <v>-89</v>
      </c>
      <c r="BG1875" s="51">
        <v>100</v>
      </c>
      <c r="BH1875" t="str">
        <f>CONCATENATE(Tabla1[[#This Row],[MADRE]],"X",Tabla1[[#This Row],[PADRE]])</f>
        <v>D00i078XD01i466</v>
      </c>
    </row>
    <row r="1876" spans="1:60" ht="15.75" hidden="1" x14ac:dyDescent="0.25">
      <c r="A1876" s="11" t="str">
        <f t="shared" si="311"/>
        <v>D10_351_10</v>
      </c>
      <c r="B1876" s="48" t="s">
        <v>698</v>
      </c>
      <c r="C1876" s="49">
        <v>351</v>
      </c>
      <c r="D1876" s="52">
        <v>10</v>
      </c>
      <c r="E1876" s="14" t="s">
        <v>528</v>
      </c>
      <c r="F1876" s="51" t="s">
        <v>577</v>
      </c>
      <c r="G1876" s="51" t="s">
        <v>363</v>
      </c>
      <c r="H1876" s="51">
        <v>2014</v>
      </c>
      <c r="I1876" s="52" t="s">
        <v>612</v>
      </c>
      <c r="J1876" s="51">
        <v>57</v>
      </c>
      <c r="M1876" s="51">
        <f>L1876-47</f>
        <v>-47</v>
      </c>
      <c r="P1876" s="51">
        <v>3</v>
      </c>
      <c r="T1876" s="51"/>
      <c r="W1876" s="51">
        <v>2</v>
      </c>
      <c r="X1876" s="51">
        <v>210</v>
      </c>
      <c r="Y1876" s="51">
        <v>25</v>
      </c>
      <c r="Z1876" s="51">
        <v>92</v>
      </c>
      <c r="AA1876" s="55">
        <f t="shared" si="312"/>
        <v>3.68</v>
      </c>
      <c r="AB1876" s="51">
        <v>4</v>
      </c>
      <c r="AC1876" s="51">
        <v>22</v>
      </c>
      <c r="AD1876" s="55">
        <f t="shared" si="310"/>
        <v>0.88</v>
      </c>
      <c r="AE1876" s="52">
        <f t="shared" si="313"/>
        <v>23.913043478260867</v>
      </c>
      <c r="AF1876" s="51">
        <v>0</v>
      </c>
      <c r="AG1876" s="51">
        <f t="shared" si="314"/>
        <v>0</v>
      </c>
      <c r="AH1876" s="51">
        <v>0</v>
      </c>
      <c r="AI1876" s="51">
        <f t="shared" si="315"/>
        <v>0</v>
      </c>
      <c r="AJ1876" s="50" t="s">
        <v>411</v>
      </c>
      <c r="AM1876" s="51">
        <v>7</v>
      </c>
      <c r="AN1876" s="51">
        <v>2</v>
      </c>
      <c r="AO1876" s="51">
        <v>2</v>
      </c>
      <c r="AP1876" s="51">
        <v>1</v>
      </c>
      <c r="AQ1876" s="51">
        <v>3</v>
      </c>
      <c r="AR1876" s="51">
        <v>3</v>
      </c>
      <c r="AS1876" s="51"/>
      <c r="AT1876" s="51"/>
      <c r="AU1876" s="51">
        <f>AS1876-64</f>
        <v>-64</v>
      </c>
      <c r="AV1876" s="51">
        <f>AS1876-77</f>
        <v>-77</v>
      </c>
      <c r="BG1876" s="51">
        <v>100</v>
      </c>
      <c r="BH1876" t="str">
        <f>CONCATENATE(Tabla1[[#This Row],[MADRE]],"X",Tabla1[[#This Row],[PADRE]])</f>
        <v>D00i078XD01i466</v>
      </c>
    </row>
    <row r="1877" spans="1:60" ht="15.75" hidden="1" x14ac:dyDescent="0.25">
      <c r="A1877" s="11" t="str">
        <f t="shared" si="311"/>
        <v>D10_376_11</v>
      </c>
      <c r="B1877" s="48" t="s">
        <v>698</v>
      </c>
      <c r="C1877" s="49">
        <v>376</v>
      </c>
      <c r="D1877" s="52">
        <v>11</v>
      </c>
      <c r="E1877" s="14" t="s">
        <v>528</v>
      </c>
      <c r="F1877" s="51" t="s">
        <v>614</v>
      </c>
      <c r="G1877" s="51" t="s">
        <v>363</v>
      </c>
      <c r="H1877" s="51">
        <v>2014</v>
      </c>
      <c r="I1877" s="52" t="s">
        <v>612</v>
      </c>
      <c r="J1877" s="51">
        <v>57</v>
      </c>
      <c r="M1877" s="51">
        <f>L1877-47</f>
        <v>-47</v>
      </c>
      <c r="P1877" s="51">
        <v>3</v>
      </c>
      <c r="T1877" s="51"/>
      <c r="W1877" s="51">
        <v>3</v>
      </c>
      <c r="X1877" s="51">
        <v>208</v>
      </c>
      <c r="Y1877" s="51">
        <v>25</v>
      </c>
      <c r="Z1877" s="51">
        <v>61</v>
      </c>
      <c r="AA1877" s="55">
        <f t="shared" si="312"/>
        <v>2.44</v>
      </c>
      <c r="AB1877" s="51">
        <v>4</v>
      </c>
      <c r="AC1877" s="51">
        <v>20</v>
      </c>
      <c r="AD1877" s="55">
        <f t="shared" si="310"/>
        <v>0.8</v>
      </c>
      <c r="AE1877" s="52">
        <f t="shared" si="313"/>
        <v>32.786885245901637</v>
      </c>
      <c r="AF1877" s="51">
        <v>0</v>
      </c>
      <c r="AG1877" s="51">
        <f t="shared" si="314"/>
        <v>0</v>
      </c>
      <c r="AH1877" s="51">
        <v>0</v>
      </c>
      <c r="AI1877" s="51">
        <f t="shared" si="315"/>
        <v>0</v>
      </c>
      <c r="AJ1877" s="50" t="s">
        <v>478</v>
      </c>
      <c r="AM1877" s="51">
        <v>6</v>
      </c>
      <c r="AN1877" s="51">
        <v>2</v>
      </c>
      <c r="AO1877" s="51">
        <v>2</v>
      </c>
      <c r="AP1877" s="51">
        <v>3</v>
      </c>
      <c r="AQ1877" s="51">
        <v>3</v>
      </c>
      <c r="AR1877" s="51">
        <v>2</v>
      </c>
      <c r="AS1877" s="51"/>
      <c r="AT1877" s="51"/>
      <c r="AU1877" s="51">
        <f>AS1877-64</f>
        <v>-64</v>
      </c>
      <c r="AV1877" s="51">
        <f>AS1877-77</f>
        <v>-77</v>
      </c>
      <c r="BG1877" s="51">
        <v>75</v>
      </c>
      <c r="BH1877" t="str">
        <f>CONCATENATE(Tabla1[[#This Row],[MADRE]],"X",Tabla1[[#This Row],[PADRE]])</f>
        <v>D00i078XD01i467</v>
      </c>
    </row>
    <row r="1878" spans="1:60" ht="15.75" hidden="1" x14ac:dyDescent="0.25">
      <c r="A1878" s="11" t="str">
        <f t="shared" si="311"/>
        <v>D10_391_12</v>
      </c>
      <c r="B1878" s="48" t="s">
        <v>698</v>
      </c>
      <c r="C1878" s="49">
        <v>391</v>
      </c>
      <c r="D1878" s="52">
        <v>12</v>
      </c>
      <c r="E1878" s="14" t="s">
        <v>528</v>
      </c>
      <c r="F1878" s="51" t="s">
        <v>508</v>
      </c>
      <c r="G1878" s="51" t="s">
        <v>363</v>
      </c>
      <c r="H1878" s="51">
        <v>2014</v>
      </c>
      <c r="I1878" s="52" t="s">
        <v>592</v>
      </c>
      <c r="J1878" s="51">
        <v>57</v>
      </c>
      <c r="M1878" s="51">
        <f>L1878-47</f>
        <v>-47</v>
      </c>
      <c r="P1878" s="51">
        <v>2</v>
      </c>
      <c r="T1878" s="51"/>
      <c r="W1878" s="51">
        <v>2</v>
      </c>
      <c r="X1878" s="51">
        <v>205</v>
      </c>
      <c r="Y1878" s="51">
        <v>25</v>
      </c>
      <c r="Z1878" s="51">
        <v>103</v>
      </c>
      <c r="AA1878" s="55">
        <f t="shared" si="312"/>
        <v>4.12</v>
      </c>
      <c r="AB1878" s="51">
        <v>4</v>
      </c>
      <c r="AC1878" s="51">
        <v>24</v>
      </c>
      <c r="AD1878" s="55">
        <f t="shared" si="310"/>
        <v>0.96</v>
      </c>
      <c r="AE1878" s="52">
        <f t="shared" si="313"/>
        <v>23.300970873786408</v>
      </c>
      <c r="AF1878" s="51">
        <v>0</v>
      </c>
      <c r="AG1878" s="51">
        <f t="shared" si="314"/>
        <v>0</v>
      </c>
      <c r="AH1878" s="51">
        <v>1</v>
      </c>
      <c r="AI1878" s="51">
        <f t="shared" si="315"/>
        <v>4</v>
      </c>
      <c r="AJ1878" s="50" t="s">
        <v>712</v>
      </c>
      <c r="AM1878" s="51">
        <v>7</v>
      </c>
      <c r="AN1878" s="51">
        <v>2</v>
      </c>
      <c r="AO1878" s="51">
        <v>3</v>
      </c>
      <c r="AP1878" s="51">
        <v>2</v>
      </c>
      <c r="AQ1878" s="51">
        <v>3</v>
      </c>
      <c r="AR1878" s="51">
        <v>3</v>
      </c>
      <c r="AS1878" s="51"/>
      <c r="AT1878" s="51"/>
      <c r="AU1878" s="51">
        <f>AS1878-64</f>
        <v>-64</v>
      </c>
      <c r="AV1878" s="51">
        <f>AS1878-77</f>
        <v>-77</v>
      </c>
      <c r="BG1878" s="51">
        <v>100</v>
      </c>
      <c r="BH1878" t="str">
        <f>CONCATENATE(Tabla1[[#This Row],[MADRE]],"X",Tabla1[[#This Row],[PADRE]])</f>
        <v>D00i078XD98i672</v>
      </c>
    </row>
    <row r="1879" spans="1:60" ht="15.75" hidden="1" x14ac:dyDescent="0.25">
      <c r="A1879" s="11" t="str">
        <f t="shared" si="311"/>
        <v>D10_391_12</v>
      </c>
      <c r="B1879" s="48" t="s">
        <v>698</v>
      </c>
      <c r="C1879" s="49">
        <v>391</v>
      </c>
      <c r="D1879" s="52">
        <v>12</v>
      </c>
      <c r="E1879" s="14" t="s">
        <v>528</v>
      </c>
      <c r="F1879" s="51" t="s">
        <v>508</v>
      </c>
      <c r="G1879" s="51" t="s">
        <v>363</v>
      </c>
      <c r="H1879" s="51">
        <v>2015</v>
      </c>
      <c r="I1879" s="52" t="s">
        <v>592</v>
      </c>
      <c r="J1879" s="51">
        <v>70</v>
      </c>
      <c r="M1879" s="51">
        <f>L1879-61</f>
        <v>-61</v>
      </c>
      <c r="P1879" s="51">
        <v>2</v>
      </c>
      <c r="T1879" s="51" t="s">
        <v>692</v>
      </c>
      <c r="W1879" s="51">
        <v>2</v>
      </c>
      <c r="X1879" s="51">
        <v>211</v>
      </c>
      <c r="Y1879" s="51">
        <v>25</v>
      </c>
      <c r="Z1879" s="51">
        <v>86</v>
      </c>
      <c r="AA1879" s="55">
        <f t="shared" si="312"/>
        <v>3.4733333333333332</v>
      </c>
      <c r="AB1879" s="51">
        <v>4</v>
      </c>
      <c r="AC1879" s="51">
        <v>20</v>
      </c>
      <c r="AD1879" s="55">
        <f t="shared" si="310"/>
        <v>0.83333333333333337</v>
      </c>
      <c r="AE1879" s="52">
        <f t="shared" si="313"/>
        <v>23.992322456813824</v>
      </c>
      <c r="AF1879" s="51">
        <v>1</v>
      </c>
      <c r="AG1879" s="51">
        <f t="shared" si="314"/>
        <v>4</v>
      </c>
      <c r="AH1879" s="51">
        <v>0</v>
      </c>
      <c r="AI1879" s="51">
        <f t="shared" si="315"/>
        <v>0</v>
      </c>
      <c r="AJ1879" s="50" t="s">
        <v>445</v>
      </c>
      <c r="AM1879" s="51">
        <v>7</v>
      </c>
      <c r="AN1879" s="51">
        <v>2</v>
      </c>
      <c r="AO1879" s="51">
        <v>3</v>
      </c>
      <c r="AP1879" s="51">
        <v>2</v>
      </c>
      <c r="AQ1879" s="51">
        <v>3</v>
      </c>
      <c r="AR1879" s="51">
        <v>2</v>
      </c>
      <c r="AS1879" s="51"/>
      <c r="AT1879" s="51"/>
      <c r="AU1879" s="51">
        <f>AS1879-81</f>
        <v>-81</v>
      </c>
      <c r="AV1879" s="51">
        <f>AS1879-89</f>
        <v>-89</v>
      </c>
      <c r="BG1879" s="51">
        <v>100</v>
      </c>
      <c r="BH1879" t="str">
        <f>CONCATENATE(Tabla1[[#This Row],[MADRE]],"X",Tabla1[[#This Row],[PADRE]])</f>
        <v>D00i078XD98i672</v>
      </c>
    </row>
    <row r="1880" spans="1:60" ht="15.75" hidden="1" x14ac:dyDescent="0.25">
      <c r="A1880" s="11" t="str">
        <f t="shared" si="311"/>
        <v>D10_399_13</v>
      </c>
      <c r="B1880" s="48" t="s">
        <v>698</v>
      </c>
      <c r="C1880" s="49">
        <v>399</v>
      </c>
      <c r="D1880" s="52">
        <v>13</v>
      </c>
      <c r="E1880" s="11" t="s">
        <v>523</v>
      </c>
      <c r="F1880" s="51" t="s">
        <v>577</v>
      </c>
      <c r="G1880" s="51" t="s">
        <v>363</v>
      </c>
      <c r="H1880" s="51">
        <v>2014</v>
      </c>
      <c r="I1880" s="52" t="s">
        <v>373</v>
      </c>
      <c r="J1880" s="51">
        <v>55</v>
      </c>
      <c r="M1880" s="51">
        <f>L1880-47</f>
        <v>-47</v>
      </c>
      <c r="P1880" s="51">
        <v>3</v>
      </c>
      <c r="T1880" s="51"/>
      <c r="W1880" s="51">
        <v>2</v>
      </c>
      <c r="X1880" s="51">
        <v>218</v>
      </c>
      <c r="Y1880" s="51">
        <v>25</v>
      </c>
      <c r="Z1880" s="51">
        <v>73</v>
      </c>
      <c r="AA1880" s="55">
        <f t="shared" si="312"/>
        <v>2.92</v>
      </c>
      <c r="AB1880" s="51">
        <v>3</v>
      </c>
      <c r="AC1880" s="51">
        <v>23</v>
      </c>
      <c r="AD1880" s="55">
        <f t="shared" si="310"/>
        <v>0.92</v>
      </c>
      <c r="AE1880" s="52">
        <f t="shared" si="313"/>
        <v>31.506849315068493</v>
      </c>
      <c r="AF1880" s="51">
        <v>0</v>
      </c>
      <c r="AG1880" s="51">
        <f t="shared" si="314"/>
        <v>0</v>
      </c>
      <c r="AH1880" s="51">
        <v>0</v>
      </c>
      <c r="AI1880" s="51">
        <f t="shared" si="315"/>
        <v>0</v>
      </c>
      <c r="AJ1880" s="50" t="s">
        <v>714</v>
      </c>
      <c r="AM1880" s="51">
        <v>7</v>
      </c>
      <c r="AN1880" s="51">
        <v>2</v>
      </c>
      <c r="AO1880" s="51">
        <v>1</v>
      </c>
      <c r="AP1880" s="51">
        <v>1</v>
      </c>
      <c r="AQ1880" s="51">
        <v>3</v>
      </c>
      <c r="AR1880" s="51">
        <v>2</v>
      </c>
      <c r="AS1880" s="51"/>
      <c r="AT1880" s="51"/>
      <c r="AU1880" s="51">
        <f>AS1880-64</f>
        <v>-64</v>
      </c>
      <c r="AV1880" s="51">
        <f>AS1880-77</f>
        <v>-77</v>
      </c>
      <c r="BG1880" s="51">
        <v>75</v>
      </c>
      <c r="BH1880" t="str">
        <f>CONCATENATE(Tabla1[[#This Row],[MADRE]],"X",Tabla1[[#This Row],[PADRE]])</f>
        <v>D00i072XD01i466</v>
      </c>
    </row>
    <row r="1881" spans="1:60" ht="15.75" hidden="1" x14ac:dyDescent="0.25">
      <c r="A1881" s="11" t="str">
        <f t="shared" si="311"/>
        <v>D10_400_13</v>
      </c>
      <c r="B1881" s="48" t="s">
        <v>698</v>
      </c>
      <c r="C1881" s="49">
        <v>400</v>
      </c>
      <c r="D1881" s="52">
        <v>13</v>
      </c>
      <c r="E1881" s="11" t="s">
        <v>523</v>
      </c>
      <c r="F1881" s="51" t="s">
        <v>577</v>
      </c>
      <c r="G1881" s="51" t="s">
        <v>363</v>
      </c>
      <c r="H1881" s="51">
        <v>2013</v>
      </c>
      <c r="I1881" s="52" t="s">
        <v>612</v>
      </c>
      <c r="J1881" s="51">
        <v>67</v>
      </c>
      <c r="M1881" s="51">
        <f>L1881-49</f>
        <v>-49</v>
      </c>
      <c r="P1881" s="51">
        <v>3</v>
      </c>
      <c r="T1881" s="51"/>
      <c r="W1881" s="51">
        <v>2</v>
      </c>
      <c r="X1881" s="51">
        <v>223</v>
      </c>
      <c r="Y1881" s="51">
        <v>25</v>
      </c>
      <c r="Z1881" s="51">
        <v>108</v>
      </c>
      <c r="AA1881" s="55">
        <f t="shared" si="312"/>
        <v>4.32</v>
      </c>
      <c r="AB1881" s="51">
        <v>4</v>
      </c>
      <c r="AC1881" s="51">
        <v>26</v>
      </c>
      <c r="AD1881" s="55">
        <f t="shared" si="310"/>
        <v>1.04</v>
      </c>
      <c r="AE1881" s="52">
        <f t="shared" si="313"/>
        <v>24.074074074074073</v>
      </c>
      <c r="AF1881" s="51">
        <v>0</v>
      </c>
      <c r="AG1881" s="51">
        <f t="shared" si="314"/>
        <v>0</v>
      </c>
      <c r="AH1881" s="51">
        <v>0</v>
      </c>
      <c r="AI1881" s="51">
        <f t="shared" si="315"/>
        <v>0</v>
      </c>
      <c r="AJ1881" s="50" t="s">
        <v>537</v>
      </c>
      <c r="AM1881" s="51">
        <v>4</v>
      </c>
      <c r="AN1881" s="51">
        <v>2</v>
      </c>
      <c r="AO1881" s="51">
        <v>1</v>
      </c>
      <c r="AP1881" s="51">
        <v>2</v>
      </c>
      <c r="AQ1881" s="51">
        <v>3</v>
      </c>
      <c r="AR1881" s="51">
        <v>4</v>
      </c>
      <c r="AS1881" s="51">
        <v>1</v>
      </c>
      <c r="AT1881" s="51"/>
      <c r="AU1881" s="51">
        <f>AS1881-76</f>
        <v>-75</v>
      </c>
      <c r="AV1881" s="51">
        <f>AS1881-90</f>
        <v>-89</v>
      </c>
      <c r="BG1881" s="51">
        <v>75</v>
      </c>
      <c r="BH1881" t="str">
        <f>CONCATENATE(Tabla1[[#This Row],[MADRE]],"X",Tabla1[[#This Row],[PADRE]])</f>
        <v>D00i072XD01i466</v>
      </c>
    </row>
    <row r="1882" spans="1:60" ht="15.75" hidden="1" x14ac:dyDescent="0.25">
      <c r="A1882" s="11" t="str">
        <f t="shared" si="311"/>
        <v>D10_430_15</v>
      </c>
      <c r="B1882" s="48" t="s">
        <v>698</v>
      </c>
      <c r="C1882" s="49">
        <v>430</v>
      </c>
      <c r="D1882" s="52">
        <v>15</v>
      </c>
      <c r="E1882" s="11" t="s">
        <v>523</v>
      </c>
      <c r="F1882" s="51" t="s">
        <v>508</v>
      </c>
      <c r="G1882" s="51" t="s">
        <v>363</v>
      </c>
      <c r="H1882" s="51">
        <v>2014</v>
      </c>
      <c r="I1882" s="52" t="s">
        <v>612</v>
      </c>
      <c r="J1882" s="51">
        <v>57</v>
      </c>
      <c r="M1882" s="51">
        <f>L1882-47</f>
        <v>-47</v>
      </c>
      <c r="P1882" s="51">
        <v>3</v>
      </c>
      <c r="T1882" s="51"/>
      <c r="W1882" s="51">
        <v>2</v>
      </c>
      <c r="X1882" s="51">
        <v>205</v>
      </c>
      <c r="Y1882" s="51">
        <v>25</v>
      </c>
      <c r="Z1882" s="51">
        <v>86</v>
      </c>
      <c r="AA1882" s="55">
        <f t="shared" si="312"/>
        <v>3.44</v>
      </c>
      <c r="AB1882" s="51">
        <v>4</v>
      </c>
      <c r="AC1882" s="51">
        <v>23</v>
      </c>
      <c r="AD1882" s="55">
        <f t="shared" si="310"/>
        <v>0.92</v>
      </c>
      <c r="AE1882" s="52">
        <f t="shared" si="313"/>
        <v>26.744186046511629</v>
      </c>
      <c r="AF1882" s="51">
        <v>0</v>
      </c>
      <c r="AG1882" s="51">
        <f t="shared" si="314"/>
        <v>0</v>
      </c>
      <c r="AH1882" s="51">
        <v>1</v>
      </c>
      <c r="AI1882" s="51">
        <f t="shared" si="315"/>
        <v>4</v>
      </c>
      <c r="AJ1882" s="50" t="s">
        <v>77</v>
      </c>
      <c r="AM1882" s="51">
        <v>4</v>
      </c>
      <c r="AN1882" s="51">
        <v>2</v>
      </c>
      <c r="AO1882" s="51">
        <v>1</v>
      </c>
      <c r="AP1882" s="51">
        <v>1</v>
      </c>
      <c r="AQ1882" s="51">
        <v>3</v>
      </c>
      <c r="AR1882" s="51">
        <v>3</v>
      </c>
      <c r="AS1882" s="51"/>
      <c r="AT1882" s="51"/>
      <c r="AU1882" s="51">
        <f>AS1882-64</f>
        <v>-64</v>
      </c>
      <c r="AV1882" s="51">
        <f>AS1882-77</f>
        <v>-77</v>
      </c>
      <c r="BG1882" s="51">
        <v>75</v>
      </c>
      <c r="BH1882" t="str">
        <f>CONCATENATE(Tabla1[[#This Row],[MADRE]],"X",Tabla1[[#This Row],[PADRE]])</f>
        <v>D00i072XD98i672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Rivera Vilches</dc:creator>
  <cp:lastModifiedBy>Gonzalo Rivera Vilches</cp:lastModifiedBy>
  <dcterms:created xsi:type="dcterms:W3CDTF">2023-06-19T20:22:20Z</dcterms:created>
  <dcterms:modified xsi:type="dcterms:W3CDTF">2023-07-07T16:34:13Z</dcterms:modified>
</cp:coreProperties>
</file>