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ast\OneDrive\Escritorio\Física\tecnicas experimentales\Memorias\Muelle\"/>
    </mc:Choice>
  </mc:AlternateContent>
  <xr:revisionPtr revIDLastSave="0" documentId="13_ncr:1_{5703E130-7F34-48B4-B237-9F68F7B1B03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" i="1" l="1"/>
  <c r="M4" i="1"/>
  <c r="M5" i="1"/>
  <c r="M6" i="1"/>
  <c r="M7" i="1"/>
  <c r="M8" i="1"/>
  <c r="M9" i="1"/>
  <c r="M10" i="1"/>
  <c r="M11" i="1"/>
  <c r="M12" i="1"/>
  <c r="M3" i="1"/>
  <c r="L4" i="1"/>
  <c r="L5" i="1"/>
  <c r="L6" i="1"/>
  <c r="L7" i="1"/>
  <c r="L8" i="1"/>
  <c r="L9" i="1"/>
  <c r="L10" i="1"/>
  <c r="L11" i="1"/>
  <c r="L12" i="1"/>
  <c r="L3" i="1"/>
  <c r="J13" i="1"/>
  <c r="I13" i="1"/>
  <c r="H13" i="1"/>
  <c r="J4" i="1"/>
  <c r="J5" i="1"/>
  <c r="J6" i="1"/>
  <c r="J7" i="1"/>
  <c r="J8" i="1"/>
  <c r="J9" i="1"/>
  <c r="J10" i="1"/>
  <c r="J11" i="1"/>
  <c r="J12" i="1"/>
  <c r="J3" i="1"/>
  <c r="I4" i="1"/>
  <c r="I5" i="1"/>
  <c r="I6" i="1"/>
  <c r="I7" i="1"/>
  <c r="I8" i="1"/>
  <c r="I9" i="1"/>
  <c r="I10" i="1"/>
  <c r="I11" i="1"/>
  <c r="I12" i="1"/>
  <c r="I3" i="1"/>
  <c r="H9" i="1"/>
  <c r="H5" i="1"/>
  <c r="H6" i="1"/>
  <c r="H7" i="1"/>
  <c r="H8" i="1"/>
  <c r="H10" i="1"/>
  <c r="H11" i="1"/>
  <c r="H12" i="1"/>
  <c r="H4" i="1"/>
  <c r="H3" i="1"/>
  <c r="B21" i="1"/>
  <c r="B22" i="1"/>
  <c r="B23" i="1"/>
  <c r="B24" i="1"/>
  <c r="B25" i="1"/>
  <c r="B26" i="1"/>
  <c r="B27" i="1"/>
  <c r="B28" i="1"/>
  <c r="B20" i="1"/>
  <c r="B19" i="1"/>
  <c r="A28" i="1"/>
  <c r="A20" i="1"/>
  <c r="A21" i="1"/>
  <c r="A22" i="1"/>
  <c r="A23" i="1"/>
  <c r="A24" i="1"/>
  <c r="A25" i="1"/>
  <c r="A26" i="1"/>
  <c r="A27" i="1"/>
  <c r="A19" i="1"/>
  <c r="E48" i="1"/>
  <c r="E49" i="1"/>
  <c r="E50" i="1"/>
  <c r="E51" i="1"/>
  <c r="E52" i="1"/>
  <c r="E53" i="1"/>
  <c r="E54" i="1"/>
  <c r="E55" i="1"/>
  <c r="E56" i="1"/>
  <c r="E57" i="1"/>
  <c r="D49" i="1"/>
  <c r="D50" i="1"/>
  <c r="D51" i="1"/>
  <c r="D52" i="1"/>
  <c r="D53" i="1"/>
  <c r="D54" i="1"/>
  <c r="D55" i="1"/>
  <c r="D56" i="1"/>
  <c r="D57" i="1"/>
  <c r="D48" i="1"/>
  <c r="B56" i="1"/>
  <c r="B55" i="1"/>
  <c r="B54" i="1"/>
  <c r="B53" i="1"/>
  <c r="B52" i="1"/>
  <c r="B51" i="1"/>
  <c r="B50" i="1"/>
  <c r="B49" i="1"/>
  <c r="B48" i="1"/>
  <c r="B57" i="1"/>
  <c r="C4" i="1"/>
  <c r="C5" i="1"/>
  <c r="C6" i="1"/>
  <c r="C7" i="1"/>
  <c r="C8" i="1"/>
  <c r="C9" i="1"/>
  <c r="C10" i="1"/>
  <c r="C11" i="1"/>
  <c r="C12" i="1"/>
  <c r="C3" i="1"/>
</calcChain>
</file>

<file path=xl/sharedStrings.xml><?xml version="1.0" encoding="utf-8"?>
<sst xmlns="http://schemas.openxmlformats.org/spreadsheetml/2006/main" count="190" uniqueCount="182">
  <si>
    <t>masas (g)</t>
  </si>
  <si>
    <t>peso (N)</t>
  </si>
  <si>
    <t>deformacion (m)</t>
  </si>
  <si>
    <t>deformacion(mm)</t>
  </si>
  <si>
    <t>Estatico</t>
  </si>
  <si>
    <t>Dinamico</t>
  </si>
  <si>
    <t>10T</t>
  </si>
  <si>
    <t>T</t>
  </si>
  <si>
    <t>T^2</t>
  </si>
  <si>
    <t>Incertidumbres T^2</t>
  </si>
  <si>
    <t>Densidades</t>
  </si>
  <si>
    <t>Masa 1</t>
  </si>
  <si>
    <t>Masa 2</t>
  </si>
  <si>
    <t>Masa 3</t>
  </si>
  <si>
    <t>Dx (m)</t>
  </si>
  <si>
    <t>Dx' (m)</t>
  </si>
  <si>
    <t>Inc dens</t>
  </si>
  <si>
    <t xml:space="preserve"> Dens (g/cm^3)</t>
  </si>
  <si>
    <t>Sólidos</t>
  </si>
  <si>
    <t>Líquido</t>
  </si>
  <si>
    <t>Gravedad</t>
  </si>
  <si>
    <t>Altura (m)</t>
  </si>
  <si>
    <t>Tiempo (s)</t>
  </si>
  <si>
    <t>2h (m)</t>
  </si>
  <si>
    <t>t^2 (s^2)</t>
  </si>
  <si>
    <t>Inc t^2</t>
  </si>
  <si>
    <t>4pi^2m</t>
  </si>
  <si>
    <t>masas (kg)</t>
  </si>
  <si>
    <t>4,24</t>
  </si>
  <si>
    <t>0,424</t>
  </si>
  <si>
    <t>0,021</t>
  </si>
  <si>
    <t>11,94222</t>
  </si>
  <si>
    <t>7,07</t>
  </si>
  <si>
    <t>0,707</t>
  </si>
  <si>
    <t>0,035</t>
  </si>
  <si>
    <t>8,47</t>
  </si>
  <si>
    <t>0,847</t>
  </si>
  <si>
    <t>0,717</t>
  </si>
  <si>
    <t>0,042</t>
  </si>
  <si>
    <t>27,72964</t>
  </si>
  <si>
    <t>9,97</t>
  </si>
  <si>
    <t>0,997</t>
  </si>
  <si>
    <t>0,994</t>
  </si>
  <si>
    <t>31,66169</t>
  </si>
  <si>
    <t>10,56</t>
  </si>
  <si>
    <t>1,056</t>
  </si>
  <si>
    <t>1,115</t>
  </si>
  <si>
    <t>0,053</t>
  </si>
  <si>
    <t>35,61743</t>
  </si>
  <si>
    <t>11,22</t>
  </si>
  <si>
    <t>1,122</t>
  </si>
  <si>
    <t>1,259</t>
  </si>
  <si>
    <t>0,056</t>
  </si>
  <si>
    <t>39,48237</t>
  </si>
  <si>
    <t>11,72</t>
  </si>
  <si>
    <t>1,172</t>
  </si>
  <si>
    <t>1,374</t>
  </si>
  <si>
    <t>0,059</t>
  </si>
  <si>
    <t>41,46813</t>
  </si>
  <si>
    <t>12,07</t>
  </si>
  <si>
    <t>1,207</t>
  </si>
  <si>
    <t>1,457</t>
  </si>
  <si>
    <t>43,45389</t>
  </si>
  <si>
    <t>12,19</t>
  </si>
  <si>
    <t>1,219</t>
  </si>
  <si>
    <t>1,486</t>
  </si>
  <si>
    <t>0,061</t>
  </si>
  <si>
    <t>12,62</t>
  </si>
  <si>
    <t>1,262</t>
  </si>
  <si>
    <t>1,593</t>
  </si>
  <si>
    <t>0,063</t>
  </si>
  <si>
    <t>4,02680</t>
  </si>
  <si>
    <t>19,84580</t>
  </si>
  <si>
    <t>45,45940</t>
  </si>
  <si>
    <t>0,10200</t>
  </si>
  <si>
    <t>0,30250</t>
  </si>
  <si>
    <t>0,50270</t>
  </si>
  <si>
    <t>0,70240</t>
  </si>
  <si>
    <t>0,80200</t>
  </si>
  <si>
    <t>0,90220</t>
  </si>
  <si>
    <t>1,00010</t>
  </si>
  <si>
    <t>1,05040</t>
  </si>
  <si>
    <t>1,10070</t>
  </si>
  <si>
    <t>1,15150</t>
  </si>
  <si>
    <t>0,050</t>
  </si>
  <si>
    <t>0,060</t>
  </si>
  <si>
    <t>0,180</t>
  </si>
  <si>
    <t>0,500</t>
  </si>
  <si>
    <t>Minimos cuadrados tabla</t>
  </si>
  <si>
    <t>x</t>
  </si>
  <si>
    <t>y</t>
  </si>
  <si>
    <t>x^2</t>
  </si>
  <si>
    <t>y^2</t>
  </si>
  <si>
    <t>xy</t>
  </si>
  <si>
    <t>10,2</t>
  </si>
  <si>
    <t>0,09996</t>
  </si>
  <si>
    <t>104,04</t>
  </si>
  <si>
    <t>0,00999</t>
  </si>
  <si>
    <t>1,01959</t>
  </si>
  <si>
    <t>30,25</t>
  </si>
  <si>
    <t>0,29645</t>
  </si>
  <si>
    <t>915,0625</t>
  </si>
  <si>
    <t>0,08788</t>
  </si>
  <si>
    <t>8,96761</t>
  </si>
  <si>
    <t>50,27</t>
  </si>
  <si>
    <t>0,49265</t>
  </si>
  <si>
    <t>2527,0729</t>
  </si>
  <si>
    <t>0,2427</t>
  </si>
  <si>
    <t>24,76531</t>
  </si>
  <si>
    <t>70,24</t>
  </si>
  <si>
    <t>0,68835</t>
  </si>
  <si>
    <t>4933,6576</t>
  </si>
  <si>
    <t>0,47383</t>
  </si>
  <si>
    <t>48,34984</t>
  </si>
  <si>
    <t>80,2</t>
  </si>
  <si>
    <t>0,78596</t>
  </si>
  <si>
    <t>6432,04</t>
  </si>
  <si>
    <t>0,61773</t>
  </si>
  <si>
    <t>63,03399</t>
  </si>
  <si>
    <t>90,22</t>
  </si>
  <si>
    <t>0,88416</t>
  </si>
  <si>
    <t>8139,6484</t>
  </si>
  <si>
    <t>0,78173</t>
  </si>
  <si>
    <t>79,76855</t>
  </si>
  <si>
    <t>100,01</t>
  </si>
  <si>
    <t>0,9801</t>
  </si>
  <si>
    <t>10002,0001</t>
  </si>
  <si>
    <t>0,96059</t>
  </si>
  <si>
    <t>98,0196</t>
  </si>
  <si>
    <t>105,04</t>
  </si>
  <si>
    <t>1,02939</t>
  </si>
  <si>
    <t>11033,4016</t>
  </si>
  <si>
    <t>1,05965</t>
  </si>
  <si>
    <t>108,12734</t>
  </si>
  <si>
    <t>110,07</t>
  </si>
  <si>
    <t>1,07869</t>
  </si>
  <si>
    <t>12115,4049</t>
  </si>
  <si>
    <t>1,16356</t>
  </si>
  <si>
    <t>118,73097</t>
  </si>
  <si>
    <t>115,15</t>
  </si>
  <si>
    <t>1,12847</t>
  </si>
  <si>
    <t>13259,5225</t>
  </si>
  <si>
    <t>1,27344</t>
  </si>
  <si>
    <t>129,94332</t>
  </si>
  <si>
    <t>69461,8505</t>
  </si>
  <si>
    <t>6,67112</t>
  </si>
  <si>
    <t>680,72613</t>
  </si>
  <si>
    <t>y-bx</t>
  </si>
  <si>
    <t>(y-bx)^2</t>
  </si>
  <si>
    <t>b=3,0335</t>
  </si>
  <si>
    <t>-30,84174</t>
  </si>
  <si>
    <t>951,2129262</t>
  </si>
  <si>
    <t>-91,466925</t>
  </si>
  <si>
    <t>8366,198369</t>
  </si>
  <si>
    <t>-152,001399</t>
  </si>
  <si>
    <t>23104,4253</t>
  </si>
  <si>
    <t>-212,384688</t>
  </si>
  <si>
    <t>45107,2557</t>
  </si>
  <si>
    <t>-242,50074</t>
  </si>
  <si>
    <t>58806,6089</t>
  </si>
  <si>
    <t>-272,798214</t>
  </si>
  <si>
    <t>74418,86556</t>
  </si>
  <si>
    <t>-302,400237</t>
  </si>
  <si>
    <t>91445,90334</t>
  </si>
  <si>
    <t>-317,609448</t>
  </si>
  <si>
    <t>100875,7615</t>
  </si>
  <si>
    <t>-332,818659</t>
  </si>
  <si>
    <t>110768,2598</t>
  </si>
  <si>
    <t>-348,179055</t>
  </si>
  <si>
    <t>121228,6543</t>
  </si>
  <si>
    <t>635073,1457</t>
  </si>
  <si>
    <t>0,16</t>
  </si>
  <si>
    <t>0,13</t>
  </si>
  <si>
    <t>0,517</t>
  </si>
  <si>
    <t>0,062</t>
  </si>
  <si>
    <t>0,445</t>
  </si>
  <si>
    <t>0,398</t>
  </si>
  <si>
    <t>0,887</t>
  </si>
  <si>
    <t>0,476</t>
  </si>
  <si>
    <t>0,44</t>
  </si>
  <si>
    <t>0,706</t>
  </si>
  <si>
    <t>0,052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</si>
</sst>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€&quot;_-;\-* #,##0.00\ &quot;€&quot;_-;_-* &quot;-&quot;??\ &quot;€&quot;_-;_-@_-"/>
    <numFmt numFmtId="164" formatCode="0.00000"/>
    <numFmt numFmtId="165" formatCode="#,##0.000"/>
    <numFmt numFmtId="166" formatCode="0.000000000"/>
    <numFmt numFmtId="167" formatCode="0.000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4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vertical="top"/>
    </xf>
    <xf numFmtId="165" fontId="0" fillId="0" borderId="0" xfId="0" applyNumberFormat="1" applyAlignment="1">
      <alignment horizontal="left" vertical="top"/>
    </xf>
    <xf numFmtId="4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167" fontId="0" fillId="0" borderId="0" xfId="0" applyNumberFormat="1" applyAlignment="1">
      <alignment horizontal="left" vertical="top"/>
    </xf>
    <xf numFmtId="3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167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"/>
  <sheetViews>
    <sheetView tabSelected="1" topLeftCell="A33" workbookViewId="0">
      <selection activeCell="G40" sqref="G40:J42"/>
    </sheetView>
  </sheetViews>
  <sheetFormatPr baseColWidth="10" defaultRowHeight="14.5" x14ac:dyDescent="0.35"/>
  <cols>
    <col min="2" max="2" width="11.36328125" bestFit="1" customWidth="1"/>
    <col min="4" max="4" width="18.08984375" bestFit="1" customWidth="1"/>
    <col min="5" max="5" width="12.26953125" bestFit="1" customWidth="1"/>
    <col min="8" max="8" width="11.36328125" bestFit="1" customWidth="1"/>
    <col min="9" max="10" width="11.1796875" bestFit="1" customWidth="1"/>
  </cols>
  <sheetData>
    <row r="1" spans="1:22" x14ac:dyDescent="0.35">
      <c r="A1" t="s">
        <v>4</v>
      </c>
      <c r="D1" s="1"/>
      <c r="E1" s="1"/>
      <c r="F1" t="s">
        <v>88</v>
      </c>
      <c r="H1" s="1"/>
      <c r="I1" s="1"/>
      <c r="J1" s="1"/>
      <c r="L1" t="s">
        <v>149</v>
      </c>
    </row>
    <row r="2" spans="1:22" x14ac:dyDescent="0.35">
      <c r="A2" t="s">
        <v>0</v>
      </c>
      <c r="B2" t="s">
        <v>1</v>
      </c>
      <c r="C2" t="s">
        <v>2</v>
      </c>
      <c r="D2" s="1" t="s">
        <v>3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L2" t="s">
        <v>147</v>
      </c>
      <c r="M2" t="s">
        <v>148</v>
      </c>
    </row>
    <row r="3" spans="1:22" x14ac:dyDescent="0.35">
      <c r="A3">
        <v>10.199999999999999</v>
      </c>
      <c r="B3" s="2">
        <v>9.9959999999999993E-2</v>
      </c>
      <c r="C3">
        <f>D3/1000</f>
        <v>3.3000000000000002E-2</v>
      </c>
      <c r="D3">
        <v>33</v>
      </c>
      <c r="F3">
        <v>10.199999999999999</v>
      </c>
      <c r="G3" s="2">
        <v>9.9959999999999993E-2</v>
      </c>
      <c r="H3" s="2">
        <f>F3^2</f>
        <v>104.03999999999999</v>
      </c>
      <c r="I3" s="2">
        <f>G3^2</f>
        <v>9.992001599999998E-3</v>
      </c>
      <c r="J3" s="2">
        <f>F3*G3</f>
        <v>1.0195919999999998</v>
      </c>
      <c r="K3" s="2"/>
      <c r="L3">
        <f>G3-3.0335*F3</f>
        <v>-30.841739999999998</v>
      </c>
      <c r="M3">
        <f>L3^2</f>
        <v>951.21292622759984</v>
      </c>
      <c r="O3" s="11" t="s">
        <v>94</v>
      </c>
      <c r="P3" s="11" t="s">
        <v>95</v>
      </c>
      <c r="Q3" s="11" t="s">
        <v>96</v>
      </c>
      <c r="R3" s="11" t="s">
        <v>97</v>
      </c>
      <c r="S3" s="12" t="s">
        <v>98</v>
      </c>
      <c r="U3" t="s">
        <v>150</v>
      </c>
      <c r="V3" t="s">
        <v>151</v>
      </c>
    </row>
    <row r="4" spans="1:22" x14ac:dyDescent="0.35">
      <c r="A4">
        <v>30.25</v>
      </c>
      <c r="B4" s="2">
        <v>0.29644999999999999</v>
      </c>
      <c r="C4">
        <f>D4/1000</f>
        <v>9.9000000000000005E-2</v>
      </c>
      <c r="D4">
        <v>99</v>
      </c>
      <c r="F4">
        <v>30.25</v>
      </c>
      <c r="G4" s="2">
        <v>0.29644999999999999</v>
      </c>
      <c r="H4">
        <f>F4^2</f>
        <v>915.0625</v>
      </c>
      <c r="I4" s="2">
        <f t="shared" ref="I4:I12" si="0">G4^2</f>
        <v>8.788260249999999E-2</v>
      </c>
      <c r="J4" s="2">
        <f t="shared" ref="J4:J12" si="1">F4*G4</f>
        <v>8.9676124999999995</v>
      </c>
      <c r="L4">
        <f t="shared" ref="L4:L12" si="2">G4-3.0335*F4</f>
        <v>-91.466925000000003</v>
      </c>
      <c r="M4">
        <f t="shared" ref="M4:M12" si="3">L4^2</f>
        <v>8366.1983689556255</v>
      </c>
      <c r="O4" s="12" t="s">
        <v>99</v>
      </c>
      <c r="P4" s="12" t="s">
        <v>100</v>
      </c>
      <c r="Q4" s="12" t="s">
        <v>101</v>
      </c>
      <c r="R4" s="12" t="s">
        <v>102</v>
      </c>
      <c r="S4" s="12" t="s">
        <v>103</v>
      </c>
      <c r="U4" t="s">
        <v>152</v>
      </c>
      <c r="V4" t="s">
        <v>153</v>
      </c>
    </row>
    <row r="5" spans="1:22" x14ac:dyDescent="0.35">
      <c r="A5">
        <v>50.27</v>
      </c>
      <c r="B5" s="2">
        <v>0.49264599999999997</v>
      </c>
      <c r="C5">
        <f>D5/1000</f>
        <v>0.16300000000000001</v>
      </c>
      <c r="D5">
        <v>163</v>
      </c>
      <c r="F5">
        <v>50.27</v>
      </c>
      <c r="G5" s="2">
        <v>0.49264599999999997</v>
      </c>
      <c r="H5" s="2">
        <f t="shared" ref="H5:H12" si="4">F5^2</f>
        <v>2527.0729000000001</v>
      </c>
      <c r="I5" s="2">
        <f t="shared" si="0"/>
        <v>0.24270008131599996</v>
      </c>
      <c r="J5" s="2">
        <f t="shared" si="1"/>
        <v>24.765314419999999</v>
      </c>
      <c r="L5">
        <f t="shared" si="2"/>
        <v>-152.00139899999999</v>
      </c>
      <c r="M5">
        <f t="shared" si="3"/>
        <v>23104.425297957197</v>
      </c>
      <c r="O5" s="12" t="s">
        <v>104</v>
      </c>
      <c r="P5" s="12" t="s">
        <v>105</v>
      </c>
      <c r="Q5" s="12" t="s">
        <v>106</v>
      </c>
      <c r="R5" s="12" t="s">
        <v>107</v>
      </c>
      <c r="S5" s="12" t="s">
        <v>108</v>
      </c>
      <c r="U5" t="s">
        <v>154</v>
      </c>
      <c r="V5" t="s">
        <v>155</v>
      </c>
    </row>
    <row r="6" spans="1:22" x14ac:dyDescent="0.35">
      <c r="A6">
        <v>70.239999999999995</v>
      </c>
      <c r="B6" s="2">
        <v>0.68835199999999996</v>
      </c>
      <c r="C6">
        <f>D6/1000</f>
        <v>0.22700000000000001</v>
      </c>
      <c r="D6">
        <v>227</v>
      </c>
      <c r="F6">
        <v>70.239999999999995</v>
      </c>
      <c r="G6" s="2">
        <v>0.68835199999999996</v>
      </c>
      <c r="H6">
        <f t="shared" si="4"/>
        <v>4933.6575999999995</v>
      </c>
      <c r="I6" s="2">
        <f t="shared" si="0"/>
        <v>0.47382847590399996</v>
      </c>
      <c r="J6" s="2">
        <f t="shared" si="1"/>
        <v>48.349844479999994</v>
      </c>
      <c r="L6">
        <f t="shared" si="2"/>
        <v>-212.38468799999998</v>
      </c>
      <c r="M6">
        <f t="shared" si="3"/>
        <v>45107.255696857334</v>
      </c>
      <c r="O6" s="12" t="s">
        <v>109</v>
      </c>
      <c r="P6" s="12" t="s">
        <v>110</v>
      </c>
      <c r="Q6" s="12" t="s">
        <v>111</v>
      </c>
      <c r="R6" s="12" t="s">
        <v>112</v>
      </c>
      <c r="S6" s="12" t="s">
        <v>113</v>
      </c>
      <c r="U6" t="s">
        <v>156</v>
      </c>
      <c r="V6" t="s">
        <v>157</v>
      </c>
    </row>
    <row r="7" spans="1:22" x14ac:dyDescent="0.35">
      <c r="A7">
        <v>80.2</v>
      </c>
      <c r="B7" s="2">
        <v>0.78595999999999999</v>
      </c>
      <c r="C7">
        <f>D7/1000</f>
        <v>0.26</v>
      </c>
      <c r="D7">
        <v>260</v>
      </c>
      <c r="F7">
        <v>80.2</v>
      </c>
      <c r="G7" s="2">
        <v>0.78595999999999999</v>
      </c>
      <c r="H7" s="2">
        <f t="shared" si="4"/>
        <v>6432.0400000000009</v>
      </c>
      <c r="I7" s="2">
        <f t="shared" si="0"/>
        <v>0.61773312159999993</v>
      </c>
      <c r="J7" s="2">
        <f t="shared" si="1"/>
        <v>63.033992000000005</v>
      </c>
      <c r="L7">
        <f t="shared" si="2"/>
        <v>-242.50074000000004</v>
      </c>
      <c r="M7">
        <f t="shared" si="3"/>
        <v>58806.608900547617</v>
      </c>
      <c r="O7" s="12" t="s">
        <v>114</v>
      </c>
      <c r="P7" s="12" t="s">
        <v>115</v>
      </c>
      <c r="Q7" s="12" t="s">
        <v>116</v>
      </c>
      <c r="R7" s="12" t="s">
        <v>117</v>
      </c>
      <c r="S7" s="12" t="s">
        <v>118</v>
      </c>
      <c r="U7" t="s">
        <v>158</v>
      </c>
      <c r="V7" t="s">
        <v>159</v>
      </c>
    </row>
    <row r="8" spans="1:22" x14ac:dyDescent="0.35">
      <c r="A8">
        <v>90.22</v>
      </c>
      <c r="B8" s="2">
        <v>0.88415600000000005</v>
      </c>
      <c r="C8">
        <f>D8/1000</f>
        <v>0.29099999999999998</v>
      </c>
      <c r="D8">
        <v>291</v>
      </c>
      <c r="F8">
        <v>90.22</v>
      </c>
      <c r="G8" s="2">
        <v>0.88415600000000005</v>
      </c>
      <c r="H8">
        <f t="shared" si="4"/>
        <v>8139.6484</v>
      </c>
      <c r="I8" s="2">
        <f t="shared" si="0"/>
        <v>0.78173183233600008</v>
      </c>
      <c r="J8" s="2">
        <f t="shared" si="1"/>
        <v>79.768554320000007</v>
      </c>
      <c r="L8">
        <f t="shared" si="2"/>
        <v>-272.79821399999997</v>
      </c>
      <c r="M8">
        <f t="shared" si="3"/>
        <v>74418.865561589788</v>
      </c>
      <c r="O8" s="12" t="s">
        <v>119</v>
      </c>
      <c r="P8" s="12" t="s">
        <v>120</v>
      </c>
      <c r="Q8" s="12" t="s">
        <v>121</v>
      </c>
      <c r="R8" s="12" t="s">
        <v>122</v>
      </c>
      <c r="S8" s="12" t="s">
        <v>123</v>
      </c>
      <c r="U8" t="s">
        <v>160</v>
      </c>
      <c r="V8" t="s">
        <v>161</v>
      </c>
    </row>
    <row r="9" spans="1:22" x14ac:dyDescent="0.35">
      <c r="A9">
        <v>100.01</v>
      </c>
      <c r="B9" s="2">
        <v>0.98009800000000002</v>
      </c>
      <c r="C9">
        <f>D9/1000</f>
        <v>0.32200000000000001</v>
      </c>
      <c r="D9">
        <v>322</v>
      </c>
      <c r="F9">
        <v>100.01</v>
      </c>
      <c r="G9" s="2">
        <v>0.98009800000000002</v>
      </c>
      <c r="H9" s="2">
        <f>F9^2</f>
        <v>10002.000100000001</v>
      </c>
      <c r="I9" s="2">
        <f t="shared" si="0"/>
        <v>0.960592089604</v>
      </c>
      <c r="J9" s="2">
        <f t="shared" si="1"/>
        <v>98.019600980000007</v>
      </c>
      <c r="L9">
        <f t="shared" si="2"/>
        <v>-302.400237</v>
      </c>
      <c r="M9">
        <f t="shared" si="3"/>
        <v>91445.903337656171</v>
      </c>
      <c r="O9" s="12" t="s">
        <v>124</v>
      </c>
      <c r="P9" s="12" t="s">
        <v>125</v>
      </c>
      <c r="Q9" s="12" t="s">
        <v>126</v>
      </c>
      <c r="R9" s="12" t="s">
        <v>127</v>
      </c>
      <c r="S9" s="12" t="s">
        <v>128</v>
      </c>
      <c r="U9" t="s">
        <v>162</v>
      </c>
      <c r="V9" t="s">
        <v>163</v>
      </c>
    </row>
    <row r="10" spans="1:22" x14ac:dyDescent="0.35">
      <c r="A10">
        <v>105.04</v>
      </c>
      <c r="B10" s="2">
        <v>1.0293920000000001</v>
      </c>
      <c r="C10">
        <f>D10/1000</f>
        <v>0.34</v>
      </c>
      <c r="D10">
        <v>340</v>
      </c>
      <c r="F10">
        <v>105.04</v>
      </c>
      <c r="G10" s="2">
        <v>1.0293920000000001</v>
      </c>
      <c r="H10">
        <f t="shared" si="4"/>
        <v>11033.401600000001</v>
      </c>
      <c r="I10" s="2">
        <f t="shared" si="0"/>
        <v>1.0596478896640003</v>
      </c>
      <c r="J10" s="2">
        <f t="shared" si="1"/>
        <v>108.12733568000002</v>
      </c>
      <c r="L10">
        <f t="shared" si="2"/>
        <v>-317.60944800000004</v>
      </c>
      <c r="M10">
        <f t="shared" si="3"/>
        <v>100875.76145886473</v>
      </c>
      <c r="O10" s="12" t="s">
        <v>129</v>
      </c>
      <c r="P10" s="12" t="s">
        <v>130</v>
      </c>
      <c r="Q10" s="12" t="s">
        <v>131</v>
      </c>
      <c r="R10" s="12" t="s">
        <v>132</v>
      </c>
      <c r="S10" s="12" t="s">
        <v>133</v>
      </c>
      <c r="U10" t="s">
        <v>164</v>
      </c>
      <c r="V10" t="s">
        <v>165</v>
      </c>
    </row>
    <row r="11" spans="1:22" x14ac:dyDescent="0.35">
      <c r="A11">
        <v>110.07</v>
      </c>
      <c r="B11" s="2">
        <v>1.078686</v>
      </c>
      <c r="C11">
        <f>D11/1000</f>
        <v>0.35499999999999998</v>
      </c>
      <c r="D11">
        <v>355</v>
      </c>
      <c r="F11">
        <v>110.07</v>
      </c>
      <c r="G11" s="2">
        <v>1.078686</v>
      </c>
      <c r="H11" s="2">
        <f t="shared" si="4"/>
        <v>12115.404899999998</v>
      </c>
      <c r="I11" s="2">
        <f t="shared" si="0"/>
        <v>1.1635634865960001</v>
      </c>
      <c r="J11" s="2">
        <f t="shared" si="1"/>
        <v>118.73096801999999</v>
      </c>
      <c r="L11">
        <f t="shared" si="2"/>
        <v>-332.81865899999997</v>
      </c>
      <c r="M11">
        <f t="shared" si="3"/>
        <v>110768.25977855826</v>
      </c>
      <c r="O11" s="12" t="s">
        <v>134</v>
      </c>
      <c r="P11" s="12" t="s">
        <v>135</v>
      </c>
      <c r="Q11" s="12" t="s">
        <v>136</v>
      </c>
      <c r="R11" s="12" t="s">
        <v>137</v>
      </c>
      <c r="S11" s="12" t="s">
        <v>138</v>
      </c>
      <c r="U11" t="s">
        <v>166</v>
      </c>
      <c r="V11" t="s">
        <v>167</v>
      </c>
    </row>
    <row r="12" spans="1:22" x14ac:dyDescent="0.35">
      <c r="A12">
        <v>115.15</v>
      </c>
      <c r="B12" s="2">
        <v>1.1284700000000001</v>
      </c>
      <c r="C12">
        <f>D12/1000</f>
        <v>0.372</v>
      </c>
      <c r="D12">
        <v>372</v>
      </c>
      <c r="F12">
        <v>115.15</v>
      </c>
      <c r="G12" s="2">
        <v>1.1284700000000001</v>
      </c>
      <c r="H12">
        <f t="shared" si="4"/>
        <v>13259.522500000001</v>
      </c>
      <c r="I12" s="2">
        <f t="shared" si="0"/>
        <v>1.2734445409000001</v>
      </c>
      <c r="J12" s="2">
        <f t="shared" si="1"/>
        <v>129.94332050000003</v>
      </c>
      <c r="L12">
        <f t="shared" si="2"/>
        <v>-348.17905500000006</v>
      </c>
      <c r="M12">
        <f t="shared" si="3"/>
        <v>121228.65434069307</v>
      </c>
      <c r="O12" s="12" t="s">
        <v>139</v>
      </c>
      <c r="P12" s="12" t="s">
        <v>140</v>
      </c>
      <c r="Q12" s="12" t="s">
        <v>141</v>
      </c>
      <c r="R12" s="12" t="s">
        <v>142</v>
      </c>
      <c r="S12" s="12" t="s">
        <v>143</v>
      </c>
      <c r="U12" t="s">
        <v>168</v>
      </c>
      <c r="V12" t="s">
        <v>169</v>
      </c>
    </row>
    <row r="13" spans="1:22" x14ac:dyDescent="0.35">
      <c r="H13" s="2">
        <f>SUM(H3:H12)</f>
        <v>69461.8505</v>
      </c>
      <c r="I13" s="2">
        <f>SUM(I3:I12)</f>
        <v>6.6711161220199999</v>
      </c>
      <c r="J13" s="2">
        <f>SUM(J3:J12)</f>
        <v>680.72613490000003</v>
      </c>
      <c r="M13">
        <f>SUM(M3:M12)</f>
        <v>635073.14566790743</v>
      </c>
      <c r="O13" s="12"/>
      <c r="P13" s="12"/>
      <c r="Q13" s="12" t="s">
        <v>144</v>
      </c>
      <c r="R13" s="12" t="s">
        <v>145</v>
      </c>
      <c r="S13" s="12" t="s">
        <v>146</v>
      </c>
      <c r="V13" t="s">
        <v>170</v>
      </c>
    </row>
    <row r="16" spans="1:22" x14ac:dyDescent="0.35">
      <c r="A16" t="s">
        <v>5</v>
      </c>
    </row>
    <row r="17" spans="1:19" x14ac:dyDescent="0.35">
      <c r="N17" s="10"/>
      <c r="O17" s="1"/>
      <c r="P17" s="1"/>
      <c r="Q17" s="1"/>
      <c r="R17" s="1"/>
      <c r="S17" s="1"/>
    </row>
    <row r="18" spans="1:19" x14ac:dyDescent="0.35">
      <c r="A18" t="s">
        <v>27</v>
      </c>
      <c r="B18" t="s">
        <v>26</v>
      </c>
      <c r="C18" t="s">
        <v>6</v>
      </c>
      <c r="D18" t="s">
        <v>7</v>
      </c>
      <c r="E18" t="s">
        <v>8</v>
      </c>
      <c r="F18" t="s">
        <v>9</v>
      </c>
    </row>
    <row r="19" spans="1:19" x14ac:dyDescent="0.35">
      <c r="A19" s="2">
        <f>J19/100</f>
        <v>0.10199999999999999</v>
      </c>
      <c r="B19" s="2">
        <f>4*PI()^2*A19</f>
        <v>4.0267985956444576</v>
      </c>
      <c r="C19" s="3">
        <v>4.24</v>
      </c>
      <c r="D19" s="3">
        <v>0.42399999999999999</v>
      </c>
      <c r="E19" s="9">
        <v>0.17977599999999999</v>
      </c>
      <c r="F19">
        <v>2.1000000000000001E-2</v>
      </c>
      <c r="J19">
        <v>10.199999999999999</v>
      </c>
      <c r="L19" t="s">
        <v>74</v>
      </c>
      <c r="M19" t="s">
        <v>71</v>
      </c>
      <c r="N19" t="s">
        <v>28</v>
      </c>
      <c r="O19" t="s">
        <v>29</v>
      </c>
      <c r="P19" t="s">
        <v>86</v>
      </c>
      <c r="Q19" t="s">
        <v>30</v>
      </c>
    </row>
    <row r="20" spans="1:19" x14ac:dyDescent="0.35">
      <c r="A20" s="2">
        <f t="shared" ref="A20:A27" si="5">J20/100</f>
        <v>0.30249999999999999</v>
      </c>
      <c r="B20" s="2">
        <f>4*PI()^2*A20</f>
        <v>11.942221325318123</v>
      </c>
      <c r="C20" s="3">
        <v>7.07</v>
      </c>
      <c r="D20" s="3">
        <v>0.70699999999999996</v>
      </c>
      <c r="E20" s="9">
        <v>0.49984899999999999</v>
      </c>
      <c r="F20">
        <v>3.5000000000000003E-2</v>
      </c>
      <c r="J20">
        <v>30.25</v>
      </c>
      <c r="L20" t="s">
        <v>75</v>
      </c>
      <c r="M20" t="s">
        <v>31</v>
      </c>
      <c r="N20" t="s">
        <v>32</v>
      </c>
      <c r="O20" t="s">
        <v>33</v>
      </c>
      <c r="P20" t="s">
        <v>87</v>
      </c>
      <c r="Q20" t="s">
        <v>34</v>
      </c>
    </row>
    <row r="21" spans="1:19" x14ac:dyDescent="0.35">
      <c r="A21" s="2">
        <f t="shared" si="5"/>
        <v>0.50270000000000004</v>
      </c>
      <c r="B21" s="2">
        <f t="shared" ref="B21:B28" si="6">4*PI()^2*A21</f>
        <v>19.845800529710484</v>
      </c>
      <c r="C21" s="3">
        <v>8.4700000000000006</v>
      </c>
      <c r="D21" s="3">
        <v>0.84699999999999998</v>
      </c>
      <c r="E21" s="9">
        <v>0.71740899999999996</v>
      </c>
      <c r="F21">
        <v>4.2000000000000003E-2</v>
      </c>
      <c r="J21">
        <v>50.27</v>
      </c>
      <c r="L21" t="s">
        <v>76</v>
      </c>
      <c r="M21" t="s">
        <v>72</v>
      </c>
      <c r="N21" t="s">
        <v>35</v>
      </c>
      <c r="O21" t="s">
        <v>36</v>
      </c>
      <c r="P21" t="s">
        <v>37</v>
      </c>
      <c r="Q21" t="s">
        <v>38</v>
      </c>
    </row>
    <row r="22" spans="1:19" x14ac:dyDescent="0.35">
      <c r="A22" s="2">
        <f t="shared" si="5"/>
        <v>0.70239999999999991</v>
      </c>
      <c r="B22" s="2">
        <f t="shared" si="6"/>
        <v>27.729640525300656</v>
      </c>
      <c r="C22" s="3">
        <v>9.9700000000000006</v>
      </c>
      <c r="D22" s="3">
        <v>0.997</v>
      </c>
      <c r="E22" s="9">
        <v>0.99400900000000003</v>
      </c>
      <c r="F22" s="8">
        <v>0.05</v>
      </c>
      <c r="J22">
        <v>70.239999999999995</v>
      </c>
      <c r="L22" t="s">
        <v>77</v>
      </c>
      <c r="M22" t="s">
        <v>39</v>
      </c>
      <c r="N22" t="s">
        <v>40</v>
      </c>
      <c r="O22" t="s">
        <v>41</v>
      </c>
      <c r="P22" t="s">
        <v>42</v>
      </c>
      <c r="Q22" t="s">
        <v>84</v>
      </c>
    </row>
    <row r="23" spans="1:19" x14ac:dyDescent="0.35">
      <c r="A23" s="2">
        <f t="shared" si="5"/>
        <v>0.80200000000000005</v>
      </c>
      <c r="B23" s="2">
        <f t="shared" si="6"/>
        <v>31.661690918694664</v>
      </c>
      <c r="C23" s="3">
        <v>10.56</v>
      </c>
      <c r="D23" s="4">
        <v>1.056</v>
      </c>
      <c r="E23" s="9">
        <v>1.1151359999999999</v>
      </c>
      <c r="F23">
        <v>5.2999999999999999E-2</v>
      </c>
      <c r="J23">
        <v>80.2</v>
      </c>
      <c r="L23" t="s">
        <v>78</v>
      </c>
      <c r="M23" t="s">
        <v>43</v>
      </c>
      <c r="N23" t="s">
        <v>44</v>
      </c>
      <c r="O23" t="s">
        <v>45</v>
      </c>
      <c r="P23" t="s">
        <v>46</v>
      </c>
      <c r="Q23" t="s">
        <v>47</v>
      </c>
    </row>
    <row r="24" spans="1:19" x14ac:dyDescent="0.35">
      <c r="A24" s="2">
        <f t="shared" si="5"/>
        <v>0.9022</v>
      </c>
      <c r="B24" s="2">
        <f t="shared" si="6"/>
        <v>35.617428362651275</v>
      </c>
      <c r="C24" s="3">
        <v>11.22</v>
      </c>
      <c r="D24" s="4">
        <v>1.1220000000000001</v>
      </c>
      <c r="E24" s="9">
        <v>1.2588839999999999</v>
      </c>
      <c r="F24">
        <v>5.6000000000000001E-2</v>
      </c>
      <c r="J24">
        <v>90.22</v>
      </c>
      <c r="L24" t="s">
        <v>79</v>
      </c>
      <c r="M24" t="s">
        <v>48</v>
      </c>
      <c r="N24" t="s">
        <v>49</v>
      </c>
      <c r="O24" t="s">
        <v>50</v>
      </c>
      <c r="P24" t="s">
        <v>51</v>
      </c>
      <c r="Q24" t="s">
        <v>52</v>
      </c>
    </row>
    <row r="25" spans="1:19" x14ac:dyDescent="0.35">
      <c r="A25" s="2">
        <f t="shared" si="5"/>
        <v>1.0001</v>
      </c>
      <c r="B25" s="2">
        <f t="shared" si="6"/>
        <v>39.482365446117868</v>
      </c>
      <c r="C25" s="3">
        <v>11.72</v>
      </c>
      <c r="D25" s="4">
        <v>1.1719999999999999</v>
      </c>
      <c r="E25" s="9">
        <v>1.3735839999999999</v>
      </c>
      <c r="F25">
        <v>5.8999999999999997E-2</v>
      </c>
      <c r="J25">
        <v>100.01</v>
      </c>
      <c r="L25" t="s">
        <v>80</v>
      </c>
      <c r="M25" t="s">
        <v>53</v>
      </c>
      <c r="N25" t="s">
        <v>54</v>
      </c>
      <c r="O25" t="s">
        <v>55</v>
      </c>
      <c r="P25" t="s">
        <v>56</v>
      </c>
      <c r="Q25" t="s">
        <v>57</v>
      </c>
    </row>
    <row r="26" spans="1:19" x14ac:dyDescent="0.35">
      <c r="A26" s="2">
        <f t="shared" si="5"/>
        <v>1.0504</v>
      </c>
      <c r="B26" s="2">
        <f t="shared" si="6"/>
        <v>41.46812985161705</v>
      </c>
      <c r="C26" s="3">
        <v>12.07</v>
      </c>
      <c r="D26" s="4">
        <v>1.2070000000000001</v>
      </c>
      <c r="E26" s="9">
        <v>1.4568490000000001</v>
      </c>
      <c r="F26" s="8">
        <v>0.06</v>
      </c>
      <c r="J26">
        <v>105.04</v>
      </c>
      <c r="L26" t="s">
        <v>81</v>
      </c>
      <c r="M26" t="s">
        <v>58</v>
      </c>
      <c r="N26" t="s">
        <v>59</v>
      </c>
      <c r="O26" t="s">
        <v>60</v>
      </c>
      <c r="P26" t="s">
        <v>61</v>
      </c>
      <c r="Q26" t="s">
        <v>85</v>
      </c>
    </row>
    <row r="27" spans="1:19" x14ac:dyDescent="0.35">
      <c r="A27" s="2">
        <f t="shared" si="5"/>
        <v>1.1007</v>
      </c>
      <c r="B27" s="2">
        <f t="shared" si="6"/>
        <v>43.453894257116225</v>
      </c>
      <c r="C27" s="3">
        <v>12.19</v>
      </c>
      <c r="D27" s="4">
        <v>1.2190000000000001</v>
      </c>
      <c r="E27" s="9">
        <v>1.4859610000000001</v>
      </c>
      <c r="F27">
        <v>6.0999999999999999E-2</v>
      </c>
      <c r="J27">
        <v>110.07</v>
      </c>
      <c r="L27" t="s">
        <v>82</v>
      </c>
      <c r="M27" t="s">
        <v>62</v>
      </c>
      <c r="N27" t="s">
        <v>63</v>
      </c>
      <c r="O27" t="s">
        <v>64</v>
      </c>
      <c r="P27" t="s">
        <v>65</v>
      </c>
      <c r="Q27" t="s">
        <v>66</v>
      </c>
    </row>
    <row r="28" spans="1:19" x14ac:dyDescent="0.35">
      <c r="A28" s="2">
        <f>J28/100</f>
        <v>1.1515</v>
      </c>
      <c r="B28" s="2">
        <f t="shared" si="6"/>
        <v>45.459397871417579</v>
      </c>
      <c r="C28" s="3">
        <v>12.62</v>
      </c>
      <c r="D28" s="4">
        <v>1.262</v>
      </c>
      <c r="E28" s="9">
        <v>1.5926439999999999</v>
      </c>
      <c r="F28">
        <v>6.3E-2</v>
      </c>
      <c r="J28">
        <v>115.15</v>
      </c>
      <c r="L28" t="s">
        <v>83</v>
      </c>
      <c r="M28" t="s">
        <v>73</v>
      </c>
      <c r="N28" t="s">
        <v>67</v>
      </c>
      <c r="O28" t="s">
        <v>68</v>
      </c>
      <c r="P28" t="s">
        <v>69</v>
      </c>
      <c r="Q28" t="s">
        <v>70</v>
      </c>
    </row>
    <row r="32" spans="1:19" x14ac:dyDescent="0.35">
      <c r="A32" t="s">
        <v>10</v>
      </c>
    </row>
    <row r="33" spans="1:10" x14ac:dyDescent="0.35">
      <c r="A33" t="s">
        <v>18</v>
      </c>
      <c r="B33" t="s">
        <v>14</v>
      </c>
      <c r="C33" t="s">
        <v>15</v>
      </c>
      <c r="D33" t="s">
        <v>17</v>
      </c>
      <c r="E33" t="s">
        <v>16</v>
      </c>
    </row>
    <row r="34" spans="1:10" x14ac:dyDescent="0.35">
      <c r="A34" t="s">
        <v>11</v>
      </c>
      <c r="B34">
        <v>0.16</v>
      </c>
      <c r="C34">
        <v>0.10199999999999999</v>
      </c>
      <c r="D34" s="5">
        <v>8.3962264150943398</v>
      </c>
      <c r="E34">
        <v>0.59</v>
      </c>
    </row>
    <row r="35" spans="1:10" x14ac:dyDescent="0.35">
      <c r="A35" t="s">
        <v>12</v>
      </c>
      <c r="B35">
        <v>0.44500000000000001</v>
      </c>
      <c r="C35">
        <v>0.39200000000000002</v>
      </c>
      <c r="D35" s="5">
        <v>2.7586206896551699</v>
      </c>
      <c r="E35">
        <v>0.16</v>
      </c>
    </row>
    <row r="36" spans="1:10" x14ac:dyDescent="0.35">
      <c r="A36" t="s">
        <v>13</v>
      </c>
      <c r="B36">
        <v>0.47599999999999998</v>
      </c>
      <c r="C36">
        <v>0.42499999999999999</v>
      </c>
      <c r="D36" s="6">
        <v>9.3333333333333304</v>
      </c>
      <c r="E36">
        <v>0.69</v>
      </c>
    </row>
    <row r="39" spans="1:10" x14ac:dyDescent="0.35">
      <c r="A39" t="s">
        <v>19</v>
      </c>
      <c r="B39" t="s">
        <v>14</v>
      </c>
      <c r="C39" t="s">
        <v>15</v>
      </c>
      <c r="D39" t="s">
        <v>17</v>
      </c>
      <c r="E39" t="s">
        <v>16</v>
      </c>
    </row>
    <row r="40" spans="1:10" x14ac:dyDescent="0.35">
      <c r="A40" t="s">
        <v>11</v>
      </c>
      <c r="B40">
        <v>0.16</v>
      </c>
      <c r="C40">
        <v>0.13</v>
      </c>
      <c r="D40" s="8">
        <v>0.51724137931033998</v>
      </c>
      <c r="E40" s="13">
        <v>6.2434381151783798E-2</v>
      </c>
      <c r="G40" s="12" t="s">
        <v>171</v>
      </c>
      <c r="H40" s="12" t="s">
        <v>172</v>
      </c>
      <c r="I40" s="12" t="s">
        <v>173</v>
      </c>
      <c r="J40" s="12" t="s">
        <v>174</v>
      </c>
    </row>
    <row r="41" spans="1:10" x14ac:dyDescent="0.35">
      <c r="A41" t="s">
        <v>12</v>
      </c>
      <c r="B41">
        <v>0.44500000000000001</v>
      </c>
      <c r="C41">
        <v>0.39800000000000002</v>
      </c>
      <c r="D41" s="8">
        <v>0.88679245283018804</v>
      </c>
      <c r="E41" s="13">
        <v>6.2434381151783798E-2</v>
      </c>
      <c r="G41" s="12" t="s">
        <v>175</v>
      </c>
      <c r="H41" s="12" t="s">
        <v>176</v>
      </c>
      <c r="I41" s="12" t="s">
        <v>177</v>
      </c>
      <c r="J41" s="12" t="s">
        <v>174</v>
      </c>
    </row>
    <row r="42" spans="1:10" x14ac:dyDescent="0.35">
      <c r="A42" t="s">
        <v>13</v>
      </c>
      <c r="B42">
        <v>0.47599999999999998</v>
      </c>
      <c r="C42">
        <v>0.44</v>
      </c>
      <c r="D42" s="8">
        <v>0.70588235294117596</v>
      </c>
      <c r="E42" s="13">
        <v>5.1953892907165497E-2</v>
      </c>
      <c r="G42" s="12" t="s">
        <v>178</v>
      </c>
      <c r="H42" s="12" t="s">
        <v>179</v>
      </c>
      <c r="I42" s="12" t="s">
        <v>180</v>
      </c>
      <c r="J42" s="12" t="s">
        <v>181</v>
      </c>
    </row>
    <row r="45" spans="1:10" x14ac:dyDescent="0.35">
      <c r="A45" t="s">
        <v>20</v>
      </c>
    </row>
    <row r="47" spans="1:10" x14ac:dyDescent="0.35">
      <c r="A47" t="s">
        <v>21</v>
      </c>
      <c r="B47" t="s">
        <v>23</v>
      </c>
      <c r="C47" t="s">
        <v>22</v>
      </c>
      <c r="D47" t="s">
        <v>24</v>
      </c>
      <c r="E47" t="s">
        <v>25</v>
      </c>
    </row>
    <row r="48" spans="1:10" x14ac:dyDescent="0.35">
      <c r="A48">
        <v>0.38</v>
      </c>
      <c r="B48">
        <f t="shared" ref="B48:B57" si="7">A48*2</f>
        <v>0.76</v>
      </c>
      <c r="C48">
        <v>0.27488000000000001</v>
      </c>
      <c r="D48">
        <f>C48^2</f>
        <v>7.5559014400000013E-2</v>
      </c>
      <c r="E48" s="7">
        <f>0.00002 *C48</f>
        <v>5.4976000000000005E-6</v>
      </c>
    </row>
    <row r="49" spans="1:5" x14ac:dyDescent="0.35">
      <c r="A49">
        <v>0.4</v>
      </c>
      <c r="B49">
        <f t="shared" si="7"/>
        <v>0.8</v>
      </c>
      <c r="C49">
        <v>0.28260999999999997</v>
      </c>
      <c r="D49">
        <f t="shared" ref="D49:D57" si="8">C49^2</f>
        <v>7.986841209999998E-2</v>
      </c>
      <c r="E49" s="7">
        <f t="shared" ref="E49:E57" si="9">0.00002 *C49</f>
        <v>5.6521999999999999E-6</v>
      </c>
    </row>
    <row r="50" spans="1:5" x14ac:dyDescent="0.35">
      <c r="A50">
        <v>0.42</v>
      </c>
      <c r="B50">
        <f t="shared" si="7"/>
        <v>0.84</v>
      </c>
      <c r="C50">
        <v>0.29176000000000002</v>
      </c>
      <c r="D50">
        <f t="shared" si="8"/>
        <v>8.5123897600000012E-2</v>
      </c>
      <c r="E50" s="7">
        <f t="shared" si="9"/>
        <v>5.8352000000000005E-6</v>
      </c>
    </row>
    <row r="51" spans="1:5" x14ac:dyDescent="0.35">
      <c r="A51">
        <v>0.46</v>
      </c>
      <c r="B51">
        <f t="shared" si="7"/>
        <v>0.92</v>
      </c>
      <c r="C51">
        <v>0.29593000000000003</v>
      </c>
      <c r="D51">
        <f t="shared" si="8"/>
        <v>8.7574564900000013E-2</v>
      </c>
      <c r="E51" s="7">
        <f t="shared" si="9"/>
        <v>5.9186000000000012E-6</v>
      </c>
    </row>
    <row r="52" spans="1:5" x14ac:dyDescent="0.35">
      <c r="A52">
        <v>0.48</v>
      </c>
      <c r="B52">
        <f t="shared" si="7"/>
        <v>0.96</v>
      </c>
      <c r="C52">
        <v>0.30415999999999999</v>
      </c>
      <c r="D52">
        <f t="shared" si="8"/>
        <v>9.2513305599999998E-2</v>
      </c>
      <c r="E52" s="7">
        <f t="shared" si="9"/>
        <v>6.0832000000000005E-6</v>
      </c>
    </row>
    <row r="53" spans="1:5" x14ac:dyDescent="0.35">
      <c r="A53">
        <v>0.5</v>
      </c>
      <c r="B53">
        <f t="shared" si="7"/>
        <v>1</v>
      </c>
      <c r="C53">
        <v>0.31176999999999999</v>
      </c>
      <c r="D53">
        <f t="shared" si="8"/>
        <v>9.7200532899999997E-2</v>
      </c>
      <c r="E53" s="7">
        <f t="shared" si="9"/>
        <v>6.2354000000000005E-6</v>
      </c>
    </row>
    <row r="54" spans="1:5" x14ac:dyDescent="0.35">
      <c r="A54">
        <v>0.52</v>
      </c>
      <c r="B54">
        <f t="shared" si="7"/>
        <v>1.04</v>
      </c>
      <c r="C54">
        <v>0.31879999999999997</v>
      </c>
      <c r="D54">
        <f t="shared" si="8"/>
        <v>0.10163343999999998</v>
      </c>
      <c r="E54" s="7">
        <f t="shared" si="9"/>
        <v>6.3759999999999996E-6</v>
      </c>
    </row>
    <row r="55" spans="1:5" x14ac:dyDescent="0.35">
      <c r="A55">
        <v>0.54</v>
      </c>
      <c r="B55">
        <f t="shared" si="7"/>
        <v>1.08</v>
      </c>
      <c r="C55">
        <v>0.32951999999999998</v>
      </c>
      <c r="D55">
        <f t="shared" si="8"/>
        <v>0.10858343039999999</v>
      </c>
      <c r="E55" s="7">
        <f t="shared" si="9"/>
        <v>6.5904000000000005E-6</v>
      </c>
    </row>
    <row r="56" spans="1:5" x14ac:dyDescent="0.35">
      <c r="A56">
        <v>0.56000000000000005</v>
      </c>
      <c r="B56">
        <f t="shared" si="7"/>
        <v>1.1200000000000001</v>
      </c>
      <c r="C56">
        <v>0.33338000000000001</v>
      </c>
      <c r="D56">
        <f t="shared" si="8"/>
        <v>0.1111422244</v>
      </c>
      <c r="E56" s="7">
        <f t="shared" si="9"/>
        <v>6.6676000000000003E-6</v>
      </c>
    </row>
    <row r="57" spans="1:5" x14ac:dyDescent="0.35">
      <c r="A57">
        <v>0.57999999999999996</v>
      </c>
      <c r="B57">
        <f t="shared" si="7"/>
        <v>1.1599999999999999</v>
      </c>
      <c r="C57">
        <v>0.34094000000000002</v>
      </c>
      <c r="D57">
        <f t="shared" si="8"/>
        <v>0.11624008360000002</v>
      </c>
      <c r="E57" s="7">
        <f t="shared" si="9"/>
        <v>6.8188000000000007E-6</v>
      </c>
    </row>
  </sheetData>
  <sortState xmlns:xlrd2="http://schemas.microsoft.com/office/spreadsheetml/2017/richdata2" ref="A48:C57">
    <sortCondition ref="A48:A57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5A8762-BEEE-487E-A640-9C32BB69F0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Bastos González</dc:creator>
  <cp:lastModifiedBy>Gonzalo Bastos González</cp:lastModifiedBy>
  <dcterms:created xsi:type="dcterms:W3CDTF">2023-04-30T17:57:03Z</dcterms:created>
  <dcterms:modified xsi:type="dcterms:W3CDTF">2023-05-09T16:30:34Z</dcterms:modified>
</cp:coreProperties>
</file>