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st\OneDrive\Escritorio\Física\2º\Técnicas experimentales II\Lab termo\Equilibrio L_V binario\"/>
    </mc:Choice>
  </mc:AlternateContent>
  <xr:revisionPtr revIDLastSave="0" documentId="13_ncr:1_{4E91827C-D45C-413F-90B1-17AF6BB8C1A8}" xr6:coauthVersionLast="47" xr6:coauthVersionMax="47" xr10:uidLastSave="{00000000-0000-0000-0000-000000000000}"/>
  <bookViews>
    <workbookView minimized="1" xWindow="5270" yWindow="4210" windowWidth="14400" windowHeight="7270" xr2:uid="{82F5B8FF-62CC-41EC-B6F4-A277B519A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3" i="1" l="1"/>
  <c r="N13" i="1" s="1"/>
  <c r="P13" i="1" s="1"/>
  <c r="O3" i="1"/>
  <c r="N3" i="1" s="1"/>
  <c r="P3" i="1" s="1"/>
  <c r="H11" i="1"/>
  <c r="O12" i="1" s="1"/>
  <c r="H10" i="1"/>
  <c r="O11" i="1" s="1"/>
  <c r="H9" i="1"/>
  <c r="O10" i="1" s="1"/>
  <c r="H8" i="1"/>
  <c r="O9" i="1" s="1"/>
  <c r="H7" i="1"/>
  <c r="O8" i="1" s="1"/>
  <c r="Q8" i="1" s="1"/>
  <c r="H4" i="1"/>
  <c r="O5" i="1" s="1"/>
  <c r="H5" i="1"/>
  <c r="O6" i="1" s="1"/>
  <c r="H6" i="1"/>
  <c r="O7" i="1" s="1"/>
  <c r="H3" i="1"/>
  <c r="O4" i="1" s="1"/>
  <c r="C2" i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Q3" i="1" l="1"/>
  <c r="R3" i="1" s="1"/>
  <c r="S3" i="1" s="1"/>
  <c r="Q13" i="1"/>
  <c r="R13" i="1" s="1"/>
  <c r="S13" i="1" s="1"/>
  <c r="N4" i="1"/>
  <c r="P4" i="1" s="1"/>
  <c r="Q4" i="1"/>
  <c r="N12" i="1"/>
  <c r="P12" i="1" s="1"/>
  <c r="Q12" i="1"/>
  <c r="N7" i="1"/>
  <c r="P7" i="1" s="1"/>
  <c r="Q7" i="1"/>
  <c r="N6" i="1"/>
  <c r="P6" i="1" s="1"/>
  <c r="Q6" i="1"/>
  <c r="N5" i="1"/>
  <c r="Q5" i="1"/>
  <c r="Q11" i="1"/>
  <c r="N11" i="1"/>
  <c r="P11" i="1" s="1"/>
  <c r="R11" i="1" s="1"/>
  <c r="S11" i="1" s="1"/>
  <c r="N10" i="1"/>
  <c r="P10" i="1" s="1"/>
  <c r="R10" i="1" s="1"/>
  <c r="S10" i="1" s="1"/>
  <c r="N9" i="1"/>
  <c r="P9" i="1" s="1"/>
  <c r="N8" i="1"/>
  <c r="P8" i="1" s="1"/>
  <c r="R8" i="1" s="1"/>
  <c r="S8" i="1" s="1"/>
  <c r="Q10" i="1"/>
  <c r="Q9" i="1"/>
  <c r="P5" i="1"/>
  <c r="R5" i="1" s="1"/>
  <c r="S5" i="1" s="1"/>
  <c r="R12" i="1" l="1"/>
  <c r="S12" i="1" s="1"/>
  <c r="R9" i="1"/>
  <c r="S9" i="1" s="1"/>
  <c r="R7" i="1"/>
  <c r="S7" i="1" s="1"/>
  <c r="R6" i="1"/>
  <c r="S6" i="1" s="1"/>
  <c r="R4" i="1"/>
  <c r="S4" i="1" s="1"/>
</calcChain>
</file>

<file path=xl/sharedStrings.xml><?xml version="1.0" encoding="utf-8"?>
<sst xmlns="http://schemas.openxmlformats.org/spreadsheetml/2006/main" count="24" uniqueCount="19">
  <si>
    <t>H2o</t>
  </si>
  <si>
    <t>etanol</t>
  </si>
  <si>
    <t>mt=20</t>
  </si>
  <si>
    <t>H20</t>
  </si>
  <si>
    <t>gr=[0,01]</t>
  </si>
  <si>
    <t>total</t>
  </si>
  <si>
    <t>tempera</t>
  </si>
  <si>
    <t xml:space="preserve">bote 1 </t>
  </si>
  <si>
    <t>calculos bien hechos</t>
  </si>
  <si>
    <t>h20</t>
  </si>
  <si>
    <t>mon h</t>
  </si>
  <si>
    <t>mol e</t>
  </si>
  <si>
    <t>regresiónb lineal:</t>
  </si>
  <si>
    <t>a</t>
  </si>
  <si>
    <t>c</t>
  </si>
  <si>
    <t xml:space="preserve">b </t>
  </si>
  <si>
    <t>s(a)</t>
  </si>
  <si>
    <t>s(b)</t>
  </si>
  <si>
    <t>s(c)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</si>
</sst>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Hoja1!$B$21:$B$28</c:f>
              <c:numCache>
                <c:formatCode>General</c:formatCode>
                <c:ptCount val="8"/>
                <c:pt idx="0">
                  <c:v>0.99509999999999998</c:v>
                </c:pt>
                <c:pt idx="1">
                  <c:v>0.99519999999999997</c:v>
                </c:pt>
                <c:pt idx="2">
                  <c:v>0.99529999999999996</c:v>
                </c:pt>
                <c:pt idx="3">
                  <c:v>0.99529999999999996</c:v>
                </c:pt>
                <c:pt idx="4">
                  <c:v>0.99539999999999995</c:v>
                </c:pt>
                <c:pt idx="5">
                  <c:v>0.99550000000000005</c:v>
                </c:pt>
                <c:pt idx="6">
                  <c:v>0.99560000000000004</c:v>
                </c:pt>
                <c:pt idx="7">
                  <c:v>0.99570000000000003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F3D7-4574-9B59-22365035D4A3}"/>
            </c:ext>
          </c:extLst>
        </c:ser>
        <c:ser>
          <c:idx val="1"/>
          <c:order val="1"/>
          <c:tx>
            <c:v>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Hoja1!$A$21:$A$28</c:f>
              <c:numCache>
                <c:formatCode>General</c:formatCode>
                <c:ptCount val="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</c:numCache>
            </c:numRef>
          </c:xVal>
          <c:yVal>
            <c:numRef>
              <c:f>Hoja1!$C$21:$C$28</c:f>
              <c:numCache>
                <c:formatCode>General</c:formatCode>
                <c:ptCount val="8"/>
                <c:pt idx="0">
                  <c:v>0.80049999999999999</c:v>
                </c:pt>
                <c:pt idx="1">
                  <c:v>0.80079999999999996</c:v>
                </c:pt>
                <c:pt idx="2">
                  <c:v>0.80100000000000005</c:v>
                </c:pt>
                <c:pt idx="3">
                  <c:v>0.80130000000000001</c:v>
                </c:pt>
                <c:pt idx="4">
                  <c:v>0.80159999999999998</c:v>
                </c:pt>
                <c:pt idx="5">
                  <c:v>0.80249999999999999</c:v>
                </c:pt>
                <c:pt idx="6">
                  <c:v>0.80279999999999996</c:v>
                </c:pt>
                <c:pt idx="7">
                  <c:v>0.80310000000000004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F3D7-4574-9B59-22365035D4A3}"/>
            </c:ext>
          </c:extLst>
        </c:ser>
        <c:ser>
          <c:idx val="2"/>
          <c:order val="2"/>
          <c:tx>
            <c:v>0,1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Hoja1!$D$21:$D$28</c:f>
              <c:numCache>
                <c:formatCode>General</c:formatCode>
                <c:ptCount val="8"/>
                <c:pt idx="0">
                  <c:v>0.80810000000000004</c:v>
                </c:pt>
                <c:pt idx="1">
                  <c:v>0.80830000000000002</c:v>
                </c:pt>
                <c:pt idx="2">
                  <c:v>0.80930000000000002</c:v>
                </c:pt>
                <c:pt idx="3">
                  <c:v>0.80959999999999999</c:v>
                </c:pt>
                <c:pt idx="4">
                  <c:v>0.80979999999999996</c:v>
                </c:pt>
                <c:pt idx="5">
                  <c:v>0.81</c:v>
                </c:pt>
                <c:pt idx="6">
                  <c:v>0.81020000000000003</c:v>
                </c:pt>
                <c:pt idx="7">
                  <c:v>0.8105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F3D7-4574-9B59-22365035D4A3}"/>
            </c:ext>
          </c:extLst>
        </c:ser>
        <c:ser>
          <c:idx val="3"/>
          <c:order val="3"/>
          <c:tx>
            <c:v>0,2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Hoja1!$E$21:$E$28</c:f>
              <c:numCache>
                <c:formatCode>General</c:formatCode>
                <c:ptCount val="8"/>
                <c:pt idx="0">
                  <c:v>0.82110000000000005</c:v>
                </c:pt>
                <c:pt idx="1">
                  <c:v>0.82130000000000003</c:v>
                </c:pt>
                <c:pt idx="2">
                  <c:v>0.82120000000000004</c:v>
                </c:pt>
                <c:pt idx="3">
                  <c:v>0.82250000000000001</c:v>
                </c:pt>
                <c:pt idx="4">
                  <c:v>0.8226</c:v>
                </c:pt>
                <c:pt idx="5">
                  <c:v>0.8236</c:v>
                </c:pt>
                <c:pt idx="6">
                  <c:v>0.82369999999999999</c:v>
                </c:pt>
                <c:pt idx="7">
                  <c:v>0.82389999999999997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F3D7-4574-9B59-22365035D4A3}"/>
            </c:ext>
          </c:extLst>
        </c:ser>
        <c:ser>
          <c:idx val="4"/>
          <c:order val="4"/>
          <c:tx>
            <c:v>0,3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Hoja1!$F$21:$F$28</c:f>
              <c:numCache>
                <c:formatCode>General</c:formatCode>
                <c:ptCount val="8"/>
                <c:pt idx="0">
                  <c:v>0.83250000000000002</c:v>
                </c:pt>
                <c:pt idx="1">
                  <c:v>0.83279999999999998</c:v>
                </c:pt>
                <c:pt idx="2">
                  <c:v>0.8337</c:v>
                </c:pt>
                <c:pt idx="3">
                  <c:v>0.83389999999999997</c:v>
                </c:pt>
                <c:pt idx="4">
                  <c:v>0.83399999999999996</c:v>
                </c:pt>
                <c:pt idx="5">
                  <c:v>0.83479999999999999</c:v>
                </c:pt>
                <c:pt idx="6">
                  <c:v>0.8347</c:v>
                </c:pt>
                <c:pt idx="7">
                  <c:v>0.83499999999999996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F3D7-4574-9B59-22365035D4A3}"/>
            </c:ext>
          </c:extLst>
        </c:ser>
        <c:ser>
          <c:idx val="5"/>
          <c:order val="5"/>
          <c:tx>
            <c:v>0,4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Hoja1!$G$21:$G$28</c:f>
              <c:numCache>
                <c:formatCode>General</c:formatCode>
                <c:ptCount val="8"/>
                <c:pt idx="0">
                  <c:v>0.85160000000000002</c:v>
                </c:pt>
                <c:pt idx="1">
                  <c:v>0.8518</c:v>
                </c:pt>
                <c:pt idx="2">
                  <c:v>0.85229999999999995</c:v>
                </c:pt>
                <c:pt idx="3">
                  <c:v>0.85270000000000001</c:v>
                </c:pt>
                <c:pt idx="4">
                  <c:v>0.85299999999999998</c:v>
                </c:pt>
                <c:pt idx="5">
                  <c:v>0.85329999999999995</c:v>
                </c:pt>
                <c:pt idx="6">
                  <c:v>0.85360000000000003</c:v>
                </c:pt>
                <c:pt idx="7">
                  <c:v>0.85389999999999999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F3D7-4574-9B59-22365035D4A3}"/>
            </c:ext>
          </c:extLst>
        </c:ser>
        <c:ser>
          <c:idx val="6"/>
          <c:order val="6"/>
          <c:tx>
            <c:v>0,5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Hoja1!$H$21:$H$29</c:f>
              <c:numCache>
                <c:formatCode>General</c:formatCode>
                <c:ptCount val="9"/>
                <c:pt idx="0">
                  <c:v>0.86380000000000001</c:v>
                </c:pt>
                <c:pt idx="1">
                  <c:v>0.86409999999999998</c:v>
                </c:pt>
                <c:pt idx="2">
                  <c:v>0.86460000000000004</c:v>
                </c:pt>
                <c:pt idx="3">
                  <c:v>0.86470000000000002</c:v>
                </c:pt>
                <c:pt idx="4">
                  <c:v>0.86529999999999996</c:v>
                </c:pt>
                <c:pt idx="5">
                  <c:v>0.86580000000000001</c:v>
                </c:pt>
                <c:pt idx="6">
                  <c:v>0.86599999999999999</c:v>
                </c:pt>
                <c:pt idx="7">
                  <c:v>0.86639999999999995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F3D7-4574-9B59-22365035D4A3}"/>
            </c:ext>
          </c:extLst>
        </c:ser>
        <c:ser>
          <c:idx val="7"/>
          <c:order val="7"/>
          <c:tx>
            <c:v>0,6</c:v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Hoja1!$I$21:$I$29</c:f>
              <c:numCache>
                <c:formatCode>General</c:formatCode>
                <c:ptCount val="9"/>
                <c:pt idx="0">
                  <c:v>0.88570000000000004</c:v>
                </c:pt>
                <c:pt idx="1">
                  <c:v>0.8861</c:v>
                </c:pt>
                <c:pt idx="2">
                  <c:v>0.88649999999999995</c:v>
                </c:pt>
                <c:pt idx="3">
                  <c:v>0.88680000000000003</c:v>
                </c:pt>
                <c:pt idx="4">
                  <c:v>0.88729999999999998</c:v>
                </c:pt>
                <c:pt idx="5">
                  <c:v>0.88770000000000004</c:v>
                </c:pt>
                <c:pt idx="6">
                  <c:v>0.8881</c:v>
                </c:pt>
                <c:pt idx="7">
                  <c:v>0.88829999999999998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F3D7-4574-9B59-22365035D4A3}"/>
            </c:ext>
          </c:extLst>
        </c:ser>
        <c:ser>
          <c:idx val="8"/>
          <c:order val="8"/>
          <c:tx>
            <c:v>0,7</c:v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Hoja1!$J$21:$J$29</c:f>
              <c:numCache>
                <c:formatCode>General</c:formatCode>
                <c:ptCount val="9"/>
                <c:pt idx="0">
                  <c:v>0.90669999999999995</c:v>
                </c:pt>
                <c:pt idx="1">
                  <c:v>0.90680000000000005</c:v>
                </c:pt>
                <c:pt idx="2">
                  <c:v>0.90700000000000003</c:v>
                </c:pt>
                <c:pt idx="3">
                  <c:v>0.90759999999999996</c:v>
                </c:pt>
                <c:pt idx="4">
                  <c:v>0.90800000000000003</c:v>
                </c:pt>
                <c:pt idx="5">
                  <c:v>0.90869999999999995</c:v>
                </c:pt>
                <c:pt idx="6">
                  <c:v>0.90859999999999996</c:v>
                </c:pt>
                <c:pt idx="7">
                  <c:v>0.90900000000000003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F3D7-4574-9B59-22365035D4A3}"/>
            </c:ext>
          </c:extLst>
        </c:ser>
        <c:ser>
          <c:idx val="9"/>
          <c:order val="9"/>
          <c:tx>
            <c:v>0,8</c:v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Hoja1!$A$21:$A$29</c:f>
              <c:numCache>
                <c:formatCode>General</c:formatCode>
                <c:ptCount val="9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  <c:pt idx="8">
                  <c:v>27</c:v>
                </c:pt>
              </c:numCache>
            </c:numRef>
          </c:xVal>
          <c:yVal>
            <c:numRef>
              <c:f>Hoja1!$K$21:$K$29</c:f>
              <c:numCache>
                <c:formatCode>General</c:formatCode>
                <c:ptCount val="9"/>
                <c:pt idx="0">
                  <c:v>0.92879999999999996</c:v>
                </c:pt>
                <c:pt idx="1">
                  <c:v>0.93899999999999995</c:v>
                </c:pt>
                <c:pt idx="2">
                  <c:v>0.93930000000000002</c:v>
                </c:pt>
                <c:pt idx="3">
                  <c:v>0.93940000000000001</c:v>
                </c:pt>
                <c:pt idx="4">
                  <c:v>0.9395</c:v>
                </c:pt>
                <c:pt idx="5">
                  <c:v>0.93979999999999997</c:v>
                </c:pt>
                <c:pt idx="6">
                  <c:v>0.94010000000000005</c:v>
                </c:pt>
                <c:pt idx="7">
                  <c:v>0.9405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F3D7-4574-9B59-22365035D4A3}"/>
            </c:ext>
          </c:extLst>
        </c:ser>
        <c:ser>
          <c:idx val="10"/>
          <c:order val="10"/>
          <c:tx>
            <c:v>0,9</c:v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Hoja1!$A$21:$A$28</c:f>
              <c:numCache>
                <c:formatCode>General</c:formatCode>
                <c:ptCount val="8"/>
                <c:pt idx="0">
                  <c:v>31</c:v>
                </c:pt>
                <c:pt idx="1">
                  <c:v>30.5</c:v>
                </c:pt>
                <c:pt idx="2">
                  <c:v>30</c:v>
                </c:pt>
                <c:pt idx="3">
                  <c:v>29.5</c:v>
                </c:pt>
                <c:pt idx="4">
                  <c:v>29</c:v>
                </c:pt>
                <c:pt idx="5">
                  <c:v>28.5</c:v>
                </c:pt>
                <c:pt idx="6">
                  <c:v>28</c:v>
                </c:pt>
                <c:pt idx="7">
                  <c:v>27.5</c:v>
                </c:pt>
              </c:numCache>
            </c:numRef>
          </c:xVal>
          <c:yVal>
            <c:numRef>
              <c:f>Hoja1!$L$21:$L$28</c:f>
              <c:numCache>
                <c:formatCode>General</c:formatCode>
                <c:ptCount val="8"/>
                <c:pt idx="0">
                  <c:v>0.96220000000000006</c:v>
                </c:pt>
                <c:pt idx="1">
                  <c:v>0.96250000000000002</c:v>
                </c:pt>
                <c:pt idx="2">
                  <c:v>0.96279999999999999</c:v>
                </c:pt>
                <c:pt idx="3">
                  <c:v>0.96299999999999997</c:v>
                </c:pt>
                <c:pt idx="4">
                  <c:v>0.96319999999999995</c:v>
                </c:pt>
                <c:pt idx="5">
                  <c:v>0.96350000000000002</c:v>
                </c:pt>
                <c:pt idx="6">
                  <c:v>0.9637</c:v>
                </c:pt>
                <c:pt idx="7" formatCode="0.0000">
                  <c:v>0.96399999999999997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3D7-4574-9B59-22365035D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485856"/>
        <c:axId val="476034016"/>
      </c:scatterChart>
      <c:valAx>
        <c:axId val="761485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76034016"/>
        <c:crosses val="autoZero"/>
        <c:crossBetween val="midCat"/>
      </c:valAx>
      <c:valAx>
        <c:axId val="476034016"/>
        <c:scaling>
          <c:orientation val="minMax"/>
          <c:min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61485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1771640637188997"/>
                  <c:y val="0.243875276792626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Hoja1!$S$3:$S$13</c:f>
              <c:numCache>
                <c:formatCode>General</c:formatCode>
                <c:ptCount val="11"/>
                <c:pt idx="0">
                  <c:v>0.90376569037656895</c:v>
                </c:pt>
                <c:pt idx="1">
                  <c:v>0.81258746878117849</c:v>
                </c:pt>
                <c:pt idx="2">
                  <c:v>0.72499938389591012</c:v>
                </c:pt>
                <c:pt idx="3">
                  <c:v>0.63901318546099317</c:v>
                </c:pt>
                <c:pt idx="4">
                  <c:v>0.52338571652523624</c:v>
                </c:pt>
                <c:pt idx="5">
                  <c:v>0.46011961825947845</c:v>
                </c:pt>
                <c:pt idx="6">
                  <c:v>0.35985810607532009</c:v>
                </c:pt>
                <c:pt idx="7">
                  <c:v>0.27824787179226051</c:v>
                </c:pt>
                <c:pt idx="8">
                  <c:v>0.18656776604948344</c:v>
                </c:pt>
                <c:pt idx="9">
                  <c:v>9.2494714436412218E-2</c:v>
                </c:pt>
                <c:pt idx="10">
                  <c:v>0</c:v>
                </c:pt>
              </c:numCache>
            </c:numRef>
          </c:xVal>
          <c:yVal>
            <c:numRef>
              <c:f>Hoja1!$C$25:$M$25</c:f>
              <c:numCache>
                <c:formatCode>General</c:formatCode>
                <c:ptCount val="11"/>
                <c:pt idx="0">
                  <c:v>0.80159999999999998</c:v>
                </c:pt>
                <c:pt idx="1">
                  <c:v>0.80979999999999996</c:v>
                </c:pt>
                <c:pt idx="2">
                  <c:v>0.8226</c:v>
                </c:pt>
                <c:pt idx="3">
                  <c:v>0.83399999999999996</c:v>
                </c:pt>
                <c:pt idx="4">
                  <c:v>0.85299999999999998</c:v>
                </c:pt>
                <c:pt idx="5">
                  <c:v>0.86529999999999996</c:v>
                </c:pt>
                <c:pt idx="6">
                  <c:v>0.88729999999999998</c:v>
                </c:pt>
                <c:pt idx="7">
                  <c:v>0.90800000000000003</c:v>
                </c:pt>
                <c:pt idx="8">
                  <c:v>0.9395</c:v>
                </c:pt>
                <c:pt idx="9">
                  <c:v>0.96319999999999995</c:v>
                </c:pt>
                <c:pt idx="10">
                  <c:v>0.99539999999999995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70-4554-9A60-1F8B519A40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9613072"/>
        <c:axId val="609940448"/>
      </c:scatterChart>
      <c:valAx>
        <c:axId val="609613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9940448"/>
        <c:crosses val="autoZero"/>
        <c:crossBetween val="midCat"/>
      </c:valAx>
      <c:valAx>
        <c:axId val="60994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09613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30</xdr:row>
      <xdr:rowOff>11430</xdr:rowOff>
    </xdr:from>
    <xdr:to>
      <xdr:col>5</xdr:col>
      <xdr:colOff>723900</xdr:colOff>
      <xdr:row>45</xdr:row>
      <xdr:rowOff>11430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FA8D978-BD54-56C0-7C13-6EAFD10B9F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590281</xdr:colOff>
      <xdr:row>31</xdr:row>
      <xdr:rowOff>152400</xdr:rowOff>
    </xdr:from>
    <xdr:to>
      <xdr:col>21</xdr:col>
      <xdr:colOff>397098</xdr:colOff>
      <xdr:row>46</xdr:row>
      <xdr:rowOff>158840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22BD6C5-9FBC-86AC-6CB1-8CCCC80143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5921-F9BE-4BEA-9A95-39679ABEAF52}">
  <dimension ref="A1:U30"/>
  <sheetViews>
    <sheetView tabSelected="1" zoomScale="66" workbookViewId="0">
      <selection activeCell="R3" sqref="R3:R13"/>
    </sheetView>
  </sheetViews>
  <sheetFormatPr baseColWidth="10" defaultRowHeight="14.5" x14ac:dyDescent="0.35"/>
  <sheetData>
    <row r="1" spans="1:19" x14ac:dyDescent="0.35">
      <c r="B1" t="s">
        <v>0</v>
      </c>
      <c r="C1" t="s">
        <v>1</v>
      </c>
      <c r="D1">
        <v>46</v>
      </c>
      <c r="E1" t="s">
        <v>2</v>
      </c>
      <c r="G1" t="s">
        <v>3</v>
      </c>
      <c r="H1" t="s">
        <v>1</v>
      </c>
      <c r="I1" t="s">
        <v>5</v>
      </c>
      <c r="J1" t="s">
        <v>4</v>
      </c>
      <c r="M1" t="s">
        <v>8</v>
      </c>
    </row>
    <row r="2" spans="1:19" x14ac:dyDescent="0.35">
      <c r="A2">
        <v>0</v>
      </c>
      <c r="B2">
        <v>0</v>
      </c>
      <c r="C2">
        <f>(20-B2)</f>
        <v>20</v>
      </c>
      <c r="F2">
        <v>0</v>
      </c>
      <c r="G2">
        <v>0</v>
      </c>
      <c r="H2">
        <v>20.003</v>
      </c>
      <c r="N2" t="s">
        <v>9</v>
      </c>
      <c r="O2" t="s">
        <v>1</v>
      </c>
      <c r="P2" t="s">
        <v>10</v>
      </c>
      <c r="Q2" t="s">
        <v>11</v>
      </c>
    </row>
    <row r="3" spans="1:19" x14ac:dyDescent="0.35">
      <c r="A3">
        <v>0.1</v>
      </c>
      <c r="B3">
        <f t="shared" ref="B3:B12" si="0">(20/(1+46/18*(1/A3-1)))</f>
        <v>0.83333333333333337</v>
      </c>
      <c r="C3">
        <f t="shared" ref="C3:C11" si="1">(20-B3)</f>
        <v>19.166666666666668</v>
      </c>
      <c r="F3">
        <v>0.1</v>
      </c>
      <c r="G3">
        <v>0.879</v>
      </c>
      <c r="H3">
        <f>(I3-G3)</f>
        <v>19.228999999999999</v>
      </c>
      <c r="I3">
        <v>20.108000000000001</v>
      </c>
      <c r="M3">
        <v>0</v>
      </c>
      <c r="N3">
        <f>(1-0.96)*O3/0.96+G2</f>
        <v>0.78421699378882059</v>
      </c>
      <c r="O3">
        <f>(H2*0.96/0.805*0.789)</f>
        <v>18.821207850931675</v>
      </c>
      <c r="P3">
        <f>(N3/18)</f>
        <v>4.3567610766045588E-2</v>
      </c>
      <c r="Q3">
        <f>(O3/46)</f>
        <v>0.40915669241155816</v>
      </c>
      <c r="R3">
        <f>(P3/(P3+Q3))</f>
        <v>9.6234309623431047E-2</v>
      </c>
      <c r="S3">
        <f>(1-R3)</f>
        <v>0.90376569037656895</v>
      </c>
    </row>
    <row r="4" spans="1:19" x14ac:dyDescent="0.35">
      <c r="A4">
        <v>0.2</v>
      </c>
      <c r="B4">
        <f t="shared" si="0"/>
        <v>1.7821782178217822</v>
      </c>
      <c r="C4">
        <f t="shared" si="1"/>
        <v>18.217821782178216</v>
      </c>
      <c r="F4">
        <v>0.2</v>
      </c>
      <c r="G4">
        <v>1.8440000000000001</v>
      </c>
      <c r="H4">
        <f t="shared" ref="H4:H11" si="2">(I4-G4)</f>
        <v>18.356999999999999</v>
      </c>
      <c r="I4">
        <v>20.201000000000001</v>
      </c>
      <c r="M4">
        <v>0.1</v>
      </c>
      <c r="N4">
        <f t="shared" ref="N4:N12" si="3">(1-0.96)*O4/0.96+G3</f>
        <v>1.6328723478260876</v>
      </c>
      <c r="O4">
        <f t="shared" ref="O4:O13" si="4">(H3*0.96/0.805*0.789)</f>
        <v>18.092936347826086</v>
      </c>
      <c r="P4">
        <f t="shared" ref="P4:P12" si="5">(N4/18)</f>
        <v>9.0715130434782645E-2</v>
      </c>
      <c r="Q4">
        <f t="shared" ref="Q4:Q13" si="6">(O4/46)</f>
        <v>0.39332470321361057</v>
      </c>
      <c r="R4">
        <f t="shared" ref="R4:R13" si="7">(P4/(P4+Q4))</f>
        <v>0.18741253121882148</v>
      </c>
      <c r="S4">
        <f t="shared" ref="S4:S13" si="8">(1-R4)</f>
        <v>0.81258746878117849</v>
      </c>
    </row>
    <row r="5" spans="1:19" x14ac:dyDescent="0.35">
      <c r="A5">
        <v>0.3</v>
      </c>
      <c r="B5">
        <f t="shared" si="0"/>
        <v>2.8723404255319149</v>
      </c>
      <c r="C5">
        <f t="shared" si="1"/>
        <v>17.127659574468083</v>
      </c>
      <c r="F5">
        <v>0.3</v>
      </c>
      <c r="G5">
        <v>2.891</v>
      </c>
      <c r="H5">
        <f t="shared" si="2"/>
        <v>17.128</v>
      </c>
      <c r="I5">
        <v>20.018999999999998</v>
      </c>
      <c r="M5">
        <v>0.2</v>
      </c>
      <c r="N5">
        <f t="shared" si="3"/>
        <v>2.563685614906833</v>
      </c>
      <c r="O5">
        <f t="shared" si="4"/>
        <v>17.272454757763974</v>
      </c>
      <c r="P5">
        <f t="shared" si="5"/>
        <v>0.14242697860593517</v>
      </c>
      <c r="Q5">
        <f t="shared" si="6"/>
        <v>0.37548814690791249</v>
      </c>
      <c r="R5">
        <f t="shared" si="7"/>
        <v>0.27500061610408993</v>
      </c>
      <c r="S5">
        <f t="shared" si="8"/>
        <v>0.72499938389591012</v>
      </c>
    </row>
    <row r="6" spans="1:19" x14ac:dyDescent="0.35">
      <c r="A6">
        <v>0.4</v>
      </c>
      <c r="B6">
        <f t="shared" si="0"/>
        <v>4.1379310344827589</v>
      </c>
      <c r="C6">
        <f t="shared" si="1"/>
        <v>15.862068965517242</v>
      </c>
      <c r="F6">
        <v>0.4</v>
      </c>
      <c r="G6">
        <v>4.5830000000000002</v>
      </c>
      <c r="H6">
        <f t="shared" si="2"/>
        <v>15.479000000000001</v>
      </c>
      <c r="I6">
        <v>20.062000000000001</v>
      </c>
      <c r="M6">
        <v>0.3</v>
      </c>
      <c r="N6">
        <f t="shared" si="3"/>
        <v>3.5625027080745344</v>
      </c>
      <c r="O6">
        <f t="shared" si="4"/>
        <v>16.116064993788818</v>
      </c>
      <c r="P6">
        <f t="shared" si="5"/>
        <v>0.19791681711525191</v>
      </c>
      <c r="Q6">
        <f t="shared" si="6"/>
        <v>0.3503492389954091</v>
      </c>
      <c r="R6">
        <f t="shared" si="7"/>
        <v>0.36098681453900683</v>
      </c>
      <c r="S6">
        <f t="shared" si="8"/>
        <v>0.63901318546099317</v>
      </c>
    </row>
    <row r="7" spans="1:19" x14ac:dyDescent="0.35">
      <c r="A7">
        <v>0.5</v>
      </c>
      <c r="B7">
        <f t="shared" si="0"/>
        <v>5.625</v>
      </c>
      <c r="C7">
        <f t="shared" si="1"/>
        <v>14.375</v>
      </c>
      <c r="F7">
        <v>0.5</v>
      </c>
      <c r="G7">
        <v>5.6559999999999997</v>
      </c>
      <c r="H7">
        <f t="shared" si="2"/>
        <v>14.399000000000001</v>
      </c>
      <c r="I7">
        <v>20.055</v>
      </c>
      <c r="M7">
        <v>0.4</v>
      </c>
      <c r="N7">
        <f t="shared" si="3"/>
        <v>5.1898537142857153</v>
      </c>
      <c r="O7">
        <f t="shared" si="4"/>
        <v>14.564489142857143</v>
      </c>
      <c r="P7">
        <f t="shared" si="5"/>
        <v>0.28832520634920639</v>
      </c>
      <c r="Q7">
        <f t="shared" si="6"/>
        <v>0.31661932919254659</v>
      </c>
      <c r="R7">
        <f t="shared" si="7"/>
        <v>0.47661428347476381</v>
      </c>
      <c r="S7">
        <f t="shared" si="8"/>
        <v>0.52338571652523624</v>
      </c>
    </row>
    <row r="8" spans="1:19" x14ac:dyDescent="0.35">
      <c r="A8">
        <v>0.6</v>
      </c>
      <c r="B8">
        <f t="shared" si="0"/>
        <v>7.397260273972603</v>
      </c>
      <c r="C8">
        <f t="shared" si="1"/>
        <v>12.602739726027398</v>
      </c>
      <c r="F8">
        <v>0.6</v>
      </c>
      <c r="G8">
        <v>7.6310000000000002</v>
      </c>
      <c r="H8">
        <f t="shared" si="2"/>
        <v>12.393000000000001</v>
      </c>
      <c r="I8">
        <v>20.024000000000001</v>
      </c>
      <c r="M8">
        <v>0.5</v>
      </c>
      <c r="N8">
        <f t="shared" si="3"/>
        <v>6.2205123478260873</v>
      </c>
      <c r="O8">
        <f t="shared" si="4"/>
        <v>13.548296347826088</v>
      </c>
      <c r="P8">
        <f t="shared" si="5"/>
        <v>0.3455840193236715</v>
      </c>
      <c r="Q8">
        <f t="shared" si="6"/>
        <v>0.29452818147448018</v>
      </c>
      <c r="R8">
        <f t="shared" si="7"/>
        <v>0.53988038174052155</v>
      </c>
      <c r="S8">
        <f t="shared" si="8"/>
        <v>0.46011961825947845</v>
      </c>
    </row>
    <row r="9" spans="1:19" x14ac:dyDescent="0.35">
      <c r="A9">
        <v>0.7</v>
      </c>
      <c r="B9">
        <f t="shared" si="0"/>
        <v>9.545454545454545</v>
      </c>
      <c r="C9">
        <f t="shared" si="1"/>
        <v>10.454545454545455</v>
      </c>
      <c r="F9">
        <v>0.7</v>
      </c>
      <c r="G9">
        <v>9.5869999999999997</v>
      </c>
      <c r="H9">
        <f t="shared" si="2"/>
        <v>10.468</v>
      </c>
      <c r="I9">
        <v>20.055</v>
      </c>
      <c r="M9">
        <v>0.6</v>
      </c>
      <c r="N9">
        <f t="shared" si="3"/>
        <v>8.116867180124224</v>
      </c>
      <c r="O9">
        <f t="shared" si="4"/>
        <v>11.660812322981366</v>
      </c>
      <c r="P9">
        <f t="shared" si="5"/>
        <v>0.45093706556245688</v>
      </c>
      <c r="Q9">
        <f t="shared" si="6"/>
        <v>0.25349592006481231</v>
      </c>
      <c r="R9">
        <f t="shared" si="7"/>
        <v>0.64014189392467991</v>
      </c>
      <c r="S9">
        <f t="shared" si="8"/>
        <v>0.35985810607532009</v>
      </c>
    </row>
    <row r="10" spans="1:19" x14ac:dyDescent="0.35">
      <c r="A10">
        <v>0.8</v>
      </c>
      <c r="B10">
        <f t="shared" si="0"/>
        <v>12.203389830508476</v>
      </c>
      <c r="C10">
        <f t="shared" si="1"/>
        <v>7.7966101694915242</v>
      </c>
      <c r="F10">
        <v>0.8</v>
      </c>
      <c r="G10">
        <v>12.253</v>
      </c>
      <c r="H10">
        <f t="shared" si="2"/>
        <v>7.8240000000000016</v>
      </c>
      <c r="I10">
        <v>20.077000000000002</v>
      </c>
      <c r="M10">
        <v>0.7</v>
      </c>
      <c r="N10">
        <f t="shared" si="3"/>
        <v>9.9973976149068324</v>
      </c>
      <c r="O10">
        <f t="shared" si="4"/>
        <v>9.8495427577639738</v>
      </c>
      <c r="P10">
        <f t="shared" si="5"/>
        <v>0.55541097860593514</v>
      </c>
      <c r="Q10">
        <f t="shared" si="6"/>
        <v>0.21412049473399944</v>
      </c>
      <c r="R10">
        <f t="shared" si="7"/>
        <v>0.72175212820773949</v>
      </c>
      <c r="S10">
        <f t="shared" si="8"/>
        <v>0.27824787179226051</v>
      </c>
    </row>
    <row r="11" spans="1:19" x14ac:dyDescent="0.35">
      <c r="A11">
        <v>0.9</v>
      </c>
      <c r="B11">
        <f t="shared" si="0"/>
        <v>15.576923076923075</v>
      </c>
      <c r="C11">
        <f t="shared" si="1"/>
        <v>4.4230769230769251</v>
      </c>
      <c r="F11">
        <v>0.9</v>
      </c>
      <c r="G11">
        <v>15.64</v>
      </c>
      <c r="H11">
        <f t="shared" si="2"/>
        <v>4.3769999999999989</v>
      </c>
      <c r="I11">
        <v>20.016999999999999</v>
      </c>
      <c r="M11">
        <v>0.8</v>
      </c>
      <c r="N11">
        <f t="shared" si="3"/>
        <v>12.559739677018634</v>
      </c>
      <c r="O11">
        <f t="shared" si="4"/>
        <v>7.361752248447206</v>
      </c>
      <c r="P11">
        <f t="shared" si="5"/>
        <v>0.69776331538992409</v>
      </c>
      <c r="Q11">
        <f t="shared" si="6"/>
        <v>0.16003809235754796</v>
      </c>
      <c r="R11">
        <f t="shared" si="7"/>
        <v>0.81343223395051656</v>
      </c>
      <c r="S11">
        <f t="shared" si="8"/>
        <v>0.18656776604948344</v>
      </c>
    </row>
    <row r="12" spans="1:19" x14ac:dyDescent="0.35">
      <c r="A12">
        <v>1</v>
      </c>
      <c r="B12">
        <f t="shared" si="0"/>
        <v>20</v>
      </c>
      <c r="C12">
        <f>(20-B12)</f>
        <v>0</v>
      </c>
      <c r="F12">
        <v>1</v>
      </c>
      <c r="G12">
        <v>20.02</v>
      </c>
      <c r="H12">
        <v>0</v>
      </c>
      <c r="M12">
        <v>0.9</v>
      </c>
      <c r="N12">
        <f t="shared" si="3"/>
        <v>15.811600149068324</v>
      </c>
      <c r="O12">
        <f t="shared" si="4"/>
        <v>4.1184035776397501</v>
      </c>
      <c r="P12">
        <f t="shared" si="5"/>
        <v>0.87842223050379575</v>
      </c>
      <c r="Q12">
        <f t="shared" si="6"/>
        <v>8.9530512557385866E-2</v>
      </c>
      <c r="R12">
        <f t="shared" si="7"/>
        <v>0.90750528556358778</v>
      </c>
      <c r="S12">
        <f t="shared" si="8"/>
        <v>9.2494714436412218E-2</v>
      </c>
    </row>
    <row r="13" spans="1:19" x14ac:dyDescent="0.35">
      <c r="M13">
        <v>1</v>
      </c>
      <c r="N13">
        <f t="shared" ref="N13" si="9">(20-O13)</f>
        <v>20</v>
      </c>
      <c r="O13">
        <f t="shared" si="4"/>
        <v>0</v>
      </c>
      <c r="P13">
        <f>(N13/18)</f>
        <v>1.1111111111111112</v>
      </c>
      <c r="Q13">
        <f t="shared" si="6"/>
        <v>0</v>
      </c>
      <c r="R13">
        <f t="shared" si="7"/>
        <v>1</v>
      </c>
      <c r="S13">
        <f t="shared" si="8"/>
        <v>0</v>
      </c>
    </row>
    <row r="20" spans="1:21" x14ac:dyDescent="0.35">
      <c r="A20" t="s">
        <v>6</v>
      </c>
      <c r="B20" t="s">
        <v>7</v>
      </c>
      <c r="C20">
        <v>0</v>
      </c>
      <c r="D20">
        <v>0.1</v>
      </c>
      <c r="E20">
        <v>0.2</v>
      </c>
      <c r="F20">
        <v>0.3</v>
      </c>
      <c r="G20">
        <v>0.4</v>
      </c>
      <c r="H20">
        <v>0.5</v>
      </c>
      <c r="I20">
        <v>0.6</v>
      </c>
      <c r="J20">
        <v>0.7</v>
      </c>
      <c r="K20">
        <v>0.8</v>
      </c>
      <c r="L20">
        <v>0.9</v>
      </c>
    </row>
    <row r="21" spans="1:21" x14ac:dyDescent="0.35">
      <c r="A21">
        <v>31</v>
      </c>
      <c r="B21">
        <v>0.99509999999999998</v>
      </c>
      <c r="C21">
        <v>0.80049999999999999</v>
      </c>
      <c r="D21">
        <v>0.80810000000000004</v>
      </c>
      <c r="E21">
        <v>0.82110000000000005</v>
      </c>
      <c r="F21">
        <v>0.83250000000000002</v>
      </c>
      <c r="G21">
        <v>0.85160000000000002</v>
      </c>
      <c r="H21">
        <v>0.86380000000000001</v>
      </c>
      <c r="I21">
        <v>0.88570000000000004</v>
      </c>
      <c r="J21">
        <v>0.90669999999999995</v>
      </c>
      <c r="K21">
        <v>0.92879999999999996</v>
      </c>
      <c r="L21">
        <v>0.96220000000000006</v>
      </c>
    </row>
    <row r="22" spans="1:21" x14ac:dyDescent="0.35">
      <c r="A22">
        <v>30.5</v>
      </c>
      <c r="B22">
        <v>0.99519999999999997</v>
      </c>
      <c r="C22">
        <v>0.80079999999999996</v>
      </c>
      <c r="D22">
        <v>0.80830000000000002</v>
      </c>
      <c r="E22">
        <v>0.82130000000000003</v>
      </c>
      <c r="F22">
        <v>0.83279999999999998</v>
      </c>
      <c r="G22">
        <v>0.8518</v>
      </c>
      <c r="H22">
        <v>0.86409999999999998</v>
      </c>
      <c r="I22">
        <v>0.8861</v>
      </c>
      <c r="J22">
        <v>0.90680000000000005</v>
      </c>
      <c r="K22">
        <v>0.93899999999999995</v>
      </c>
      <c r="L22">
        <v>0.96250000000000002</v>
      </c>
    </row>
    <row r="23" spans="1:21" x14ac:dyDescent="0.35">
      <c r="A23">
        <v>30</v>
      </c>
      <c r="B23">
        <v>0.99529999999999996</v>
      </c>
      <c r="C23">
        <v>0.80100000000000005</v>
      </c>
      <c r="D23">
        <v>0.80930000000000002</v>
      </c>
      <c r="E23">
        <v>0.82120000000000004</v>
      </c>
      <c r="F23">
        <v>0.8337</v>
      </c>
      <c r="G23">
        <v>0.85229999999999995</v>
      </c>
      <c r="H23">
        <v>0.86460000000000004</v>
      </c>
      <c r="I23">
        <v>0.88649999999999995</v>
      </c>
      <c r="J23">
        <v>0.90700000000000003</v>
      </c>
      <c r="K23">
        <v>0.93930000000000002</v>
      </c>
      <c r="L23">
        <v>0.96279999999999999</v>
      </c>
    </row>
    <row r="24" spans="1:21" x14ac:dyDescent="0.35">
      <c r="A24">
        <v>29.5</v>
      </c>
      <c r="B24">
        <v>0.99529999999999996</v>
      </c>
      <c r="C24">
        <v>0.80130000000000001</v>
      </c>
      <c r="D24">
        <v>0.80959999999999999</v>
      </c>
      <c r="E24">
        <v>0.82250000000000001</v>
      </c>
      <c r="F24">
        <v>0.83389999999999997</v>
      </c>
      <c r="G24">
        <v>0.85270000000000001</v>
      </c>
      <c r="H24">
        <v>0.86470000000000002</v>
      </c>
      <c r="I24">
        <v>0.88680000000000003</v>
      </c>
      <c r="J24">
        <v>0.90759999999999996</v>
      </c>
      <c r="K24">
        <v>0.93940000000000001</v>
      </c>
      <c r="L24">
        <v>0.96299999999999997</v>
      </c>
      <c r="S24" t="s">
        <v>12</v>
      </c>
    </row>
    <row r="25" spans="1:21" x14ac:dyDescent="0.35">
      <c r="A25">
        <v>29</v>
      </c>
      <c r="B25">
        <v>0.99539999999999995</v>
      </c>
      <c r="C25">
        <v>0.80159999999999998</v>
      </c>
      <c r="D25">
        <v>0.80979999999999996</v>
      </c>
      <c r="E25">
        <v>0.8226</v>
      </c>
      <c r="F25">
        <v>0.83399999999999996</v>
      </c>
      <c r="G25">
        <v>0.85299999999999998</v>
      </c>
      <c r="H25">
        <v>0.86529999999999996</v>
      </c>
      <c r="I25">
        <v>0.88729999999999998</v>
      </c>
      <c r="J25">
        <v>0.90800000000000003</v>
      </c>
      <c r="K25">
        <v>0.9395</v>
      </c>
      <c r="L25">
        <v>0.96319999999999995</v>
      </c>
      <c r="M25">
        <v>0.99539999999999995</v>
      </c>
    </row>
    <row r="26" spans="1:21" x14ac:dyDescent="0.35">
      <c r="A26">
        <v>28.5</v>
      </c>
      <c r="B26">
        <v>0.99550000000000005</v>
      </c>
      <c r="C26">
        <v>0.80249999999999999</v>
      </c>
      <c r="D26">
        <v>0.81</v>
      </c>
      <c r="E26">
        <v>0.8236</v>
      </c>
      <c r="F26">
        <v>0.83479999999999999</v>
      </c>
      <c r="G26">
        <v>0.85329999999999995</v>
      </c>
      <c r="H26">
        <v>0.86580000000000001</v>
      </c>
      <c r="I26">
        <v>0.88770000000000004</v>
      </c>
      <c r="J26">
        <v>0.90869999999999995</v>
      </c>
      <c r="K26">
        <v>0.93979999999999997</v>
      </c>
      <c r="L26">
        <v>0.96350000000000002</v>
      </c>
      <c r="S26" t="s">
        <v>13</v>
      </c>
      <c r="T26" t="s">
        <v>15</v>
      </c>
      <c r="U26" t="s">
        <v>14</v>
      </c>
    </row>
    <row r="27" spans="1:21" x14ac:dyDescent="0.35">
      <c r="A27">
        <v>28</v>
      </c>
      <c r="B27">
        <v>0.99560000000000004</v>
      </c>
      <c r="C27">
        <v>0.80279999999999996</v>
      </c>
      <c r="D27">
        <v>0.81020000000000003</v>
      </c>
      <c r="E27">
        <v>0.82369999999999999</v>
      </c>
      <c r="F27">
        <v>0.8347</v>
      </c>
      <c r="G27">
        <v>0.85360000000000003</v>
      </c>
      <c r="H27">
        <v>0.86599999999999999</v>
      </c>
      <c r="I27">
        <v>0.8881</v>
      </c>
      <c r="J27">
        <v>0.90859999999999996</v>
      </c>
      <c r="K27">
        <v>0.94010000000000005</v>
      </c>
      <c r="L27">
        <v>0.9637</v>
      </c>
      <c r="R27" t="s">
        <v>16</v>
      </c>
      <c r="S27" s="3">
        <v>0.15201168000000001</v>
      </c>
      <c r="T27" s="2">
        <v>-0.35141455999999999</v>
      </c>
      <c r="U27" s="1">
        <v>0.99561204000000003</v>
      </c>
    </row>
    <row r="28" spans="1:21" x14ac:dyDescent="0.35">
      <c r="A28">
        <v>27.5</v>
      </c>
      <c r="B28">
        <v>0.99570000000000003</v>
      </c>
      <c r="C28">
        <v>0.80310000000000004</v>
      </c>
      <c r="D28">
        <v>0.8105</v>
      </c>
      <c r="E28">
        <v>0.82389999999999997</v>
      </c>
      <c r="F28">
        <v>0.83499999999999996</v>
      </c>
      <c r="G28">
        <v>0.85389999999999999</v>
      </c>
      <c r="H28">
        <v>0.86639999999999995</v>
      </c>
      <c r="I28">
        <v>0.88829999999999998</v>
      </c>
      <c r="J28">
        <v>0.90900000000000003</v>
      </c>
      <c r="K28">
        <v>0.9405</v>
      </c>
      <c r="L28" s="1">
        <v>0.96399999999999997</v>
      </c>
      <c r="R28" t="s">
        <v>17</v>
      </c>
    </row>
    <row r="29" spans="1:21" x14ac:dyDescent="0.35">
      <c r="A29">
        <v>27</v>
      </c>
      <c r="R29" t="s">
        <v>18</v>
      </c>
      <c r="S29" t="s">
        <v>16</v>
      </c>
      <c r="T29" t="s">
        <v>17</v>
      </c>
      <c r="U29" t="s">
        <v>18</v>
      </c>
    </row>
    <row r="30" spans="1:21" x14ac:dyDescent="0.35">
      <c r="S30" s="3">
        <v>0.12</v>
      </c>
      <c r="T30" s="2">
        <v>2.5000000000000001E-2</v>
      </c>
      <c r="U30" s="1">
        <v>4.7999999999999996E-3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Álvarez González</dc:creator>
  <cp:lastModifiedBy>Gonzalo Bastos González</cp:lastModifiedBy>
  <dcterms:created xsi:type="dcterms:W3CDTF">2024-02-14T09:19:03Z</dcterms:created>
  <dcterms:modified xsi:type="dcterms:W3CDTF">2024-03-22T10:37:27Z</dcterms:modified>
</cp:coreProperties>
</file>