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itro\Desktop\CIS 17A C++ Objects\Git_Repository\VasquezGabriel_CIS_17A\Lab\Lab_Conversions\CIS-17A_Conversions_Gabriel_Vasquez_\"/>
    </mc:Choice>
  </mc:AlternateContent>
  <xr:revisionPtr revIDLastSave="0" documentId="13_ncr:1_{C733AAD0-610C-44C2-B782-DDE8CA212E7B}" xr6:coauthVersionLast="47" xr6:coauthVersionMax="47" xr10:uidLastSave="{00000000-0000-0000-0000-000000000000}"/>
  <bookViews>
    <workbookView xWindow="-23148" yWindow="-108" windowWidth="23256" windowHeight="12576" activeTab="1" xr2:uid="{DA30BF51-B5FE-49B3-9B74-E18D35C7F61F}"/>
  </bookViews>
  <sheets>
    <sheet name="Conversio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3" l="1"/>
  <c r="Z8" i="3"/>
  <c r="V8" i="3"/>
  <c r="G44" i="3"/>
  <c r="Z39" i="3"/>
  <c r="V39" i="3"/>
  <c r="S38" i="3"/>
  <c r="Z34" i="3"/>
  <c r="V34" i="3"/>
  <c r="S33" i="3"/>
  <c r="Z28" i="3"/>
  <c r="V28" i="3"/>
  <c r="S27" i="3"/>
  <c r="S25" i="3"/>
  <c r="Z23" i="3"/>
  <c r="V23" i="3"/>
  <c r="S22" i="3"/>
  <c r="V18" i="3"/>
  <c r="Z18" i="3"/>
  <c r="S17" i="3"/>
  <c r="Z13" i="3"/>
  <c r="S12" i="3"/>
  <c r="V13" i="3"/>
  <c r="S10" i="3"/>
  <c r="S5" i="3"/>
  <c r="H23" i="3"/>
  <c r="G23" i="3"/>
  <c r="F22" i="3"/>
  <c r="H18" i="3"/>
  <c r="G18" i="3"/>
  <c r="F17" i="3"/>
  <c r="E17" i="3"/>
  <c r="H13" i="3"/>
  <c r="G13" i="3"/>
  <c r="F12" i="3"/>
  <c r="E12" i="3"/>
  <c r="H8" i="3"/>
  <c r="G8" i="3"/>
  <c r="I10" i="2"/>
  <c r="I18" i="2"/>
  <c r="E23" i="2"/>
  <c r="D23" i="2"/>
  <c r="C22" i="2"/>
  <c r="E18" i="2"/>
  <c r="D18" i="2"/>
  <c r="C17" i="2"/>
  <c r="B17" i="2"/>
  <c r="E13" i="2"/>
  <c r="D13" i="2"/>
  <c r="B12" i="2"/>
  <c r="C12" i="2"/>
  <c r="E8" i="2"/>
  <c r="D8" i="2"/>
</calcChain>
</file>

<file path=xl/sharedStrings.xml><?xml version="1.0" encoding="utf-8"?>
<sst xmlns="http://schemas.openxmlformats.org/spreadsheetml/2006/main" count="202" uniqueCount="141">
  <si>
    <t>Base 10</t>
  </si>
  <si>
    <t>Base 2</t>
  </si>
  <si>
    <t>Base 8</t>
  </si>
  <si>
    <t>Base 16</t>
  </si>
  <si>
    <t>7F</t>
  </si>
  <si>
    <t>AB</t>
  </si>
  <si>
    <t>Decimal</t>
  </si>
  <si>
    <t>Binary</t>
  </si>
  <si>
    <t>Octal</t>
  </si>
  <si>
    <t>Hexi</t>
  </si>
  <si>
    <t>A</t>
  </si>
  <si>
    <t>B</t>
  </si>
  <si>
    <t>C</t>
  </si>
  <si>
    <t>D</t>
  </si>
  <si>
    <t>E</t>
  </si>
  <si>
    <t>F</t>
  </si>
  <si>
    <t>Base2-to-Base10 &amp; Base10-to-Base2</t>
  </si>
  <si>
    <t>Base2-to-Base8 &amp; Base8-to-Base2</t>
  </si>
  <si>
    <t>Base2-to-Base16 &amp; Base16-to-Base2</t>
  </si>
  <si>
    <t>100+20+7</t>
  </si>
  <si>
    <t>64+32+16+8+4+2+1</t>
  </si>
  <si>
    <t>1 111 111</t>
  </si>
  <si>
    <t>(1*8^2)+(7*8^1)+(7*8^0)</t>
  </si>
  <si>
    <t>111 1111</t>
  </si>
  <si>
    <t>16+4+1</t>
  </si>
  <si>
    <t>(2*10^1)+(1*10^0)</t>
  </si>
  <si>
    <t>10 101</t>
  </si>
  <si>
    <t>(2*8^1)+(5*8^0)</t>
  </si>
  <si>
    <t>1 0101</t>
  </si>
  <si>
    <t>(1*16^1)+(5*16^0)</t>
  </si>
  <si>
    <t>(5*10^1)+(7*10^0)</t>
  </si>
  <si>
    <t>32+16+8+1</t>
  </si>
  <si>
    <t>111  001</t>
  </si>
  <si>
    <t>(7*8^1)+(1*8^0)</t>
  </si>
  <si>
    <t>11 1001</t>
  </si>
  <si>
    <t>(3*16^1)+(9*16^0)</t>
  </si>
  <si>
    <t>(7*16^1)+(15*16^0)</t>
  </si>
  <si>
    <t>(1*10^2)+(7*10^1)+(1*10^0)</t>
  </si>
  <si>
    <t>128 +32+8+2+1</t>
  </si>
  <si>
    <t>10 101 011</t>
  </si>
  <si>
    <t>(2*8^2)+(5*8^1)+(3*8^0)</t>
  </si>
  <si>
    <t>1010 1011</t>
  </si>
  <si>
    <t>result:</t>
  </si>
  <si>
    <t>(10*16^1)+(11*16^0)</t>
  </si>
  <si>
    <t>Reference Conversion Table</t>
  </si>
  <si>
    <t>2^3</t>
  </si>
  <si>
    <t>2^4</t>
  </si>
  <si>
    <t xml:space="preserve">Since none of the given values are greater than 2^8=256, I just used binary values between 0 and 128. </t>
  </si>
  <si>
    <t>(1*10^2)+(2*10^1)+(7*10^0)</t>
  </si>
  <si>
    <t>1 111 011</t>
  </si>
  <si>
    <t>(1*8^2)+(7*8^1)+(3*8^0)</t>
  </si>
  <si>
    <t>111 1011</t>
  </si>
  <si>
    <t>(7*16^1)+(11*16^0)</t>
  </si>
  <si>
    <t>1 111 001</t>
  </si>
  <si>
    <t>111 1001</t>
  </si>
  <si>
    <t>(1*8^2)+(7*8^1)+(1*8^0)</t>
  </si>
  <si>
    <t>(7*16^1)+(9*16^0)</t>
  </si>
  <si>
    <t>(1*10^2)+(2*10^1)+(3*10^0)</t>
  </si>
  <si>
    <t>(1*10^2)+(2*10^1)+(1*10^0)</t>
  </si>
  <si>
    <t>64+32+16+8+1</t>
  </si>
  <si>
    <t>Values from Base10, Base8, and Base16 can be represented in Base2. So, I just went back and forth between Base2 and the other Base values to help determine their equilvalence.</t>
  </si>
  <si>
    <t>1A2</t>
  </si>
  <si>
    <t>1  1010  0010</t>
  </si>
  <si>
    <t>(1*16^2)+(10*16^1)+(2*16^0)</t>
  </si>
  <si>
    <t>110  100  010</t>
  </si>
  <si>
    <t>256+128+32+2</t>
  </si>
  <si>
    <t>(4*10^2)+(1*10^1)+(8*10^0)</t>
  </si>
  <si>
    <t>(6*8^2)+(4*8^1)+(2*8^0)</t>
  </si>
  <si>
    <t>Step 1:Convert to Base 2</t>
  </si>
  <si>
    <t>2's Compliment:</t>
  </si>
  <si>
    <t>Step 3: Add 1</t>
  </si>
  <si>
    <t>Step 2: Flip the Bits(1's Compl)</t>
  </si>
  <si>
    <t>Convert to Base 2</t>
  </si>
  <si>
    <t>Convert to Base 8</t>
  </si>
  <si>
    <t>convert to Base 10</t>
  </si>
  <si>
    <t>Convert to Base 16</t>
  </si>
  <si>
    <t>1_1_1_0_1_0_1_0</t>
  </si>
  <si>
    <t>0_0_0_1_0_1_0_1</t>
  </si>
  <si>
    <t>1_1_1_0_1_0_1_1</t>
  </si>
  <si>
    <t>1_1   _1_0 _1   _0_1_1</t>
  </si>
  <si>
    <t>(3*8^2)+(5*8^1)+(3*8^0)</t>
  </si>
  <si>
    <t>128+64+32+8+2+1</t>
  </si>
  <si>
    <t>1_1_1_0   _1_0_1_1</t>
  </si>
  <si>
    <t>(14*16^1)+(11*16^0)</t>
  </si>
  <si>
    <t>EB</t>
  </si>
  <si>
    <t>0_0_1_1_1_0_0_1</t>
  </si>
  <si>
    <t>1_1_0_0_0_1_1_0</t>
  </si>
  <si>
    <t>1_1_0_0_0_1_1_1</t>
  </si>
  <si>
    <t>128+64+4+2+1</t>
  </si>
  <si>
    <t>1_1_  0_0_0_  1_1_1</t>
  </si>
  <si>
    <t>(3*8^2)+(0*8^1)+(7*8^0)</t>
  </si>
  <si>
    <t>1_1_0_0   _0_1_1_1</t>
  </si>
  <si>
    <t>C7</t>
  </si>
  <si>
    <t>(12*16^1)+(7*16^0)</t>
  </si>
  <si>
    <t>1_0_1_0_1_0_1_1</t>
  </si>
  <si>
    <t>0_1_0_1_0_1_0_0</t>
  </si>
  <si>
    <t>0_1_0_1_0_1_0_1</t>
  </si>
  <si>
    <t>64+16+4+1</t>
  </si>
  <si>
    <t>0_1_   0_1_0   _1_0_1</t>
  </si>
  <si>
    <t>(1*8^2)+(2*8^1)+(5*8^0)</t>
  </si>
  <si>
    <t>0_1_0_1   _0_1_0_1</t>
  </si>
  <si>
    <t>(5*16^1)+(5*16^0)</t>
  </si>
  <si>
    <t>ABC</t>
  </si>
  <si>
    <t>0_0_0_0_0_1_0_1</t>
  </si>
  <si>
    <t>1_1_1_1_1_0_1_0</t>
  </si>
  <si>
    <t>1_1_1_1_1_0_1_1</t>
  </si>
  <si>
    <t>128+64+32+16+8+2+1</t>
  </si>
  <si>
    <t>1_1_   1_1_1  _0_1_1</t>
  </si>
  <si>
    <t>(3*8^2)+(7*8^1)+(3*8^0)</t>
  </si>
  <si>
    <t>1_1_1_1    _1_0_1_1</t>
  </si>
  <si>
    <t>FB</t>
  </si>
  <si>
    <t>(15*16^1)+(11*16^0)</t>
  </si>
  <si>
    <t>0_1_1_1_1_0_0_1</t>
  </si>
  <si>
    <t>1_0_0_0_0_1_1_1</t>
  </si>
  <si>
    <t>1_0_0_0_0_1_1_0</t>
  </si>
  <si>
    <t>1_0   _0_0_0   _1_1_1</t>
  </si>
  <si>
    <t>(2*8^2)+(0*8^1)+(7*8^0)</t>
  </si>
  <si>
    <t>128+4+2+1</t>
  </si>
  <si>
    <t>1_0_0_0    _0_1_1_1</t>
  </si>
  <si>
    <t>(8*16^1)+(7*16^0)</t>
  </si>
  <si>
    <t>1_1_0_1_0_0_0_1_0</t>
  </si>
  <si>
    <t>0_0_1_0_1_1_1_0_1</t>
  </si>
  <si>
    <t>0_0_1_0_1_1_1_1_0</t>
  </si>
  <si>
    <t>0_0_1_   0_1_1_   1_1_0</t>
  </si>
  <si>
    <t>64+16+8+4+2</t>
  </si>
  <si>
    <t>(1*8^2)+(3*8^1)+(6*8^0)</t>
  </si>
  <si>
    <t>0_  0_1_0 _1  _1_1_1_0</t>
  </si>
  <si>
    <t>05E</t>
  </si>
  <si>
    <t>(5*16^1)+(14*16^0)</t>
  </si>
  <si>
    <t>1010  1011  1100</t>
  </si>
  <si>
    <t>101  010  111  100</t>
  </si>
  <si>
    <t>(5*8^3)+(2*8^2)+(7*8^1)+(4*8^0)</t>
  </si>
  <si>
    <t>(10*16^2)+(11*16^1)+(12*16^0)</t>
  </si>
  <si>
    <t>0_1_1_1_1_1_1_1</t>
  </si>
  <si>
    <t>1_0_0_0_0_0_0</t>
  </si>
  <si>
    <t>1_0_0_0_0_0_0_1</t>
  </si>
  <si>
    <t>10  _000  _001</t>
  </si>
  <si>
    <t>(2*8^2)+(0*8^1)+(1*8^0)</t>
  </si>
  <si>
    <t>1000_0001</t>
  </si>
  <si>
    <t>(8*16^1)+(1*16^0)</t>
  </si>
  <si>
    <t>(2*10^3)+(7*10^2)+(4*10^1)+(8*10^0)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</si>
</sst>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9" xfId="0" applyBorder="1" applyAlignment="1">
      <alignment horizontal="right"/>
    </xf>
    <xf numFmtId="0" fontId="0" fillId="0" borderId="9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center" wrapText="1"/>
    </xf>
    <xf numFmtId="1" fontId="0" fillId="0" borderId="1" xfId="0" applyNumberFormat="1" applyBorder="1"/>
    <xf numFmtId="0" fontId="0" fillId="0" borderId="2" xfId="0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6" xfId="0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E522-1245-4BC6-8B20-7AB87C695BE9}">
  <dimension ref="A2:U61"/>
  <sheetViews>
    <sheetView workbookViewId="0">
      <selection activeCell="A2" sqref="A2:U62"/>
    </sheetView>
  </sheetViews>
  <sheetFormatPr defaultRowHeight="15" x14ac:dyDescent="0.25"/>
  <cols>
    <col min="1" max="1" width="7.28515625" customWidth="1"/>
    <col min="2" max="2" width="18.5703125" customWidth="1"/>
    <col min="3" max="3" width="19.28515625" customWidth="1"/>
    <col min="4" max="4" width="24.7109375" customWidth="1"/>
    <col min="5" max="5" width="18.5703125" customWidth="1"/>
    <col min="6" max="6" width="3.7109375" customWidth="1"/>
    <col min="9" max="9" width="5.5703125" customWidth="1"/>
    <col min="10" max="17" width="4.85546875" customWidth="1"/>
    <col min="19" max="19" width="9.28515625" customWidth="1"/>
    <col min="21" max="21" width="20.85546875" customWidth="1"/>
  </cols>
  <sheetData>
    <row r="2" spans="1:21" ht="15" customHeight="1" x14ac:dyDescent="0.25">
      <c r="G2" s="29" t="s">
        <v>60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1" x14ac:dyDescent="0.25"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1" x14ac:dyDescent="0.25">
      <c r="B4" s="8" t="s">
        <v>0</v>
      </c>
      <c r="C4" s="8" t="s">
        <v>1</v>
      </c>
      <c r="D4" s="8" t="s">
        <v>2</v>
      </c>
      <c r="E4" s="8" t="s">
        <v>3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1" x14ac:dyDescent="0.25">
      <c r="B5" s="14">
        <v>127</v>
      </c>
      <c r="C5" s="9">
        <v>1111111</v>
      </c>
      <c r="D5" s="15">
        <v>177</v>
      </c>
      <c r="E5" s="15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1" x14ac:dyDescent="0.25">
      <c r="A6" s="37" t="s">
        <v>48</v>
      </c>
      <c r="B6" s="37"/>
      <c r="C6" s="5" t="s">
        <v>20</v>
      </c>
      <c r="D6" s="2" t="s">
        <v>21</v>
      </c>
      <c r="E6" s="2" t="s">
        <v>23</v>
      </c>
    </row>
    <row r="7" spans="1:21" x14ac:dyDescent="0.25">
      <c r="A7" s="6"/>
      <c r="B7" s="5" t="s">
        <v>19</v>
      </c>
      <c r="C7" s="4">
        <v>127</v>
      </c>
      <c r="D7" s="5" t="s">
        <v>22</v>
      </c>
      <c r="E7" s="4" t="s">
        <v>36</v>
      </c>
      <c r="G7" s="38" t="s">
        <v>16</v>
      </c>
      <c r="H7" s="38"/>
      <c r="I7" s="26"/>
    </row>
    <row r="8" spans="1:21" x14ac:dyDescent="0.25">
      <c r="A8" s="6"/>
      <c r="B8" s="4">
        <v>127</v>
      </c>
      <c r="C8" s="6"/>
      <c r="D8" s="4">
        <f>(1*8^2)+(7*8^1)+(7*8^0)</f>
        <v>127</v>
      </c>
      <c r="E8" s="4">
        <f>(7*16^1)+(15*16^0)</f>
        <v>127</v>
      </c>
      <c r="G8" s="38"/>
      <c r="H8" s="38"/>
      <c r="I8" s="12">
        <v>256</v>
      </c>
      <c r="J8" s="4">
        <v>128</v>
      </c>
      <c r="K8" s="4">
        <v>64</v>
      </c>
      <c r="L8" s="4">
        <v>32</v>
      </c>
      <c r="M8" s="4">
        <v>16</v>
      </c>
      <c r="N8" s="4">
        <v>8</v>
      </c>
      <c r="O8" s="4">
        <v>4</v>
      </c>
      <c r="P8" s="4">
        <v>2</v>
      </c>
      <c r="Q8" s="4">
        <v>1</v>
      </c>
      <c r="R8" s="39" t="s">
        <v>47</v>
      </c>
      <c r="S8" s="39"/>
      <c r="T8" s="39"/>
      <c r="U8" s="39"/>
    </row>
    <row r="9" spans="1:21" x14ac:dyDescent="0.25">
      <c r="I9" s="4">
        <v>0</v>
      </c>
      <c r="J9" s="4">
        <v>0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39"/>
      <c r="S9" s="39"/>
      <c r="T9" s="39"/>
      <c r="U9" s="39"/>
    </row>
    <row r="10" spans="1:21" x14ac:dyDescent="0.25">
      <c r="B10" s="9">
        <v>21</v>
      </c>
      <c r="C10" s="10">
        <v>10101</v>
      </c>
      <c r="D10" s="9">
        <v>25</v>
      </c>
      <c r="E10" s="9">
        <v>15</v>
      </c>
      <c r="H10" s="11" t="s">
        <v>42</v>
      </c>
      <c r="I10" s="32">
        <f>K8+L8+M8+N8+O8+P8+Q8</f>
        <v>127</v>
      </c>
      <c r="J10" s="32"/>
      <c r="K10" s="27"/>
    </row>
    <row r="11" spans="1:21" x14ac:dyDescent="0.25">
      <c r="B11" s="5" t="s">
        <v>25</v>
      </c>
      <c r="C11" s="5" t="s">
        <v>24</v>
      </c>
      <c r="D11" s="3" t="s">
        <v>26</v>
      </c>
      <c r="E11" s="3" t="s">
        <v>28</v>
      </c>
      <c r="G11" s="38" t="s">
        <v>17</v>
      </c>
      <c r="H11" s="38"/>
      <c r="I11" s="26"/>
    </row>
    <row r="12" spans="1:21" x14ac:dyDescent="0.25">
      <c r="B12" s="4">
        <f>(2*10^1)+(1*10^0)</f>
        <v>21</v>
      </c>
      <c r="C12" s="4">
        <f>16+4+1</f>
        <v>21</v>
      </c>
      <c r="D12" s="5" t="s">
        <v>27</v>
      </c>
      <c r="E12" s="5" t="s">
        <v>29</v>
      </c>
      <c r="G12" s="38"/>
      <c r="H12" s="38"/>
      <c r="I12" s="4">
        <v>4</v>
      </c>
      <c r="J12" s="4">
        <v>2</v>
      </c>
      <c r="K12" s="4">
        <v>1</v>
      </c>
    </row>
    <row r="13" spans="1:21" x14ac:dyDescent="0.25">
      <c r="D13" s="4">
        <f>(2*8^1)+(5*8^0)</f>
        <v>21</v>
      </c>
      <c r="E13" s="4">
        <f>(1*16^1)+(5*16^0)</f>
        <v>21</v>
      </c>
      <c r="I13" s="4">
        <v>0</v>
      </c>
      <c r="J13" s="4">
        <v>1</v>
      </c>
      <c r="K13" s="4">
        <v>1</v>
      </c>
    </row>
    <row r="14" spans="1:21" x14ac:dyDescent="0.25">
      <c r="H14" s="11" t="s">
        <v>42</v>
      </c>
      <c r="I14" s="33"/>
      <c r="J14" s="33"/>
      <c r="K14" s="27"/>
    </row>
    <row r="15" spans="1:21" x14ac:dyDescent="0.25">
      <c r="B15" s="9">
        <v>57</v>
      </c>
      <c r="C15" s="9">
        <v>111001</v>
      </c>
      <c r="D15" s="10">
        <v>71</v>
      </c>
      <c r="E15" s="9">
        <v>39</v>
      </c>
      <c r="G15" s="38" t="s">
        <v>18</v>
      </c>
      <c r="H15" s="38"/>
      <c r="I15" s="26"/>
    </row>
    <row r="16" spans="1:21" x14ac:dyDescent="0.25">
      <c r="B16" s="5" t="s">
        <v>30</v>
      </c>
      <c r="C16" s="5" t="s">
        <v>31</v>
      </c>
      <c r="D16" s="5" t="s">
        <v>32</v>
      </c>
      <c r="E16" s="5" t="s">
        <v>34</v>
      </c>
      <c r="G16" s="38"/>
      <c r="H16" s="38"/>
      <c r="I16" s="4">
        <v>8</v>
      </c>
      <c r="J16" s="4">
        <v>4</v>
      </c>
      <c r="K16" s="4">
        <v>2</v>
      </c>
      <c r="L16" s="4">
        <v>1</v>
      </c>
    </row>
    <row r="17" spans="1:12" x14ac:dyDescent="0.25">
      <c r="B17" s="4">
        <f>(5*10^1)+(7*10^0)</f>
        <v>57</v>
      </c>
      <c r="C17" s="4">
        <f>32+16+8+1</f>
        <v>57</v>
      </c>
      <c r="D17" s="5" t="s">
        <v>33</v>
      </c>
      <c r="E17" s="4" t="s">
        <v>35</v>
      </c>
      <c r="I17" s="4">
        <v>1</v>
      </c>
      <c r="J17" s="4">
        <v>0</v>
      </c>
      <c r="K17" s="4">
        <v>1</v>
      </c>
      <c r="L17" s="4">
        <v>0</v>
      </c>
    </row>
    <row r="18" spans="1:12" x14ac:dyDescent="0.25">
      <c r="D18" s="5">
        <f>(7*8^1)+(1*8^0)</f>
        <v>57</v>
      </c>
      <c r="E18" s="4">
        <f>(3*16^1)+(9*16^0)</f>
        <v>57</v>
      </c>
      <c r="H18" s="11" t="s">
        <v>42</v>
      </c>
      <c r="I18" s="33">
        <f>I16+K16</f>
        <v>10</v>
      </c>
      <c r="J18" s="33"/>
      <c r="K18" s="27"/>
    </row>
    <row r="20" spans="1:12" x14ac:dyDescent="0.25">
      <c r="B20" s="7">
        <v>171</v>
      </c>
      <c r="C20" s="7">
        <v>10101011</v>
      </c>
      <c r="D20" s="9">
        <v>253</v>
      </c>
      <c r="E20" s="10" t="s">
        <v>5</v>
      </c>
    </row>
    <row r="21" spans="1:12" x14ac:dyDescent="0.25">
      <c r="A21" s="37" t="s">
        <v>37</v>
      </c>
      <c r="B21" s="37"/>
      <c r="C21" s="5" t="s">
        <v>38</v>
      </c>
      <c r="D21" s="5" t="s">
        <v>39</v>
      </c>
      <c r="E21" s="5" t="s">
        <v>41</v>
      </c>
    </row>
    <row r="22" spans="1:12" x14ac:dyDescent="0.25">
      <c r="C22" s="4">
        <f>128 +32+8+2+1</f>
        <v>171</v>
      </c>
      <c r="D22" s="5" t="s">
        <v>40</v>
      </c>
      <c r="E22" s="5" t="s">
        <v>43</v>
      </c>
    </row>
    <row r="23" spans="1:12" x14ac:dyDescent="0.25">
      <c r="D23" s="4">
        <f>(2*8^2)+(5*8^1)+(3*8^0)</f>
        <v>171</v>
      </c>
      <c r="E23" s="4">
        <f>(10*16^1)+(11*16^0)</f>
        <v>171</v>
      </c>
    </row>
    <row r="25" spans="1:12" x14ac:dyDescent="0.25">
      <c r="B25" s="9">
        <v>5</v>
      </c>
      <c r="C25" s="10">
        <v>101</v>
      </c>
      <c r="D25" s="9">
        <v>5</v>
      </c>
      <c r="E25" s="9">
        <v>5</v>
      </c>
    </row>
    <row r="26" spans="1:12" x14ac:dyDescent="0.25">
      <c r="A26" s="6"/>
      <c r="B26" s="24"/>
      <c r="C26" s="25"/>
      <c r="D26" s="24"/>
      <c r="E26" s="24"/>
    </row>
    <row r="27" spans="1:12" x14ac:dyDescent="0.25">
      <c r="B27" s="10">
        <v>123</v>
      </c>
      <c r="C27" s="17">
        <v>1111011</v>
      </c>
      <c r="D27" s="17" t="s">
        <v>49</v>
      </c>
      <c r="E27" s="17" t="s">
        <v>51</v>
      </c>
    </row>
    <row r="28" spans="1:12" x14ac:dyDescent="0.25">
      <c r="A28" s="40" t="s">
        <v>57</v>
      </c>
      <c r="B28" s="41"/>
      <c r="C28" s="13" t="s">
        <v>20</v>
      </c>
      <c r="D28" s="13" t="s">
        <v>50</v>
      </c>
      <c r="E28" s="13" t="s">
        <v>52</v>
      </c>
    </row>
    <row r="29" spans="1:12" x14ac:dyDescent="0.25">
      <c r="B29" s="16"/>
      <c r="C29" s="22"/>
      <c r="D29" s="17">
        <v>123</v>
      </c>
      <c r="E29" s="17">
        <v>123</v>
      </c>
    </row>
    <row r="30" spans="1:12" x14ac:dyDescent="0.25">
      <c r="B30" s="16"/>
      <c r="C30" s="16"/>
      <c r="D30" s="16"/>
      <c r="E30" s="16"/>
    </row>
    <row r="31" spans="1:12" x14ac:dyDescent="0.25">
      <c r="B31" s="10">
        <v>121</v>
      </c>
      <c r="C31" s="9">
        <v>1111001</v>
      </c>
      <c r="D31" s="9">
        <v>171</v>
      </c>
      <c r="E31" s="9">
        <v>79</v>
      </c>
    </row>
    <row r="32" spans="1:12" x14ac:dyDescent="0.25">
      <c r="A32" s="40" t="s">
        <v>58</v>
      </c>
      <c r="B32" s="42"/>
      <c r="C32" s="20" t="s">
        <v>59</v>
      </c>
      <c r="D32" s="21" t="s">
        <v>53</v>
      </c>
      <c r="E32" s="21" t="s">
        <v>54</v>
      </c>
    </row>
    <row r="33" spans="1:7" x14ac:dyDescent="0.25">
      <c r="C33" s="4">
        <v>121</v>
      </c>
      <c r="D33" s="13" t="s">
        <v>55</v>
      </c>
      <c r="E33" s="13" t="s">
        <v>56</v>
      </c>
    </row>
    <row r="34" spans="1:7" x14ac:dyDescent="0.25">
      <c r="D34" s="4">
        <v>121</v>
      </c>
      <c r="E34" s="4">
        <v>121</v>
      </c>
    </row>
    <row r="36" spans="1:7" x14ac:dyDescent="0.25">
      <c r="B36" s="9">
        <v>418</v>
      </c>
      <c r="C36" s="9">
        <v>110100010</v>
      </c>
      <c r="D36" s="9">
        <v>642</v>
      </c>
      <c r="E36" s="10" t="s">
        <v>61</v>
      </c>
    </row>
    <row r="37" spans="1:7" x14ac:dyDescent="0.25">
      <c r="A37" s="37" t="s">
        <v>66</v>
      </c>
      <c r="B37" s="37"/>
      <c r="C37" s="28" t="s">
        <v>65</v>
      </c>
      <c r="D37" s="23" t="s">
        <v>64</v>
      </c>
      <c r="E37" s="23" t="s">
        <v>62</v>
      </c>
    </row>
    <row r="38" spans="1:7" x14ac:dyDescent="0.25">
      <c r="C38" s="4">
        <v>418</v>
      </c>
      <c r="D38" s="13" t="s">
        <v>67</v>
      </c>
      <c r="E38" s="30" t="s">
        <v>63</v>
      </c>
      <c r="F38" s="31"/>
      <c r="G38" s="31"/>
    </row>
    <row r="39" spans="1:7" x14ac:dyDescent="0.25">
      <c r="D39" s="4">
        <v>418</v>
      </c>
      <c r="E39" s="4">
        <v>418</v>
      </c>
    </row>
    <row r="41" spans="1:7" ht="18.75" x14ac:dyDescent="0.3">
      <c r="B41" s="34" t="s">
        <v>44</v>
      </c>
      <c r="C41" s="35"/>
      <c r="D41" s="35"/>
      <c r="E41" s="36"/>
    </row>
    <row r="42" spans="1:7" x14ac:dyDescent="0.25">
      <c r="B42" s="1" t="s">
        <v>0</v>
      </c>
      <c r="C42" s="1" t="s">
        <v>1</v>
      </c>
      <c r="D42" s="1" t="s">
        <v>2</v>
      </c>
      <c r="E42" s="1" t="s">
        <v>3</v>
      </c>
    </row>
    <row r="43" spans="1:7" x14ac:dyDescent="0.25">
      <c r="B43" s="2" t="s">
        <v>6</v>
      </c>
      <c r="C43" s="2" t="s">
        <v>7</v>
      </c>
      <c r="D43" s="2" t="s">
        <v>8</v>
      </c>
      <c r="E43" s="2" t="s">
        <v>9</v>
      </c>
    </row>
    <row r="44" spans="1:7" x14ac:dyDescent="0.25">
      <c r="B44" s="2"/>
      <c r="C44" s="2"/>
      <c r="D44" s="2" t="s">
        <v>45</v>
      </c>
      <c r="E44" s="2" t="s">
        <v>46</v>
      </c>
    </row>
    <row r="45" spans="1:7" x14ac:dyDescent="0.25">
      <c r="B45" s="2">
        <v>0</v>
      </c>
      <c r="C45" s="2">
        <v>0</v>
      </c>
      <c r="D45" s="2">
        <v>0</v>
      </c>
      <c r="E45" s="2">
        <v>0</v>
      </c>
    </row>
    <row r="46" spans="1:7" x14ac:dyDescent="0.25">
      <c r="B46" s="2">
        <v>1</v>
      </c>
      <c r="C46" s="2">
        <v>1</v>
      </c>
      <c r="D46" s="2">
        <v>1</v>
      </c>
      <c r="E46" s="2">
        <v>1</v>
      </c>
    </row>
    <row r="47" spans="1:7" x14ac:dyDescent="0.25">
      <c r="B47" s="2">
        <v>2</v>
      </c>
      <c r="C47" s="2">
        <v>10</v>
      </c>
      <c r="D47" s="2">
        <v>2</v>
      </c>
      <c r="E47" s="2">
        <v>2</v>
      </c>
    </row>
    <row r="48" spans="1:7" x14ac:dyDescent="0.25">
      <c r="B48" s="2">
        <v>3</v>
      </c>
      <c r="C48" s="2">
        <v>11</v>
      </c>
      <c r="D48" s="2">
        <v>3</v>
      </c>
      <c r="E48" s="2">
        <v>3</v>
      </c>
    </row>
    <row r="49" spans="2:5" x14ac:dyDescent="0.25">
      <c r="B49" s="2">
        <v>4</v>
      </c>
      <c r="C49" s="2">
        <v>100</v>
      </c>
      <c r="D49" s="2">
        <v>4</v>
      </c>
      <c r="E49" s="2">
        <v>4</v>
      </c>
    </row>
    <row r="50" spans="2:5" x14ac:dyDescent="0.25">
      <c r="B50" s="2">
        <v>5</v>
      </c>
      <c r="C50" s="2">
        <v>101</v>
      </c>
      <c r="D50" s="2">
        <v>5</v>
      </c>
      <c r="E50" s="2">
        <v>5</v>
      </c>
    </row>
    <row r="51" spans="2:5" x14ac:dyDescent="0.25">
      <c r="B51" s="2">
        <v>6</v>
      </c>
      <c r="C51" s="2">
        <v>110</v>
      </c>
      <c r="D51" s="2">
        <v>6</v>
      </c>
      <c r="E51" s="2">
        <v>6</v>
      </c>
    </row>
    <row r="52" spans="2:5" x14ac:dyDescent="0.25">
      <c r="B52" s="2">
        <v>7</v>
      </c>
      <c r="C52" s="2">
        <v>111</v>
      </c>
      <c r="D52" s="2">
        <v>7</v>
      </c>
      <c r="E52" s="2">
        <v>7</v>
      </c>
    </row>
    <row r="53" spans="2:5" x14ac:dyDescent="0.25">
      <c r="B53" s="2">
        <v>8</v>
      </c>
      <c r="C53" s="2">
        <v>1000</v>
      </c>
      <c r="D53" s="2">
        <v>10</v>
      </c>
      <c r="E53" s="2">
        <v>8</v>
      </c>
    </row>
    <row r="54" spans="2:5" x14ac:dyDescent="0.25">
      <c r="B54" s="2">
        <v>9</v>
      </c>
      <c r="C54" s="2">
        <v>1001</v>
      </c>
      <c r="D54" s="2">
        <v>11</v>
      </c>
      <c r="E54" s="2">
        <v>9</v>
      </c>
    </row>
    <row r="55" spans="2:5" x14ac:dyDescent="0.25">
      <c r="B55" s="2">
        <v>10</v>
      </c>
      <c r="C55" s="2">
        <v>1010</v>
      </c>
      <c r="D55" s="2">
        <v>12</v>
      </c>
      <c r="E55" s="2" t="s">
        <v>10</v>
      </c>
    </row>
    <row r="56" spans="2:5" x14ac:dyDescent="0.25">
      <c r="B56" s="2">
        <v>11</v>
      </c>
      <c r="C56" s="2">
        <v>1011</v>
      </c>
      <c r="D56" s="2">
        <v>13</v>
      </c>
      <c r="E56" s="2" t="s">
        <v>11</v>
      </c>
    </row>
    <row r="57" spans="2:5" x14ac:dyDescent="0.25">
      <c r="B57" s="2">
        <v>12</v>
      </c>
      <c r="C57" s="2">
        <v>1100</v>
      </c>
      <c r="D57" s="2">
        <v>14</v>
      </c>
      <c r="E57" s="2" t="s">
        <v>12</v>
      </c>
    </row>
    <row r="58" spans="2:5" x14ac:dyDescent="0.25">
      <c r="B58" s="2">
        <v>13</v>
      </c>
      <c r="C58" s="2">
        <v>1101</v>
      </c>
      <c r="D58" s="2">
        <v>15</v>
      </c>
      <c r="E58" s="2" t="s">
        <v>13</v>
      </c>
    </row>
    <row r="59" spans="2:5" x14ac:dyDescent="0.25">
      <c r="B59" s="2">
        <v>14</v>
      </c>
      <c r="C59" s="2">
        <v>1110</v>
      </c>
      <c r="D59" s="2">
        <v>16</v>
      </c>
      <c r="E59" s="2" t="s">
        <v>14</v>
      </c>
    </row>
    <row r="60" spans="2:5" x14ac:dyDescent="0.25">
      <c r="B60" s="2">
        <v>15</v>
      </c>
      <c r="C60" s="2">
        <v>1111</v>
      </c>
      <c r="D60" s="2">
        <v>17</v>
      </c>
      <c r="E60" s="2" t="s">
        <v>15</v>
      </c>
    </row>
    <row r="61" spans="2:5" x14ac:dyDescent="0.25">
      <c r="B61" s="2">
        <v>16</v>
      </c>
      <c r="C61" s="2">
        <v>10000</v>
      </c>
      <c r="D61" s="2">
        <v>20</v>
      </c>
      <c r="E61" s="2">
        <v>10</v>
      </c>
    </row>
  </sheetData>
  <mergeCells count="15">
    <mergeCell ref="B41:E41"/>
    <mergeCell ref="A6:B6"/>
    <mergeCell ref="A21:B21"/>
    <mergeCell ref="G7:H8"/>
    <mergeCell ref="R8:U9"/>
    <mergeCell ref="G11:H12"/>
    <mergeCell ref="G15:H16"/>
    <mergeCell ref="A28:B28"/>
    <mergeCell ref="A32:B32"/>
    <mergeCell ref="A37:B37"/>
    <mergeCell ref="G2:T3"/>
    <mergeCell ref="E38:G38"/>
    <mergeCell ref="I10:J10"/>
    <mergeCell ref="I18:J18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729F-EF11-47C4-962E-6F6C3FB06F87}">
  <dimension ref="B3:AA48"/>
  <sheetViews>
    <sheetView tabSelected="1" topLeftCell="H1" zoomScaleNormal="100" workbookViewId="0">
      <selection activeCell="W14" sqref="W14"/>
    </sheetView>
  </sheetViews>
  <sheetFormatPr defaultRowHeight="15" x14ac:dyDescent="0.25"/>
  <cols>
    <col min="2" max="2" width="8.28515625" customWidth="1"/>
    <col min="5" max="5" width="15.5703125" customWidth="1"/>
    <col min="6" max="6" width="26.28515625" customWidth="1"/>
    <col min="7" max="7" width="29.5703125" customWidth="1"/>
    <col min="8" max="8" width="19.7109375" customWidth="1"/>
    <col min="15" max="15" width="11.85546875" customWidth="1"/>
    <col min="20" max="20" width="9.85546875" customWidth="1"/>
    <col min="22" max="22" width="11.5703125" customWidth="1"/>
    <col min="24" max="24" width="9.85546875" customWidth="1"/>
    <col min="26" max="26" width="10.85546875" customWidth="1"/>
  </cols>
  <sheetData>
    <row r="3" spans="2:26" x14ac:dyDescent="0.25">
      <c r="J3" s="47" t="s">
        <v>69</v>
      </c>
      <c r="K3" s="47"/>
    </row>
    <row r="4" spans="2:26" x14ac:dyDescent="0.25">
      <c r="B4" s="56"/>
      <c r="E4" s="8" t="s">
        <v>0</v>
      </c>
      <c r="F4" s="8" t="s">
        <v>1</v>
      </c>
      <c r="G4" s="8" t="s">
        <v>2</v>
      </c>
      <c r="H4" s="8" t="s">
        <v>3</v>
      </c>
      <c r="J4" s="46" t="s">
        <v>68</v>
      </c>
      <c r="K4" s="46"/>
      <c r="L4" s="46"/>
      <c r="M4" s="47" t="s">
        <v>71</v>
      </c>
      <c r="N4" s="47"/>
      <c r="O4" s="47"/>
      <c r="P4" s="47" t="s">
        <v>70</v>
      </c>
      <c r="Q4" s="47"/>
      <c r="R4" s="47"/>
      <c r="S4" s="47" t="s">
        <v>72</v>
      </c>
      <c r="T4" s="47"/>
      <c r="U4" s="47" t="s">
        <v>73</v>
      </c>
      <c r="V4" s="47"/>
      <c r="W4" s="47" t="s">
        <v>74</v>
      </c>
      <c r="X4" s="47"/>
      <c r="Y4" s="47" t="s">
        <v>75</v>
      </c>
      <c r="Z4" s="47"/>
    </row>
    <row r="5" spans="2:26" x14ac:dyDescent="0.25">
      <c r="B5" s="56"/>
      <c r="E5" s="14">
        <v>127</v>
      </c>
      <c r="F5" s="9">
        <v>1111111</v>
      </c>
      <c r="G5" s="15">
        <v>177</v>
      </c>
      <c r="H5" s="15" t="s">
        <v>4</v>
      </c>
      <c r="J5" s="29" t="s">
        <v>133</v>
      </c>
      <c r="K5" s="29"/>
      <c r="L5" s="29"/>
      <c r="M5" s="29" t="s">
        <v>134</v>
      </c>
      <c r="N5" s="29"/>
      <c r="O5" s="29"/>
      <c r="P5" s="45" t="s">
        <v>135</v>
      </c>
      <c r="Q5" s="45"/>
      <c r="R5" s="45"/>
      <c r="S5" s="33" t="str">
        <f>P5</f>
        <v>1_0_0_0_0_0_0_1</v>
      </c>
      <c r="T5" s="33"/>
      <c r="U5" s="33">
        <v>201</v>
      </c>
      <c r="V5" s="33"/>
      <c r="W5" s="33">
        <v>-127</v>
      </c>
      <c r="X5" s="33"/>
      <c r="Y5" s="33">
        <v>81</v>
      </c>
      <c r="Z5" s="33"/>
    </row>
    <row r="6" spans="2:26" x14ac:dyDescent="0.25">
      <c r="B6" s="56"/>
      <c r="C6" s="50" t="s">
        <v>48</v>
      </c>
      <c r="D6" s="50"/>
      <c r="E6" s="58"/>
      <c r="F6" s="18" t="s">
        <v>20</v>
      </c>
      <c r="G6" s="2" t="s">
        <v>21</v>
      </c>
      <c r="H6" s="2" t="s">
        <v>23</v>
      </c>
      <c r="U6" s="45" t="s">
        <v>136</v>
      </c>
      <c r="V6" s="45"/>
      <c r="Y6" s="45" t="s">
        <v>138</v>
      </c>
      <c r="Z6" s="45"/>
    </row>
    <row r="7" spans="2:26" x14ac:dyDescent="0.25">
      <c r="B7" s="56"/>
      <c r="D7" s="6"/>
      <c r="E7" s="18" t="s">
        <v>19</v>
      </c>
      <c r="F7" s="4">
        <v>127</v>
      </c>
      <c r="G7" s="18" t="s">
        <v>22</v>
      </c>
      <c r="H7" s="4" t="s">
        <v>36</v>
      </c>
      <c r="J7" s="43"/>
      <c r="K7" s="43"/>
      <c r="U7" s="45" t="s">
        <v>137</v>
      </c>
      <c r="V7" s="45"/>
      <c r="Y7" s="45" t="s">
        <v>139</v>
      </c>
      <c r="Z7" s="45"/>
    </row>
    <row r="8" spans="2:26" x14ac:dyDescent="0.25">
      <c r="B8" s="56"/>
      <c r="D8" s="6"/>
      <c r="E8" s="4">
        <v>127</v>
      </c>
      <c r="F8" s="6"/>
      <c r="G8" s="4">
        <f>(1*8^2)+(7*8^1)+(7*8^0)</f>
        <v>127</v>
      </c>
      <c r="H8" s="4">
        <f>(7*16^1)+(15*16^0)</f>
        <v>127</v>
      </c>
      <c r="J8" s="43"/>
      <c r="K8" s="43"/>
      <c r="V8">
        <f>(2*8^2)+(0*8^1)+(1*8^0)</f>
        <v>129</v>
      </c>
      <c r="Z8">
        <f>(8*16^1)+(1*16^0)</f>
        <v>129</v>
      </c>
    </row>
    <row r="9" spans="2:26" x14ac:dyDescent="0.25">
      <c r="B9" s="56"/>
      <c r="J9" s="6"/>
      <c r="K9" s="6"/>
    </row>
    <row r="10" spans="2:26" x14ac:dyDescent="0.25">
      <c r="B10" s="56"/>
      <c r="E10" s="9">
        <v>21</v>
      </c>
      <c r="F10" s="10">
        <v>10101</v>
      </c>
      <c r="G10" s="9">
        <v>25</v>
      </c>
      <c r="H10" s="9">
        <v>15</v>
      </c>
      <c r="J10" s="50" t="s">
        <v>77</v>
      </c>
      <c r="K10" s="50"/>
      <c r="L10" s="50"/>
      <c r="M10" s="45" t="s">
        <v>76</v>
      </c>
      <c r="N10" s="45"/>
      <c r="O10" s="45"/>
      <c r="P10" s="45" t="s">
        <v>78</v>
      </c>
      <c r="Q10" s="45"/>
      <c r="R10" s="45"/>
      <c r="S10" s="45" t="str">
        <f>P10</f>
        <v>1_1_1_0_1_0_1_1</v>
      </c>
      <c r="T10" s="45"/>
      <c r="U10" s="45">
        <v>353</v>
      </c>
      <c r="V10" s="45"/>
      <c r="W10" s="45">
        <v>235</v>
      </c>
      <c r="X10" s="45"/>
      <c r="Y10" s="45" t="s">
        <v>84</v>
      </c>
      <c r="Z10" s="45"/>
    </row>
    <row r="11" spans="2:26" x14ac:dyDescent="0.25">
      <c r="B11" s="56"/>
      <c r="E11" s="18" t="s">
        <v>25</v>
      </c>
      <c r="F11" s="18" t="s">
        <v>24</v>
      </c>
      <c r="G11" s="3" t="s">
        <v>26</v>
      </c>
      <c r="H11" s="3" t="s">
        <v>28</v>
      </c>
      <c r="J11" s="43"/>
      <c r="K11" s="43"/>
      <c r="R11" s="51"/>
      <c r="S11" s="52" t="s">
        <v>81</v>
      </c>
      <c r="T11" s="52"/>
      <c r="U11" s="45" t="s">
        <v>79</v>
      </c>
      <c r="V11" s="45"/>
      <c r="Y11" s="45" t="s">
        <v>82</v>
      </c>
      <c r="Z11" s="45"/>
    </row>
    <row r="12" spans="2:26" x14ac:dyDescent="0.25">
      <c r="B12" s="56"/>
      <c r="E12" s="4">
        <f>(2*10^1)+(1*10^0)</f>
        <v>21</v>
      </c>
      <c r="F12" s="4">
        <f>16+4+1</f>
        <v>21</v>
      </c>
      <c r="G12" s="18" t="s">
        <v>27</v>
      </c>
      <c r="H12" s="18" t="s">
        <v>29</v>
      </c>
      <c r="J12" s="43"/>
      <c r="K12" s="43"/>
      <c r="S12">
        <f>(128+64+32+8+2+1)</f>
        <v>235</v>
      </c>
      <c r="T12" s="52" t="s">
        <v>80</v>
      </c>
      <c r="U12" s="52"/>
      <c r="V12" s="52"/>
      <c r="Y12" s="45" t="s">
        <v>83</v>
      </c>
      <c r="Z12" s="45"/>
    </row>
    <row r="13" spans="2:26" x14ac:dyDescent="0.25">
      <c r="B13" s="56"/>
      <c r="G13" s="4">
        <f>(2*8^1)+(5*8^0)</f>
        <v>21</v>
      </c>
      <c r="H13" s="4">
        <f>(1*16^1)+(5*16^0)</f>
        <v>21</v>
      </c>
      <c r="J13" s="6"/>
      <c r="K13" s="6"/>
      <c r="V13">
        <f>(3*8^2)+(5*8^1)+(3*8^0)</f>
        <v>235</v>
      </c>
      <c r="Z13">
        <f>(14*16^1)+(11*16^0)</f>
        <v>235</v>
      </c>
    </row>
    <row r="14" spans="2:26" x14ac:dyDescent="0.25">
      <c r="B14" s="56"/>
      <c r="J14" s="6"/>
      <c r="K14" s="44"/>
    </row>
    <row r="15" spans="2:26" x14ac:dyDescent="0.25">
      <c r="B15" s="56"/>
      <c r="E15" s="9">
        <v>57</v>
      </c>
      <c r="F15" s="9">
        <v>111001</v>
      </c>
      <c r="G15" s="10">
        <v>71</v>
      </c>
      <c r="H15" s="9">
        <v>39</v>
      </c>
      <c r="J15" s="53" t="s">
        <v>85</v>
      </c>
      <c r="K15" s="53"/>
      <c r="L15" s="53"/>
      <c r="M15" s="45" t="s">
        <v>86</v>
      </c>
      <c r="N15" s="45"/>
      <c r="O15" s="45"/>
      <c r="P15" s="45" t="s">
        <v>87</v>
      </c>
      <c r="Q15" s="45"/>
      <c r="R15" s="45"/>
      <c r="S15" s="45" t="s">
        <v>86</v>
      </c>
      <c r="T15" s="45"/>
      <c r="U15" s="45">
        <v>307</v>
      </c>
      <c r="V15" s="45"/>
      <c r="W15" s="45">
        <v>199</v>
      </c>
      <c r="X15" s="45"/>
      <c r="Y15" s="45" t="s">
        <v>92</v>
      </c>
      <c r="Z15" s="45"/>
    </row>
    <row r="16" spans="2:26" x14ac:dyDescent="0.25">
      <c r="B16" s="56"/>
      <c r="E16" s="18" t="s">
        <v>30</v>
      </c>
      <c r="F16" s="18" t="s">
        <v>31</v>
      </c>
      <c r="G16" s="18" t="s">
        <v>32</v>
      </c>
      <c r="H16" s="18" t="s">
        <v>34</v>
      </c>
      <c r="J16" s="43"/>
      <c r="K16" s="43"/>
      <c r="S16" s="45" t="s">
        <v>88</v>
      </c>
      <c r="T16" s="45"/>
      <c r="U16" s="45" t="s">
        <v>89</v>
      </c>
      <c r="V16" s="45"/>
      <c r="Y16" s="45" t="s">
        <v>91</v>
      </c>
      <c r="Z16" s="45"/>
    </row>
    <row r="17" spans="2:26" x14ac:dyDescent="0.25">
      <c r="B17" s="56"/>
      <c r="E17" s="4">
        <f>(5*10^1)+(7*10^0)</f>
        <v>57</v>
      </c>
      <c r="F17" s="4">
        <f>32+16+8+1</f>
        <v>57</v>
      </c>
      <c r="G17" s="18" t="s">
        <v>33</v>
      </c>
      <c r="H17" s="4" t="s">
        <v>35</v>
      </c>
      <c r="S17">
        <f>(128+64+4+2+1)</f>
        <v>199</v>
      </c>
      <c r="T17" s="52" t="s">
        <v>90</v>
      </c>
      <c r="U17" s="52"/>
      <c r="V17" s="52"/>
      <c r="Y17" s="45" t="s">
        <v>93</v>
      </c>
      <c r="Z17" s="45"/>
    </row>
    <row r="18" spans="2:26" x14ac:dyDescent="0.25">
      <c r="B18" s="56"/>
      <c r="G18" s="18">
        <f>(7*8^1)+(1*8^0)</f>
        <v>57</v>
      </c>
      <c r="H18" s="4">
        <f>(3*16^1)+(9*16^0)</f>
        <v>57</v>
      </c>
      <c r="K18" s="11"/>
      <c r="V18">
        <f>(3*8^2)+(0*8^1)+(7*8^0)</f>
        <v>199</v>
      </c>
      <c r="Z18">
        <f>(12*16^1)+(7*16^0)</f>
        <v>199</v>
      </c>
    </row>
    <row r="19" spans="2:26" x14ac:dyDescent="0.25">
      <c r="B19" s="56"/>
    </row>
    <row r="20" spans="2:26" x14ac:dyDescent="0.25">
      <c r="B20" s="56"/>
      <c r="E20" s="7">
        <v>171</v>
      </c>
      <c r="F20" s="7">
        <v>10101011</v>
      </c>
      <c r="G20" s="9">
        <v>253</v>
      </c>
      <c r="H20" s="10" t="s">
        <v>5</v>
      </c>
      <c r="J20" s="45" t="s">
        <v>94</v>
      </c>
      <c r="K20" s="45"/>
      <c r="L20" s="45"/>
      <c r="M20" s="45" t="s">
        <v>95</v>
      </c>
      <c r="N20" s="45"/>
      <c r="O20" s="45"/>
      <c r="P20" s="45" t="s">
        <v>96</v>
      </c>
      <c r="Q20" s="45"/>
      <c r="R20" s="45"/>
      <c r="S20" s="45" t="s">
        <v>96</v>
      </c>
      <c r="T20" s="45"/>
      <c r="U20" s="45">
        <v>125</v>
      </c>
      <c r="V20" s="45"/>
      <c r="W20" s="45">
        <v>85</v>
      </c>
      <c r="X20" s="45"/>
      <c r="Y20" s="45">
        <v>55</v>
      </c>
      <c r="Z20" s="45"/>
    </row>
    <row r="21" spans="2:26" x14ac:dyDescent="0.25">
      <c r="B21" s="56"/>
      <c r="C21" s="50" t="s">
        <v>37</v>
      </c>
      <c r="D21" s="50"/>
      <c r="E21" s="58"/>
      <c r="F21" s="18" t="s">
        <v>38</v>
      </c>
      <c r="G21" s="18" t="s">
        <v>39</v>
      </c>
      <c r="H21" s="18" t="s">
        <v>41</v>
      </c>
      <c r="S21" s="45" t="s">
        <v>97</v>
      </c>
      <c r="T21" s="45"/>
      <c r="U21" s="45" t="s">
        <v>98</v>
      </c>
      <c r="V21" s="45"/>
      <c r="Y21" s="45" t="s">
        <v>100</v>
      </c>
      <c r="Z21" s="45"/>
    </row>
    <row r="22" spans="2:26" x14ac:dyDescent="0.25">
      <c r="B22" s="56"/>
      <c r="F22" s="4">
        <f>128 +32+8+2+1</f>
        <v>171</v>
      </c>
      <c r="G22" s="18" t="s">
        <v>40</v>
      </c>
      <c r="H22" s="18" t="s">
        <v>43</v>
      </c>
      <c r="S22">
        <f>(64+16+4+1)</f>
        <v>85</v>
      </c>
      <c r="T22" s="52" t="s">
        <v>99</v>
      </c>
      <c r="U22" s="52"/>
      <c r="V22" s="52"/>
      <c r="Y22" s="45" t="s">
        <v>101</v>
      </c>
      <c r="Z22" s="45"/>
    </row>
    <row r="23" spans="2:26" x14ac:dyDescent="0.25">
      <c r="B23" s="56"/>
      <c r="G23" s="4">
        <f>(2*8^2)+(5*8^1)+(3*8^0)</f>
        <v>171</v>
      </c>
      <c r="H23" s="4">
        <f>(10*16^1)+(11*16^0)</f>
        <v>171</v>
      </c>
      <c r="V23">
        <f>(1*8^2)+(2*8^1)+(5*8^0)</f>
        <v>85</v>
      </c>
      <c r="Z23">
        <f>(5*16^1)+(5*16^0)</f>
        <v>85</v>
      </c>
    </row>
    <row r="24" spans="2:26" x14ac:dyDescent="0.25">
      <c r="B24" s="56"/>
    </row>
    <row r="25" spans="2:26" x14ac:dyDescent="0.25">
      <c r="B25" s="56"/>
      <c r="E25" s="9">
        <v>5</v>
      </c>
      <c r="F25" s="10">
        <v>101</v>
      </c>
      <c r="G25" s="9">
        <v>5</v>
      </c>
      <c r="H25" s="9">
        <v>5</v>
      </c>
      <c r="J25" s="45" t="s">
        <v>103</v>
      </c>
      <c r="K25" s="45"/>
      <c r="L25" s="45"/>
      <c r="M25" s="45" t="s">
        <v>104</v>
      </c>
      <c r="N25" s="45"/>
      <c r="O25" s="45"/>
      <c r="P25" s="45" t="s">
        <v>105</v>
      </c>
      <c r="Q25" s="45"/>
      <c r="R25" s="45"/>
      <c r="S25" s="45" t="str">
        <f>P25</f>
        <v>1_1_1_1_1_0_1_1</v>
      </c>
      <c r="T25" s="45"/>
      <c r="U25" s="45">
        <v>373</v>
      </c>
      <c r="V25" s="45"/>
      <c r="W25" s="45">
        <v>251</v>
      </c>
      <c r="X25" s="45"/>
      <c r="Y25" s="45" t="s">
        <v>110</v>
      </c>
      <c r="Z25" s="45"/>
    </row>
    <row r="26" spans="2:26" x14ac:dyDescent="0.25">
      <c r="D26" s="6"/>
      <c r="E26" s="24"/>
      <c r="F26" s="25"/>
      <c r="G26" s="24"/>
      <c r="H26" s="24"/>
      <c r="S26" s="45" t="s">
        <v>106</v>
      </c>
      <c r="T26" s="45"/>
      <c r="U26" s="45" t="s">
        <v>107</v>
      </c>
      <c r="V26" s="45"/>
      <c r="Y26" s="45" t="s">
        <v>109</v>
      </c>
      <c r="Z26" s="45"/>
    </row>
    <row r="27" spans="2:26" x14ac:dyDescent="0.25">
      <c r="E27" s="10">
        <v>123</v>
      </c>
      <c r="F27" s="17">
        <v>1111011</v>
      </c>
      <c r="G27" s="17" t="s">
        <v>49</v>
      </c>
      <c r="H27" s="17" t="s">
        <v>51</v>
      </c>
      <c r="S27">
        <f>(128+64+32+16+8+2+1)</f>
        <v>251</v>
      </c>
      <c r="T27" s="52" t="s">
        <v>108</v>
      </c>
      <c r="U27" s="52"/>
      <c r="V27" s="52"/>
      <c r="Y27" s="45" t="s">
        <v>111</v>
      </c>
      <c r="Z27" s="45"/>
    </row>
    <row r="28" spans="2:26" x14ac:dyDescent="0.25">
      <c r="D28" s="40" t="s">
        <v>57</v>
      </c>
      <c r="E28" s="41"/>
      <c r="F28" s="13" t="s">
        <v>20</v>
      </c>
      <c r="G28" s="13" t="s">
        <v>50</v>
      </c>
      <c r="H28" s="13" t="s">
        <v>52</v>
      </c>
      <c r="V28">
        <f>(3*8^2)+(7*8^1)+(3*8^0)</f>
        <v>251</v>
      </c>
      <c r="Z28">
        <f>(15*16^1)+(11*16^0)</f>
        <v>251</v>
      </c>
    </row>
    <row r="29" spans="2:26" x14ac:dyDescent="0.25">
      <c r="E29" s="16"/>
      <c r="F29" s="22"/>
      <c r="G29" s="17">
        <v>123</v>
      </c>
      <c r="H29" s="17">
        <v>123</v>
      </c>
    </row>
    <row r="30" spans="2:26" x14ac:dyDescent="0.25">
      <c r="E30" s="16"/>
      <c r="F30" s="16"/>
      <c r="G30" s="16"/>
      <c r="H30" s="16"/>
    </row>
    <row r="31" spans="2:26" x14ac:dyDescent="0.25">
      <c r="E31" s="10">
        <v>121</v>
      </c>
      <c r="F31" s="9">
        <v>1111001</v>
      </c>
      <c r="G31" s="9">
        <v>171</v>
      </c>
      <c r="H31" s="9">
        <v>79</v>
      </c>
      <c r="J31" s="45" t="s">
        <v>112</v>
      </c>
      <c r="K31" s="45"/>
      <c r="L31" s="45"/>
      <c r="M31" s="45" t="s">
        <v>114</v>
      </c>
      <c r="N31" s="45"/>
      <c r="O31" s="45"/>
      <c r="P31" s="45" t="s">
        <v>113</v>
      </c>
      <c r="Q31" s="45"/>
      <c r="R31" s="45"/>
      <c r="S31" s="45" t="s">
        <v>113</v>
      </c>
      <c r="T31" s="45"/>
      <c r="U31" s="45">
        <v>207</v>
      </c>
      <c r="V31" s="45"/>
      <c r="W31" s="45">
        <v>135</v>
      </c>
      <c r="X31" s="45"/>
      <c r="Y31" s="45">
        <v>87</v>
      </c>
      <c r="Z31" s="45"/>
    </row>
    <row r="32" spans="2:26" x14ac:dyDescent="0.25">
      <c r="D32" s="40" t="s">
        <v>58</v>
      </c>
      <c r="E32" s="42"/>
      <c r="F32" s="20" t="s">
        <v>59</v>
      </c>
      <c r="G32" s="21" t="s">
        <v>53</v>
      </c>
      <c r="H32" s="21" t="s">
        <v>54</v>
      </c>
      <c r="S32" s="45" t="s">
        <v>117</v>
      </c>
      <c r="T32" s="45"/>
      <c r="U32" s="45" t="s">
        <v>115</v>
      </c>
      <c r="V32" s="45"/>
      <c r="W32" s="51"/>
      <c r="X32" s="51"/>
      <c r="Y32" s="45" t="s">
        <v>118</v>
      </c>
      <c r="Z32" s="45"/>
    </row>
    <row r="33" spans="3:27" x14ac:dyDescent="0.25">
      <c r="F33" s="4">
        <v>121</v>
      </c>
      <c r="G33" s="13" t="s">
        <v>55</v>
      </c>
      <c r="H33" s="13" t="s">
        <v>56</v>
      </c>
      <c r="S33">
        <f>(128+4+2+1)</f>
        <v>135</v>
      </c>
      <c r="T33" s="52" t="s">
        <v>116</v>
      </c>
      <c r="U33" s="52"/>
      <c r="V33" s="52"/>
      <c r="Y33" s="45" t="s">
        <v>119</v>
      </c>
      <c r="Z33" s="45"/>
    </row>
    <row r="34" spans="3:27" x14ac:dyDescent="0.25">
      <c r="G34" s="4">
        <v>121</v>
      </c>
      <c r="H34" s="4">
        <v>121</v>
      </c>
      <c r="V34">
        <f>(2*8^2)+(0*8^1)+(7*8^0)</f>
        <v>135</v>
      </c>
      <c r="Z34">
        <f>(8*16^1)+(7*16^0)</f>
        <v>135</v>
      </c>
    </row>
    <row r="36" spans="3:27" x14ac:dyDescent="0.25">
      <c r="E36" s="9">
        <v>418</v>
      </c>
      <c r="F36" s="9">
        <v>110100010</v>
      </c>
      <c r="G36" s="9">
        <v>642</v>
      </c>
      <c r="H36" s="10" t="s">
        <v>61</v>
      </c>
      <c r="J36" s="45" t="s">
        <v>120</v>
      </c>
      <c r="K36" s="45"/>
      <c r="L36" s="45"/>
      <c r="M36" s="45" t="s">
        <v>121</v>
      </c>
      <c r="N36" s="45"/>
      <c r="O36" s="45"/>
      <c r="P36" s="45" t="s">
        <v>122</v>
      </c>
      <c r="Q36" s="45"/>
      <c r="R36" s="45"/>
      <c r="S36" s="45" t="s">
        <v>122</v>
      </c>
      <c r="T36" s="45"/>
      <c r="U36" s="45">
        <v>136</v>
      </c>
      <c r="V36" s="45"/>
      <c r="W36" s="45">
        <v>-418</v>
      </c>
      <c r="X36" s="45"/>
      <c r="Y36" s="45" t="s">
        <v>127</v>
      </c>
      <c r="Z36" s="45"/>
    </row>
    <row r="37" spans="3:27" x14ac:dyDescent="0.25">
      <c r="D37" s="37" t="s">
        <v>66</v>
      </c>
      <c r="E37" s="37"/>
      <c r="F37" s="55" t="s">
        <v>65</v>
      </c>
      <c r="G37" s="23" t="s">
        <v>64</v>
      </c>
      <c r="H37" s="23" t="s">
        <v>62</v>
      </c>
      <c r="S37" s="45" t="s">
        <v>124</v>
      </c>
      <c r="T37" s="45"/>
      <c r="U37" s="45" t="s">
        <v>123</v>
      </c>
      <c r="V37" s="45"/>
      <c r="Y37" s="45" t="s">
        <v>126</v>
      </c>
      <c r="Z37" s="45"/>
    </row>
    <row r="38" spans="3:27" x14ac:dyDescent="0.25">
      <c r="F38" s="4">
        <v>418</v>
      </c>
      <c r="G38" s="13" t="s">
        <v>67</v>
      </c>
      <c r="H38" s="49" t="s">
        <v>63</v>
      </c>
      <c r="I38" s="49"/>
      <c r="J38" s="48"/>
      <c r="S38">
        <f>64+16+8+4+2</f>
        <v>94</v>
      </c>
      <c r="T38" s="45" t="s">
        <v>125</v>
      </c>
      <c r="U38" s="45"/>
      <c r="V38" s="45"/>
      <c r="X38" s="45" t="s">
        <v>128</v>
      </c>
      <c r="Y38" s="45"/>
      <c r="Z38" s="45"/>
    </row>
    <row r="39" spans="3:27" x14ac:dyDescent="0.25">
      <c r="G39" s="4">
        <v>418</v>
      </c>
      <c r="H39" s="4">
        <v>418</v>
      </c>
      <c r="V39">
        <f>(1*8^2)+(3*8^1)+(6*8^0)</f>
        <v>94</v>
      </c>
      <c r="Z39">
        <f>(5*16^1)+(14*16^0)</f>
        <v>94</v>
      </c>
    </row>
    <row r="41" spans="3:27" x14ac:dyDescent="0.25">
      <c r="E41" s="28">
        <v>2748</v>
      </c>
      <c r="F41" s="54">
        <v>101010111100</v>
      </c>
      <c r="G41" s="2">
        <v>5274</v>
      </c>
      <c r="H41" s="10" t="s">
        <v>102</v>
      </c>
    </row>
    <row r="42" spans="3:27" x14ac:dyDescent="0.25">
      <c r="C42" s="49" t="s">
        <v>140</v>
      </c>
      <c r="D42" s="49"/>
      <c r="E42" s="49"/>
      <c r="F42">
        <v>2748</v>
      </c>
      <c r="G42" t="s">
        <v>130</v>
      </c>
      <c r="H42" t="s">
        <v>129</v>
      </c>
    </row>
    <row r="43" spans="3:27" x14ac:dyDescent="0.25">
      <c r="G43" t="s">
        <v>131</v>
      </c>
      <c r="H43" s="45" t="s">
        <v>132</v>
      </c>
      <c r="I43" s="45"/>
    </row>
    <row r="44" spans="3:27" x14ac:dyDescent="0.25">
      <c r="G44">
        <f>(5*8^3)+(2*8^2)+(7*8^1)+(4*8^0)</f>
        <v>2748</v>
      </c>
      <c r="H44">
        <f>((10*16^2)+(11*16^1)+(12*16^0))</f>
        <v>2748</v>
      </c>
    </row>
    <row r="46" spans="3:27" x14ac:dyDescent="0.25">
      <c r="M46" s="43"/>
      <c r="N46" s="43"/>
      <c r="O46" s="2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57">
        <v>0</v>
      </c>
    </row>
    <row r="47" spans="3:27" x14ac:dyDescent="0.25">
      <c r="M47" s="43"/>
      <c r="N47" s="43"/>
      <c r="O47" s="6"/>
      <c r="P47" s="6"/>
      <c r="Q47" s="6"/>
      <c r="R47" s="6"/>
      <c r="S47" s="26"/>
      <c r="T47" s="6"/>
      <c r="U47" s="6"/>
      <c r="V47" s="6"/>
      <c r="W47" s="6"/>
      <c r="X47" s="6"/>
      <c r="Y47" s="6"/>
      <c r="Z47" s="6"/>
      <c r="AA47" s="57">
        <v>1</v>
      </c>
    </row>
    <row r="48" spans="3:27" x14ac:dyDescent="0.25"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57">
        <v>0</v>
      </c>
    </row>
  </sheetData>
  <mergeCells count="99">
    <mergeCell ref="S5:T5"/>
    <mergeCell ref="C42:E42"/>
    <mergeCell ref="C6:E6"/>
    <mergeCell ref="C21:E21"/>
    <mergeCell ref="U37:V37"/>
    <mergeCell ref="T38:V38"/>
    <mergeCell ref="S37:T37"/>
    <mergeCell ref="Y37:Z37"/>
    <mergeCell ref="X38:Z38"/>
    <mergeCell ref="H43:I43"/>
    <mergeCell ref="M36:O36"/>
    <mergeCell ref="P36:R36"/>
    <mergeCell ref="S36:T36"/>
    <mergeCell ref="U36:V36"/>
    <mergeCell ref="W36:X36"/>
    <mergeCell ref="Y36:Z36"/>
    <mergeCell ref="W31:X31"/>
    <mergeCell ref="Y31:Z31"/>
    <mergeCell ref="U32:V32"/>
    <mergeCell ref="T33:V33"/>
    <mergeCell ref="S32:T32"/>
    <mergeCell ref="Y32:Z32"/>
    <mergeCell ref="Y33:Z33"/>
    <mergeCell ref="S26:T26"/>
    <mergeCell ref="U26:V26"/>
    <mergeCell ref="T27:V27"/>
    <mergeCell ref="Y26:Z26"/>
    <mergeCell ref="Y27:Z27"/>
    <mergeCell ref="J31:L31"/>
    <mergeCell ref="M31:O31"/>
    <mergeCell ref="P31:R31"/>
    <mergeCell ref="S31:T31"/>
    <mergeCell ref="U31:V31"/>
    <mergeCell ref="M25:O25"/>
    <mergeCell ref="P25:R25"/>
    <mergeCell ref="S25:T25"/>
    <mergeCell ref="U25:V25"/>
    <mergeCell ref="W25:X25"/>
    <mergeCell ref="Y25:Z25"/>
    <mergeCell ref="W20:X20"/>
    <mergeCell ref="Y20:Z20"/>
    <mergeCell ref="S21:T21"/>
    <mergeCell ref="U21:V21"/>
    <mergeCell ref="T22:V22"/>
    <mergeCell ref="Y21:Z21"/>
    <mergeCell ref="Y22:Z22"/>
    <mergeCell ref="U16:V16"/>
    <mergeCell ref="T17:V17"/>
    <mergeCell ref="S16:T16"/>
    <mergeCell ref="Y16:Z16"/>
    <mergeCell ref="Y17:Z17"/>
    <mergeCell ref="J20:L20"/>
    <mergeCell ref="M20:O20"/>
    <mergeCell ref="P20:R20"/>
    <mergeCell ref="S20:T20"/>
    <mergeCell ref="U20:V20"/>
    <mergeCell ref="M15:O15"/>
    <mergeCell ref="P15:R15"/>
    <mergeCell ref="S15:T15"/>
    <mergeCell ref="U15:V15"/>
    <mergeCell ref="W15:X15"/>
    <mergeCell ref="Y15:Z15"/>
    <mergeCell ref="T12:V12"/>
    <mergeCell ref="S11:T11"/>
    <mergeCell ref="Y11:Z11"/>
    <mergeCell ref="Y12:Z12"/>
    <mergeCell ref="Y7:Z7"/>
    <mergeCell ref="H38:I38"/>
    <mergeCell ref="J10:L10"/>
    <mergeCell ref="M10:O10"/>
    <mergeCell ref="P10:R10"/>
    <mergeCell ref="S10:T10"/>
    <mergeCell ref="U10:V10"/>
    <mergeCell ref="W10:X10"/>
    <mergeCell ref="Y10:Z10"/>
    <mergeCell ref="U11:V11"/>
    <mergeCell ref="S4:T4"/>
    <mergeCell ref="U4:V4"/>
    <mergeCell ref="W4:X4"/>
    <mergeCell ref="Y4:Z4"/>
    <mergeCell ref="U6:V6"/>
    <mergeCell ref="U7:V7"/>
    <mergeCell ref="U5:V5"/>
    <mergeCell ref="W5:X5"/>
    <mergeCell ref="Y5:Z5"/>
    <mergeCell ref="Y6:Z6"/>
    <mergeCell ref="J3:K3"/>
    <mergeCell ref="J5:L5"/>
    <mergeCell ref="M4:O4"/>
    <mergeCell ref="M5:O5"/>
    <mergeCell ref="P4:R4"/>
    <mergeCell ref="P5:R5"/>
    <mergeCell ref="D32:E32"/>
    <mergeCell ref="D37:E37"/>
    <mergeCell ref="J4:L4"/>
    <mergeCell ref="J15:L15"/>
    <mergeCell ref="J25:L25"/>
    <mergeCell ref="J36:L36"/>
    <mergeCell ref="D28:E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GabeNitro</dc:creator>
  <cp:lastModifiedBy>GabeNitro</cp:lastModifiedBy>
  <dcterms:created xsi:type="dcterms:W3CDTF">2021-08-28T17:28:44Z</dcterms:created>
  <dcterms:modified xsi:type="dcterms:W3CDTF">2021-09-07T04:10:44Z</dcterms:modified>
</cp:coreProperties>
</file>