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golden5/Desktop/bios_qexam/"/>
    </mc:Choice>
  </mc:AlternateContent>
  <xr:revisionPtr revIDLastSave="0" documentId="13_ncr:1_{FEF3C298-7866-8440-A8C4-993F275BAD00}" xr6:coauthVersionLast="47" xr6:coauthVersionMax="47" xr10:uidLastSave="{00000000-0000-0000-0000-000000000000}"/>
  <bookViews>
    <workbookView xWindow="1360" yWindow="860" windowWidth="25680" windowHeight="15980" activeTab="2" xr2:uid="{BA7A95A4-84DF-2541-8A5B-B850EEE7D06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3" l="1"/>
  <c r="L27" i="3"/>
  <c r="J27" i="3"/>
  <c r="K30" i="3"/>
  <c r="L30" i="3"/>
  <c r="J30" i="3"/>
  <c r="K33" i="3"/>
  <c r="L33" i="3"/>
  <c r="J33" i="3"/>
  <c r="P31" i="3"/>
  <c r="P28" i="3"/>
  <c r="P25" i="3"/>
  <c r="K24" i="3"/>
  <c r="L24" i="3"/>
  <c r="J24" i="3"/>
  <c r="H27" i="3"/>
  <c r="G27" i="3"/>
  <c r="M25" i="3"/>
  <c r="H24" i="3"/>
  <c r="I24" i="3"/>
  <c r="G24" i="3"/>
  <c r="P22" i="3"/>
  <c r="M22" i="3"/>
  <c r="I27" i="3"/>
  <c r="P12" i="3"/>
  <c r="P13" i="3"/>
  <c r="P14" i="3"/>
  <c r="M13" i="3"/>
  <c r="M14" i="3"/>
  <c r="M12" i="3"/>
  <c r="J10" i="3"/>
  <c r="J11" i="3"/>
  <c r="J12" i="3"/>
  <c r="J13" i="3"/>
  <c r="J14" i="3"/>
  <c r="J9" i="3"/>
  <c r="G10" i="3"/>
  <c r="G11" i="3"/>
  <c r="G12" i="3"/>
  <c r="G13" i="3"/>
  <c r="G14" i="3"/>
  <c r="G9" i="3"/>
  <c r="E9" i="2"/>
  <c r="K10" i="2"/>
  <c r="K9" i="2"/>
  <c r="H10" i="2"/>
  <c r="H9" i="2"/>
  <c r="J6" i="1"/>
  <c r="J3" i="1"/>
  <c r="J8" i="1"/>
  <c r="J7" i="1"/>
  <c r="J5" i="1"/>
  <c r="J4" i="1"/>
  <c r="D5" i="1"/>
  <c r="D8" i="1"/>
  <c r="D7" i="1"/>
  <c r="D4" i="1"/>
</calcChain>
</file>

<file path=xl/sharedStrings.xml><?xml version="1.0" encoding="utf-8"?>
<sst xmlns="http://schemas.openxmlformats.org/spreadsheetml/2006/main" count="100" uniqueCount="36">
  <si>
    <t>Mean</t>
  </si>
  <si>
    <t>SD</t>
  </si>
  <si>
    <t>p</t>
  </si>
  <si>
    <t>N100</t>
  </si>
  <si>
    <t>N1000</t>
  </si>
  <si>
    <t>p = 0.2</t>
  </si>
  <si>
    <t>p = 0.5</t>
  </si>
  <si>
    <t>p = 0.8</t>
  </si>
  <si>
    <t>Mean[lambda]</t>
  </si>
  <si>
    <t>Mean[p]</t>
  </si>
  <si>
    <t>SD[lambda]</t>
  </si>
  <si>
    <t>SD[p]</t>
  </si>
  <si>
    <t>Bias[p]</t>
  </si>
  <si>
    <t>Bias[[lambda]</t>
  </si>
  <si>
    <t>Bias[lambda]</t>
  </si>
  <si>
    <t>Sample Size</t>
  </si>
  <si>
    <t>Imcomplete</t>
  </si>
  <si>
    <t>Complete</t>
  </si>
  <si>
    <t>Settingup</t>
  </si>
  <si>
    <t>beta1</t>
  </si>
  <si>
    <t>beta2</t>
  </si>
  <si>
    <t>beta3</t>
  </si>
  <si>
    <t>Nonconvergence</t>
  </si>
  <si>
    <t>Convergence</t>
  </si>
  <si>
    <t>NA</t>
  </si>
  <si>
    <t>bias</t>
  </si>
  <si>
    <t>mean</t>
  </si>
  <si>
    <t>sd</t>
  </si>
  <si>
    <t>glmnet</t>
  </si>
  <si>
    <t>logisft</t>
  </si>
  <si>
    <t>lambda</t>
  </si>
  <si>
    <t>Type</t>
  </si>
  <si>
    <t>beta0 = 0</t>
  </si>
  <si>
    <t>beta1 = 1</t>
  </si>
  <si>
    <t>beta2 = 0.5</t>
  </si>
  <si>
    <t>beta3 = -0.25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</si>
</sst>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71" formatCode="0.0E+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86E75"/>
      <name val="PTMono-Bold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2"/>
    </font>
    <font>
      <sz val="8"/>
      <color rgb="FF000000"/>
      <name val="Consolas"/>
      <family val="2"/>
    </font>
    <font>
      <sz val="12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  <xf numFmtId="171" fontId="0" fillId="0" borderId="1" xfId="0" applyNumberForma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 vertical="center"/>
    </xf>
    <xf numFmtId="2" fontId="0" fillId="0" borderId="1" xfId="3" applyNumberFormat="1" applyFont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171" fontId="0" fillId="0" borderId="4" xfId="0" applyNumberForma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2" fontId="0" fillId="0" borderId="6" xfId="3" applyNumberFormat="1" applyFon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2" fontId="0" fillId="0" borderId="8" xfId="3" applyNumberFormat="1" applyFont="1" applyBorder="1" applyAlignment="1">
      <alignment horizontal="center" vertical="center"/>
    </xf>
    <xf numFmtId="2" fontId="5" fillId="0" borderId="8" xfId="3" applyNumberFormat="1" applyFont="1" applyBorder="1" applyAlignment="1">
      <alignment horizontal="center" vertical="center"/>
    </xf>
    <xf numFmtId="2" fontId="0" fillId="0" borderId="9" xfId="3" applyNumberFormat="1" applyFont="1" applyBorder="1" applyAlignment="1">
      <alignment horizontal="center" vertical="center"/>
    </xf>
    <xf numFmtId="2" fontId="0" fillId="4" borderId="8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vertical="center"/>
    </xf>
    <xf numFmtId="164" fontId="0" fillId="4" borderId="0" xfId="0" applyNumberFormat="1" applyFill="1"/>
    <xf numFmtId="164" fontId="0" fillId="0" borderId="0" xfId="0" applyNumberFormat="1" applyAlignment="1"/>
    <xf numFmtId="164" fontId="0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4">
    <cellStyle name="20% - Accent3" xfId="1" builtinId="38"/>
    <cellStyle name="60% - Accent3" xfId="2" builtinId="40"/>
    <cellStyle name="Comma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9967-F2BD-1342-9597-63D86324B615}">
  <dimension ref="A1:AB29"/>
  <sheetViews>
    <sheetView workbookViewId="0">
      <selection activeCell="N8" sqref="A1:N8"/>
    </sheetView>
  </sheetViews>
  <sheetFormatPr baseColWidth="10" defaultRowHeight="16"/>
  <cols>
    <col min="1" max="14" width="11.5" customWidth="1"/>
  </cols>
  <sheetData>
    <row r="1" spans="1:28">
      <c r="A1" s="13" t="s">
        <v>18</v>
      </c>
      <c r="B1" s="11"/>
      <c r="C1" s="11" t="s">
        <v>16</v>
      </c>
      <c r="D1" s="11"/>
      <c r="E1" s="11"/>
      <c r="F1" s="11"/>
      <c r="G1" s="11"/>
      <c r="H1" s="11"/>
      <c r="I1" s="11" t="s">
        <v>17</v>
      </c>
      <c r="J1" s="11"/>
      <c r="K1" s="11"/>
      <c r="L1" s="11"/>
      <c r="M1" s="11"/>
      <c r="N1" s="12"/>
    </row>
    <row r="2" spans="1:28">
      <c r="A2" s="6" t="s">
        <v>15</v>
      </c>
      <c r="B2" s="7" t="s">
        <v>2</v>
      </c>
      <c r="C2" s="7" t="s">
        <v>9</v>
      </c>
      <c r="D2" s="7" t="s">
        <v>12</v>
      </c>
      <c r="E2" s="7" t="s">
        <v>11</v>
      </c>
      <c r="F2" s="7" t="s">
        <v>8</v>
      </c>
      <c r="G2" s="7" t="s">
        <v>13</v>
      </c>
      <c r="H2" s="7" t="s">
        <v>10</v>
      </c>
      <c r="I2" s="7" t="s">
        <v>9</v>
      </c>
      <c r="J2" s="7" t="s">
        <v>12</v>
      </c>
      <c r="K2" s="7" t="s">
        <v>11</v>
      </c>
      <c r="L2" s="7" t="s">
        <v>8</v>
      </c>
      <c r="M2" s="7" t="s">
        <v>14</v>
      </c>
      <c r="N2" s="8" t="s">
        <v>10</v>
      </c>
    </row>
    <row r="3" spans="1:28">
      <c r="A3" s="9" t="s">
        <v>3</v>
      </c>
      <c r="B3" s="2" t="s">
        <v>5</v>
      </c>
      <c r="C3" s="5">
        <v>0.21532809999999999</v>
      </c>
      <c r="D3" s="5">
        <v>1.5328095E-2</v>
      </c>
      <c r="E3" s="5">
        <v>8.5485149999999996E-2</v>
      </c>
      <c r="F3" s="5">
        <v>1.0086949999999999</v>
      </c>
      <c r="G3" s="5">
        <v>8.6949520000000006E-3</v>
      </c>
      <c r="H3" s="5">
        <v>0.13318408000000001</v>
      </c>
      <c r="I3" s="4">
        <v>0.20312549999999999</v>
      </c>
      <c r="J3" s="4">
        <f>I3-0.2</f>
        <v>3.1254999999999755E-3</v>
      </c>
      <c r="K3" s="4">
        <v>3.9797029999999997E-2</v>
      </c>
      <c r="L3" s="4">
        <v>1.0107250000000001</v>
      </c>
      <c r="M3" s="4">
        <v>1.0724969000000001E-2</v>
      </c>
      <c r="N3" s="4">
        <v>0.12625713</v>
      </c>
      <c r="Q3" s="1" t="s">
        <v>0</v>
      </c>
      <c r="R3" s="1" t="s">
        <v>1</v>
      </c>
      <c r="S3" s="1" t="s">
        <v>0</v>
      </c>
      <c r="T3" s="1" t="s">
        <v>1</v>
      </c>
      <c r="U3" s="1" t="s">
        <v>0</v>
      </c>
      <c r="V3" s="1" t="s">
        <v>1</v>
      </c>
      <c r="W3" s="1" t="s">
        <v>0</v>
      </c>
      <c r="X3" s="1" t="s">
        <v>1</v>
      </c>
      <c r="Y3" s="1" t="s">
        <v>0</v>
      </c>
      <c r="Z3" s="1" t="s">
        <v>1</v>
      </c>
      <c r="AA3" s="1" t="s">
        <v>0</v>
      </c>
      <c r="AB3" s="1" t="s">
        <v>1</v>
      </c>
    </row>
    <row r="4" spans="1:28">
      <c r="A4" s="9"/>
      <c r="B4" s="2" t="s">
        <v>6</v>
      </c>
      <c r="C4" s="5">
        <v>0.50519579999999997</v>
      </c>
      <c r="D4" s="5">
        <f xml:space="preserve"> C4-0.5</f>
        <v>5.1957999999999727E-3</v>
      </c>
      <c r="E4" s="5">
        <v>0.13841674000000001</v>
      </c>
      <c r="F4" s="5">
        <v>1.0010439</v>
      </c>
      <c r="G4" s="5">
        <v>1.0439360000000001E-3</v>
      </c>
      <c r="H4" s="5">
        <v>0.12854885999999999</v>
      </c>
      <c r="I4" s="4">
        <v>0.50003120000000001</v>
      </c>
      <c r="J4" s="4">
        <f xml:space="preserve"> I4-0.5</f>
        <v>3.1200000000008998E-5</v>
      </c>
      <c r="K4" s="4">
        <v>4.915667E-2</v>
      </c>
      <c r="L4" s="4">
        <v>0.9975965</v>
      </c>
      <c r="M4" s="4">
        <v>2.4034780000000001E-3</v>
      </c>
      <c r="N4" s="4">
        <v>0.11601187</v>
      </c>
      <c r="P4" t="s">
        <v>2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</row>
    <row r="5" spans="1:28">
      <c r="A5" s="9"/>
      <c r="B5" s="2" t="s">
        <v>7</v>
      </c>
      <c r="C5" s="5">
        <v>0.79485309999999998</v>
      </c>
      <c r="D5" s="5">
        <f>0.8 - C5</f>
        <v>5.1469000000000653E-3</v>
      </c>
      <c r="E5" s="5">
        <v>0.14558867</v>
      </c>
      <c r="F5" s="5">
        <v>1.0066151000000001</v>
      </c>
      <c r="G5" s="5">
        <v>6.6151001000000001E-3</v>
      </c>
      <c r="H5" s="5">
        <v>0.12010363</v>
      </c>
      <c r="I5" s="4">
        <v>0.79883000000000004</v>
      </c>
      <c r="J5" s="4">
        <f>0.8 - I5</f>
        <v>1.1700000000000044E-3</v>
      </c>
      <c r="K5" s="4">
        <v>4.0260909999999997E-2</v>
      </c>
      <c r="L5" s="4">
        <v>0.99957119999999999</v>
      </c>
      <c r="M5" s="4">
        <v>-4.2883379999999999E-4</v>
      </c>
      <c r="N5" s="4">
        <v>0.10690732999999999</v>
      </c>
      <c r="Q5">
        <v>0.52995689999999995</v>
      </c>
      <c r="R5">
        <v>5.6098639999999998E-2</v>
      </c>
      <c r="S5">
        <v>0.70493969999999995</v>
      </c>
      <c r="T5">
        <v>0.12630040000000001</v>
      </c>
      <c r="U5">
        <v>0.89139679999999999</v>
      </c>
      <c r="V5">
        <v>0.13922324999999999</v>
      </c>
      <c r="W5">
        <v>0.50122299999999997</v>
      </c>
      <c r="X5">
        <v>4.8588549999999996E-3</v>
      </c>
      <c r="Y5">
        <v>0.69819030000000004</v>
      </c>
      <c r="Z5">
        <v>3.4795300000000001E-2</v>
      </c>
      <c r="AA5">
        <v>0.88336210000000004</v>
      </c>
      <c r="AB5">
        <v>3.4035799999999998E-2</v>
      </c>
    </row>
    <row r="6" spans="1:28">
      <c r="A6" s="9" t="s">
        <v>4</v>
      </c>
      <c r="B6" s="2" t="s">
        <v>5</v>
      </c>
      <c r="C6" s="4">
        <v>0.2008904</v>
      </c>
      <c r="D6" s="4">
        <v>8.9038120000000005E-4</v>
      </c>
      <c r="E6" s="4">
        <v>2.6835100000000001E-2</v>
      </c>
      <c r="F6" s="4">
        <v>0.99219570000000001</v>
      </c>
      <c r="G6" s="4">
        <v>7.8042924000000001E-3</v>
      </c>
      <c r="H6" s="4">
        <v>3.4526630000000003E-2</v>
      </c>
      <c r="I6" s="5">
        <v>0.2003646</v>
      </c>
      <c r="J6" s="5">
        <f>I6-0.2</f>
        <v>3.6459999999999271E-4</v>
      </c>
      <c r="K6" s="5">
        <v>1.2930830000000001E-2</v>
      </c>
      <c r="L6" s="5">
        <v>0.99193810000000004</v>
      </c>
      <c r="M6" s="5">
        <v>8.0619160000000006E-3</v>
      </c>
      <c r="N6" s="5">
        <v>3.2235199999999999E-2</v>
      </c>
      <c r="Q6">
        <v>0.20001169999999999</v>
      </c>
      <c r="R6">
        <v>4.0513349999999997E-2</v>
      </c>
      <c r="S6">
        <v>0.50003120000000001</v>
      </c>
      <c r="T6">
        <v>4.915667E-2</v>
      </c>
      <c r="U6">
        <v>0.79881000000000002</v>
      </c>
      <c r="V6">
        <v>4.0244189999999999E-2</v>
      </c>
      <c r="W6">
        <v>0.2003646</v>
      </c>
      <c r="X6">
        <v>1.2930828E-2</v>
      </c>
      <c r="Y6">
        <v>0.5002894</v>
      </c>
      <c r="Z6">
        <v>1.680887E-2</v>
      </c>
      <c r="AA6">
        <v>0.79941269999999998</v>
      </c>
      <c r="AB6">
        <v>1.295586E-2</v>
      </c>
    </row>
    <row r="7" spans="1:28">
      <c r="A7" s="9"/>
      <c r="B7" s="2" t="s">
        <v>6</v>
      </c>
      <c r="C7" s="4">
        <v>0.50360640000000001</v>
      </c>
      <c r="D7" s="4">
        <f>C7-0.5</f>
        <v>3.6064000000000096E-3</v>
      </c>
      <c r="E7" s="4">
        <v>4.1657909999999999E-2</v>
      </c>
      <c r="F7" s="4">
        <v>0.98926910000000001</v>
      </c>
      <c r="G7" s="4">
        <v>1.0730933999999999E-2</v>
      </c>
      <c r="H7" s="4">
        <v>3.2796499999999999E-2</v>
      </c>
      <c r="I7" s="5">
        <v>0.50020549999999997</v>
      </c>
      <c r="J7" s="5">
        <f>I7-0.5</f>
        <v>2.054999999999696E-4</v>
      </c>
      <c r="K7" s="5">
        <v>1.6861319999999999E-2</v>
      </c>
      <c r="L7" s="5">
        <v>0.99006530000000004</v>
      </c>
      <c r="M7" s="5">
        <v>9.9347440000000006E-3</v>
      </c>
      <c r="N7" s="5">
        <v>2.936739E-2</v>
      </c>
      <c r="Q7">
        <v>1.0030034000000001</v>
      </c>
      <c r="R7">
        <v>0.12656197</v>
      </c>
      <c r="S7">
        <v>0.9975965</v>
      </c>
      <c r="T7">
        <v>0.11601187</v>
      </c>
      <c r="U7">
        <v>0.99974649999999998</v>
      </c>
      <c r="V7">
        <v>0.10698593000000001</v>
      </c>
      <c r="W7">
        <v>0.99193810000000004</v>
      </c>
      <c r="X7">
        <v>3.2235196000000001E-2</v>
      </c>
      <c r="Y7">
        <v>0.99046849999999997</v>
      </c>
      <c r="Z7">
        <v>2.964346E-2</v>
      </c>
      <c r="AA7">
        <v>0.99213470000000004</v>
      </c>
      <c r="AB7">
        <v>2.6321879999999999E-2</v>
      </c>
    </row>
    <row r="8" spans="1:28" ht="17" thickBot="1">
      <c r="A8" s="10"/>
      <c r="B8" s="3" t="s">
        <v>7</v>
      </c>
      <c r="C8" s="4">
        <v>0.79993190000000003</v>
      </c>
      <c r="D8" s="4">
        <f>C8-0.8</f>
        <v>-6.810000000001537E-5</v>
      </c>
      <c r="E8" s="4">
        <v>5.3080740000000001E-2</v>
      </c>
      <c r="F8" s="4">
        <v>0.99273120000000004</v>
      </c>
      <c r="G8" s="4">
        <v>7.2687940000000003E-3</v>
      </c>
      <c r="H8" s="4">
        <v>3.3179889999999997E-2</v>
      </c>
      <c r="I8" s="5">
        <v>0.79941269999999998</v>
      </c>
      <c r="J8" s="5">
        <f>0.8 - I8</f>
        <v>5.8730000000006832E-4</v>
      </c>
      <c r="K8" s="5">
        <v>1.295586E-2</v>
      </c>
      <c r="L8" s="5">
        <v>0.99213470000000004</v>
      </c>
      <c r="M8" s="5">
        <v>7.8652960000000008E-3</v>
      </c>
      <c r="N8" s="5">
        <v>2.6321879999999999E-2</v>
      </c>
    </row>
    <row r="15" spans="1:28">
      <c r="D15" s="1" t="s">
        <v>0</v>
      </c>
      <c r="E15">
        <v>0.21532809999999999</v>
      </c>
      <c r="F15">
        <v>1.0086949999999999</v>
      </c>
      <c r="H15">
        <v>1.0107250000000001</v>
      </c>
      <c r="K15">
        <v>3.9797029999999997E-2</v>
      </c>
      <c r="L15">
        <v>0.12625713</v>
      </c>
    </row>
    <row r="16" spans="1:28">
      <c r="D16" s="1" t="s">
        <v>0</v>
      </c>
      <c r="E16">
        <v>0.50519579999999997</v>
      </c>
      <c r="F16">
        <v>1.0010439</v>
      </c>
      <c r="H16">
        <v>0.9975965</v>
      </c>
      <c r="K16">
        <v>4.915667E-2</v>
      </c>
      <c r="L16">
        <v>0.11601187</v>
      </c>
    </row>
    <row r="17" spans="4:12">
      <c r="D17" s="1" t="s">
        <v>0</v>
      </c>
      <c r="E17">
        <v>0.79485309999999998</v>
      </c>
      <c r="F17">
        <v>1.0066151000000001</v>
      </c>
      <c r="H17">
        <v>0.99957119999999999</v>
      </c>
      <c r="K17">
        <v>4.0260909999999997E-2</v>
      </c>
      <c r="L17">
        <v>0.10690732999999999</v>
      </c>
    </row>
    <row r="18" spans="4:12">
      <c r="D18" s="1" t="s">
        <v>0</v>
      </c>
      <c r="E18">
        <v>0.2008904</v>
      </c>
      <c r="F18">
        <v>0.99219570000000001</v>
      </c>
      <c r="H18">
        <v>0.99193810000000004</v>
      </c>
      <c r="K18">
        <v>1.2930830000000001E-2</v>
      </c>
      <c r="L18">
        <v>3.2235199999999999E-2</v>
      </c>
    </row>
    <row r="19" spans="4:12">
      <c r="D19" s="1" t="s">
        <v>0</v>
      </c>
      <c r="E19">
        <v>0.50360640000000001</v>
      </c>
      <c r="F19">
        <v>0.98926910000000001</v>
      </c>
      <c r="H19">
        <v>0.99006530000000004</v>
      </c>
      <c r="K19">
        <v>1.6861319999999999E-2</v>
      </c>
      <c r="L19">
        <v>2.936739E-2</v>
      </c>
    </row>
    <row r="20" spans="4:12">
      <c r="D20" s="1" t="s">
        <v>0</v>
      </c>
      <c r="E20">
        <v>0.79993190000000003</v>
      </c>
      <c r="F20">
        <v>0.99273120000000004</v>
      </c>
      <c r="H20">
        <v>0.99213470000000004</v>
      </c>
      <c r="K20">
        <v>1.295586E-2</v>
      </c>
      <c r="L20">
        <v>2.6321879999999999E-2</v>
      </c>
    </row>
    <row r="24" spans="4:12">
      <c r="D24" s="1"/>
    </row>
    <row r="25" spans="4:12">
      <c r="D25" s="1"/>
    </row>
    <row r="26" spans="4:12">
      <c r="D26" s="1"/>
    </row>
    <row r="27" spans="4:12">
      <c r="D27" s="1"/>
    </row>
    <row r="28" spans="4:12">
      <c r="D28" s="1"/>
    </row>
    <row r="29" spans="4:12">
      <c r="D29" s="1"/>
    </row>
  </sheetData>
  <mergeCells count="5">
    <mergeCell ref="A3:A5"/>
    <mergeCell ref="A6:A8"/>
    <mergeCell ref="C1:H1"/>
    <mergeCell ref="I1:N1"/>
    <mergeCell ref="A1: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D338-F40F-F544-BC5E-56DDF141C004}">
  <dimension ref="C6:L10"/>
  <sheetViews>
    <sheetView workbookViewId="0">
      <selection activeCell="L10" sqref="C7:L10"/>
    </sheetView>
  </sheetViews>
  <sheetFormatPr baseColWidth="10" defaultRowHeight="16"/>
  <cols>
    <col min="3" max="3" width="14" customWidth="1"/>
    <col min="4" max="5" width="10.33203125" customWidth="1"/>
    <col min="6" max="12" width="8.83203125" customWidth="1"/>
  </cols>
  <sheetData>
    <row r="6" spans="3:12" ht="17" thickBot="1"/>
    <row r="7" spans="3:12">
      <c r="C7" s="18"/>
      <c r="D7" s="19" t="s">
        <v>19</v>
      </c>
      <c r="E7" s="19"/>
      <c r="F7" s="19"/>
      <c r="G7" s="19" t="s">
        <v>20</v>
      </c>
      <c r="H7" s="19"/>
      <c r="I7" s="19"/>
      <c r="J7" s="19" t="s">
        <v>21</v>
      </c>
      <c r="K7" s="19"/>
      <c r="L7" s="20"/>
    </row>
    <row r="8" spans="3:12">
      <c r="C8" s="21"/>
      <c r="D8" s="15" t="s">
        <v>26</v>
      </c>
      <c r="E8" s="15" t="s">
        <v>25</v>
      </c>
      <c r="F8" s="15" t="s">
        <v>27</v>
      </c>
      <c r="G8" s="15" t="s">
        <v>26</v>
      </c>
      <c r="H8" s="15" t="s">
        <v>25</v>
      </c>
      <c r="I8" s="15" t="s">
        <v>27</v>
      </c>
      <c r="J8" s="15" t="s">
        <v>26</v>
      </c>
      <c r="K8" s="15" t="s">
        <v>25</v>
      </c>
      <c r="L8" s="22" t="s">
        <v>27</v>
      </c>
    </row>
    <row r="9" spans="3:12">
      <c r="C9" s="23" t="s">
        <v>22</v>
      </c>
      <c r="D9" s="16">
        <v>-24134.7</v>
      </c>
      <c r="E9" s="17">
        <f>1 - D9</f>
        <v>24135.7</v>
      </c>
      <c r="F9" s="17">
        <v>3196.2109999999998</v>
      </c>
      <c r="G9" s="17">
        <v>6.6031019999999996E-2</v>
      </c>
      <c r="H9" s="17">
        <f>-G9+0.5</f>
        <v>0.43396898</v>
      </c>
      <c r="I9" s="17">
        <v>2.085</v>
      </c>
      <c r="J9" s="17">
        <v>-2.9983719999999998E-2</v>
      </c>
      <c r="K9" s="17">
        <f>J9+0.25</f>
        <v>0.22001628000000001</v>
      </c>
      <c r="L9" s="24">
        <v>1.2190000000000001</v>
      </c>
    </row>
    <row r="10" spans="3:12" ht="17" thickBot="1">
      <c r="C10" s="25" t="s">
        <v>23</v>
      </c>
      <c r="D10" s="29" t="s">
        <v>24</v>
      </c>
      <c r="E10" s="29" t="s">
        <v>24</v>
      </c>
      <c r="F10" s="29" t="s">
        <v>24</v>
      </c>
      <c r="G10" s="27">
        <v>-2.3739289999999999E-4</v>
      </c>
      <c r="H10" s="26">
        <f>-G10+0.5</f>
        <v>0.50023739290000002</v>
      </c>
      <c r="I10" s="26">
        <v>8.0000000000000002E-3</v>
      </c>
      <c r="J10" s="26">
        <v>6.0724840000000001E-5</v>
      </c>
      <c r="K10" s="26">
        <f>0.25-J10</f>
        <v>0.24993927516</v>
      </c>
      <c r="L10" s="28">
        <v>4.0000000000000001E-3</v>
      </c>
    </row>
  </sheetData>
  <mergeCells count="4">
    <mergeCell ref="D7:F7"/>
    <mergeCell ref="G7:I7"/>
    <mergeCell ref="J7:L7"/>
    <mergeCell ref="C7:C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C44F-5418-E643-8B65-475D0AA11D1B}">
  <dimension ref="C7:R33"/>
  <sheetViews>
    <sheetView tabSelected="1" topLeftCell="B1" workbookViewId="0">
      <selection activeCell="L33" sqref="E20:L33"/>
    </sheetView>
  </sheetViews>
  <sheetFormatPr baseColWidth="10" defaultRowHeight="16"/>
  <cols>
    <col min="2" max="2" width="10.83203125" customWidth="1"/>
    <col min="3" max="15" width="14" customWidth="1"/>
  </cols>
  <sheetData>
    <row r="7" spans="3:16">
      <c r="C7" s="32"/>
      <c r="D7" s="32"/>
      <c r="E7" s="33" t="s">
        <v>32</v>
      </c>
      <c r="F7" s="33"/>
      <c r="G7" s="33"/>
      <c r="H7" s="33" t="s">
        <v>33</v>
      </c>
      <c r="I7" s="33"/>
      <c r="J7" s="33"/>
      <c r="K7" s="33" t="s">
        <v>34</v>
      </c>
      <c r="L7" s="33"/>
      <c r="M7" s="33"/>
      <c r="N7" s="33" t="s">
        <v>35</v>
      </c>
      <c r="O7" s="33"/>
      <c r="P7" s="33"/>
    </row>
    <row r="8" spans="3:16">
      <c r="C8" s="32"/>
      <c r="D8" s="32" t="s">
        <v>30</v>
      </c>
      <c r="E8" s="32" t="s">
        <v>0</v>
      </c>
      <c r="F8" s="32" t="s">
        <v>1</v>
      </c>
      <c r="G8" s="32" t="s">
        <v>25</v>
      </c>
      <c r="H8" s="32" t="s">
        <v>0</v>
      </c>
      <c r="I8" s="32" t="s">
        <v>1</v>
      </c>
      <c r="J8" s="32" t="s">
        <v>25</v>
      </c>
      <c r="K8" s="32" t="s">
        <v>0</v>
      </c>
      <c r="L8" s="32" t="s">
        <v>1</v>
      </c>
      <c r="M8" s="32" t="s">
        <v>25</v>
      </c>
      <c r="N8" s="32" t="s">
        <v>0</v>
      </c>
      <c r="O8" s="32" t="s">
        <v>1</v>
      </c>
      <c r="P8" s="32" t="s">
        <v>25</v>
      </c>
    </row>
    <row r="9" spans="3:16">
      <c r="C9" s="36" t="s">
        <v>28</v>
      </c>
      <c r="D9" s="34">
        <v>0.1</v>
      </c>
      <c r="E9" s="32">
        <v>8.8672739999999996E-3</v>
      </c>
      <c r="F9" s="32">
        <v>0.18359239999999999</v>
      </c>
      <c r="G9" s="32">
        <f>E9-0</f>
        <v>8.8672739999999996E-3</v>
      </c>
      <c r="H9" s="32">
        <v>3.8991508260000001</v>
      </c>
      <c r="I9" s="32">
        <v>0.3046741</v>
      </c>
      <c r="J9" s="32">
        <f>H9-1</f>
        <v>2.8991508260000001</v>
      </c>
      <c r="K9" s="35">
        <v>0</v>
      </c>
      <c r="L9" s="35">
        <v>0</v>
      </c>
      <c r="M9" s="35"/>
      <c r="N9" s="35">
        <v>0</v>
      </c>
      <c r="O9" s="35">
        <v>0</v>
      </c>
      <c r="P9" s="31"/>
    </row>
    <row r="10" spans="3:16">
      <c r="C10" s="36"/>
      <c r="D10" s="34">
        <v>0.2</v>
      </c>
      <c r="E10" s="32">
        <v>7.041042E-3</v>
      </c>
      <c r="F10" s="32">
        <v>0.17453979999999999</v>
      </c>
      <c r="G10" s="32">
        <f t="shared" ref="G10:G14" si="0">E10-0</f>
        <v>7.041042E-3</v>
      </c>
      <c r="H10" s="32">
        <v>1.9115964830000001</v>
      </c>
      <c r="I10" s="32">
        <v>0.17091249999999999</v>
      </c>
      <c r="J10" s="32">
        <f t="shared" ref="J10:J14" si="1">H10-1</f>
        <v>0.91159648300000007</v>
      </c>
      <c r="K10" s="35">
        <v>0</v>
      </c>
      <c r="L10" s="35">
        <v>0</v>
      </c>
      <c r="M10" s="35"/>
      <c r="N10" s="35">
        <v>0</v>
      </c>
      <c r="O10" s="35">
        <v>0</v>
      </c>
      <c r="P10" s="31"/>
    </row>
    <row r="11" spans="3:16">
      <c r="C11" s="36"/>
      <c r="D11" s="34">
        <v>0.5</v>
      </c>
      <c r="E11" s="32">
        <v>5.0555599999999997E-3</v>
      </c>
      <c r="F11" s="32">
        <v>0.20623379999999999</v>
      </c>
      <c r="G11" s="32">
        <f t="shared" si="0"/>
        <v>5.0555599999999997E-3</v>
      </c>
      <c r="H11" s="35">
        <v>0</v>
      </c>
      <c r="I11" s="35">
        <v>0</v>
      </c>
      <c r="J11" s="35">
        <f t="shared" si="1"/>
        <v>-1</v>
      </c>
      <c r="K11" s="35">
        <v>0</v>
      </c>
      <c r="L11" s="35">
        <v>0</v>
      </c>
      <c r="M11" s="35"/>
      <c r="N11" s="35">
        <v>0</v>
      </c>
      <c r="O11" s="35">
        <v>0</v>
      </c>
      <c r="P11" s="31"/>
    </row>
    <row r="12" spans="3:16">
      <c r="C12" s="36" t="s">
        <v>29</v>
      </c>
      <c r="D12" s="34">
        <v>0.1</v>
      </c>
      <c r="E12" s="32">
        <v>8.9439840000000003E-3</v>
      </c>
      <c r="F12" s="32">
        <v>2.473284</v>
      </c>
      <c r="G12" s="32">
        <f t="shared" si="0"/>
        <v>8.9439840000000003E-3</v>
      </c>
      <c r="H12" s="32">
        <v>32.73415</v>
      </c>
      <c r="I12" s="32">
        <v>5.1289449999999999</v>
      </c>
      <c r="J12" s="32">
        <f t="shared" si="1"/>
        <v>31.73415</v>
      </c>
      <c r="K12" s="32">
        <v>1.358531E-2</v>
      </c>
      <c r="L12" s="32">
        <v>1.082139</v>
      </c>
      <c r="M12" s="32">
        <f>0.5-K12</f>
        <v>0.48641468999999998</v>
      </c>
      <c r="N12" s="32">
        <v>6.5283170000000001E-4</v>
      </c>
      <c r="O12" s="32">
        <v>1.075547</v>
      </c>
      <c r="P12" s="32">
        <f>0.25-N12</f>
        <v>0.2493471683</v>
      </c>
    </row>
    <row r="13" spans="3:16">
      <c r="C13" s="36"/>
      <c r="D13" s="34">
        <v>0.2</v>
      </c>
      <c r="E13" s="32">
        <v>1.4238817000000001E-2</v>
      </c>
      <c r="F13" s="32">
        <v>2.461443</v>
      </c>
      <c r="G13" s="32">
        <f t="shared" si="0"/>
        <v>1.4238817000000001E-2</v>
      </c>
      <c r="H13" s="32">
        <v>32.725466961999999</v>
      </c>
      <c r="I13" s="32">
        <v>5.1056439999999998</v>
      </c>
      <c r="J13" s="32">
        <f t="shared" si="1"/>
        <v>31.725466961999999</v>
      </c>
      <c r="K13" s="32">
        <v>1.4733654000000001E-2</v>
      </c>
      <c r="L13" s="32">
        <v>1.0830500000000001</v>
      </c>
      <c r="M13" s="32">
        <f t="shared" ref="M13:M14" si="2">0.5-K13</f>
        <v>0.48526634600000002</v>
      </c>
      <c r="N13" s="32">
        <v>-3.7444269999999998E-3</v>
      </c>
      <c r="O13" s="32">
        <v>1.066187</v>
      </c>
      <c r="P13" s="32">
        <f t="shared" ref="P13:P14" si="3">N13+0.25</f>
        <v>0.24625557300000001</v>
      </c>
    </row>
    <row r="14" spans="3:16">
      <c r="C14" s="36"/>
      <c r="D14" s="34">
        <v>0.5</v>
      </c>
      <c r="E14" s="32">
        <v>9.9881139999999993E-3</v>
      </c>
      <c r="F14" s="32">
        <v>2.285606</v>
      </c>
      <c r="G14" s="32">
        <f t="shared" si="0"/>
        <v>9.9881139999999993E-3</v>
      </c>
      <c r="H14" s="32">
        <v>30.974600642999999</v>
      </c>
      <c r="I14" s="32">
        <v>4.7032293999999997</v>
      </c>
      <c r="J14" s="32">
        <f t="shared" si="1"/>
        <v>29.974600642999999</v>
      </c>
      <c r="K14" s="32">
        <v>1.7037162000000002E-2</v>
      </c>
      <c r="L14" s="32">
        <v>1.0445196999999999</v>
      </c>
      <c r="M14" s="32">
        <f t="shared" si="2"/>
        <v>0.48296283800000001</v>
      </c>
      <c r="N14" s="32">
        <v>-3.6690260000000001E-3</v>
      </c>
      <c r="O14" s="32">
        <v>0.97666520000000001</v>
      </c>
      <c r="P14" s="32">
        <f t="shared" si="3"/>
        <v>0.24633097400000001</v>
      </c>
    </row>
    <row r="19" spans="4:18">
      <c r="O19" s="14"/>
      <c r="P19" s="14"/>
      <c r="Q19" s="14"/>
      <c r="R19" s="14"/>
    </row>
    <row r="20" spans="4:18">
      <c r="E20" s="37" t="s">
        <v>31</v>
      </c>
      <c r="F20" s="37"/>
      <c r="G20" s="37" t="s">
        <v>28</v>
      </c>
      <c r="H20" s="37"/>
      <c r="I20" s="37"/>
      <c r="J20" s="37" t="s">
        <v>29</v>
      </c>
      <c r="K20" s="37"/>
      <c r="L20" s="37"/>
    </row>
    <row r="21" spans="4:18">
      <c r="E21" s="37" t="s">
        <v>30</v>
      </c>
      <c r="F21" s="37"/>
      <c r="G21" s="38">
        <v>0.1</v>
      </c>
      <c r="H21" s="38">
        <v>0.2</v>
      </c>
      <c r="I21" s="38">
        <v>0.5</v>
      </c>
      <c r="J21" s="38">
        <v>0.1</v>
      </c>
      <c r="K21" s="38">
        <v>0.2</v>
      </c>
      <c r="L21" s="38">
        <v>0.5</v>
      </c>
    </row>
    <row r="22" spans="4:18">
      <c r="E22" s="37" t="s">
        <v>32</v>
      </c>
      <c r="F22" s="39" t="s">
        <v>0</v>
      </c>
      <c r="G22" s="39">
        <v>8.8672739999999996E-3</v>
      </c>
      <c r="H22" s="39">
        <v>7.041042E-3</v>
      </c>
      <c r="I22" s="39">
        <v>5.0555599999999997E-3</v>
      </c>
      <c r="J22" s="39">
        <v>8.9439840000000003E-3</v>
      </c>
      <c r="K22" s="39">
        <v>1.4238817000000001E-2</v>
      </c>
      <c r="L22" s="39">
        <v>9.9881139999999993E-3</v>
      </c>
      <c r="M22" s="32">
        <f>AVERAGE(G22:I22)</f>
        <v>6.9879586666666662E-3</v>
      </c>
      <c r="P22" s="32">
        <f>AVERAGE(J22:L22)</f>
        <v>1.1056971666666667E-2</v>
      </c>
    </row>
    <row r="23" spans="4:18">
      <c r="E23" s="37"/>
      <c r="F23" s="39" t="s">
        <v>1</v>
      </c>
      <c r="G23" s="39">
        <v>0.18359239999999999</v>
      </c>
      <c r="H23" s="39">
        <v>0.17453979999999999</v>
      </c>
      <c r="I23" s="39">
        <v>0.20623379999999999</v>
      </c>
      <c r="J23" s="39">
        <v>2.473284</v>
      </c>
      <c r="K23" s="39">
        <v>2.461443</v>
      </c>
      <c r="L23" s="39">
        <v>2.285606</v>
      </c>
    </row>
    <row r="24" spans="4:18">
      <c r="D24" s="30"/>
      <c r="E24" s="37"/>
      <c r="F24" s="39" t="s">
        <v>25</v>
      </c>
      <c r="G24" s="39">
        <f>G22-0.007</f>
        <v>1.8672739999999995E-3</v>
      </c>
      <c r="H24" s="39">
        <f t="shared" ref="H24:I24" si="4">H22-0.007</f>
        <v>4.1041999999999815E-5</v>
      </c>
      <c r="I24" s="39">
        <f t="shared" si="4"/>
        <v>-1.9444400000000004E-3</v>
      </c>
      <c r="J24" s="39">
        <f>J22-0.011</f>
        <v>-2.0560159999999991E-3</v>
      </c>
      <c r="K24" s="39">
        <f t="shared" ref="K24:L24" si="5">K22-0.011</f>
        <v>3.2388170000000015E-3</v>
      </c>
      <c r="L24" s="39">
        <f t="shared" si="5"/>
        <v>-1.011886E-3</v>
      </c>
    </row>
    <row r="25" spans="4:18">
      <c r="D25" s="30"/>
      <c r="E25" s="37" t="s">
        <v>33</v>
      </c>
      <c r="F25" s="39" t="s">
        <v>0</v>
      </c>
      <c r="G25" s="39">
        <v>3.8991508260000001</v>
      </c>
      <c r="H25" s="39">
        <v>1.9115964830000001</v>
      </c>
      <c r="I25" s="40">
        <v>0</v>
      </c>
      <c r="J25" s="39">
        <v>32.73415</v>
      </c>
      <c r="K25" s="39">
        <v>32.725466961999999</v>
      </c>
      <c r="L25" s="39">
        <v>30.974600642999999</v>
      </c>
      <c r="M25" s="32">
        <f>AVERAGE(G25:I25)</f>
        <v>1.9369157696666666</v>
      </c>
      <c r="P25" s="32">
        <f>AVERAGE(J25:L25)</f>
        <v>32.144739201666667</v>
      </c>
    </row>
    <row r="26" spans="4:18">
      <c r="D26" s="30"/>
      <c r="E26" s="37"/>
      <c r="F26" s="39" t="s">
        <v>1</v>
      </c>
      <c r="G26" s="39">
        <v>0.3046741</v>
      </c>
      <c r="H26" s="39">
        <v>0.17091249999999999</v>
      </c>
      <c r="I26" s="40">
        <v>0</v>
      </c>
      <c r="J26" s="39">
        <v>5.1289449999999999</v>
      </c>
      <c r="K26" s="39">
        <v>5.1056439999999998</v>
      </c>
      <c r="L26" s="39">
        <v>4.7032293999999997</v>
      </c>
    </row>
    <row r="27" spans="4:18">
      <c r="D27" s="30"/>
      <c r="E27" s="37"/>
      <c r="F27" s="39" t="s">
        <v>25</v>
      </c>
      <c r="G27" s="39">
        <f>G25-1.937</f>
        <v>1.962150826</v>
      </c>
      <c r="H27" s="39">
        <f>H25-1.937</f>
        <v>-2.5403516999999987E-2</v>
      </c>
      <c r="I27" s="40">
        <f>I25-1</f>
        <v>-1</v>
      </c>
      <c r="J27" s="39">
        <f>J25-32.145</f>
        <v>0.58914999999999651</v>
      </c>
      <c r="K27" s="39">
        <f t="shared" ref="K27:L27" si="6">K25-32.145</f>
        <v>0.58046696199999559</v>
      </c>
      <c r="L27" s="39">
        <f t="shared" si="6"/>
        <v>-1.1703993570000044</v>
      </c>
    </row>
    <row r="28" spans="4:18">
      <c r="D28" s="30"/>
      <c r="E28" s="37" t="s">
        <v>34</v>
      </c>
      <c r="F28" s="39" t="s">
        <v>0</v>
      </c>
      <c r="G28" s="40">
        <v>0</v>
      </c>
      <c r="H28" s="40">
        <v>0</v>
      </c>
      <c r="I28" s="40">
        <v>0</v>
      </c>
      <c r="J28" s="39">
        <v>1.358531E-2</v>
      </c>
      <c r="K28" s="39">
        <v>1.4733654000000001E-2</v>
      </c>
      <c r="L28" s="39">
        <v>1.7037162000000002E-2</v>
      </c>
      <c r="P28" s="32">
        <f>AVERAGE(J28:L28)</f>
        <v>1.5118708666666668E-2</v>
      </c>
    </row>
    <row r="29" spans="4:18">
      <c r="D29" s="30"/>
      <c r="E29" s="37"/>
      <c r="F29" s="39" t="s">
        <v>1</v>
      </c>
      <c r="G29" s="40">
        <v>0</v>
      </c>
      <c r="H29" s="40">
        <v>0</v>
      </c>
      <c r="I29" s="40">
        <v>0</v>
      </c>
      <c r="J29" s="39">
        <v>1.082139</v>
      </c>
      <c r="K29" s="39">
        <v>1.0830500000000001</v>
      </c>
      <c r="L29" s="39">
        <v>1.0445196999999999</v>
      </c>
    </row>
    <row r="30" spans="4:18">
      <c r="E30" s="37"/>
      <c r="F30" s="39" t="s">
        <v>25</v>
      </c>
      <c r="G30" s="40"/>
      <c r="H30" s="40"/>
      <c r="I30" s="40"/>
      <c r="J30" s="39">
        <f>J28-0.015</f>
        <v>-1.4146899999999997E-3</v>
      </c>
      <c r="K30" s="39">
        <f t="shared" ref="K30:L30" si="7">K28-0.015</f>
        <v>-2.663459999999989E-4</v>
      </c>
      <c r="L30" s="39">
        <f t="shared" si="7"/>
        <v>2.0371620000000021E-3</v>
      </c>
    </row>
    <row r="31" spans="4:18">
      <c r="E31" s="37" t="s">
        <v>35</v>
      </c>
      <c r="F31" s="39" t="s">
        <v>0</v>
      </c>
      <c r="G31" s="40">
        <v>0</v>
      </c>
      <c r="H31" s="40">
        <v>0</v>
      </c>
      <c r="I31" s="40">
        <v>0</v>
      </c>
      <c r="J31" s="39">
        <v>6.5283170000000001E-4</v>
      </c>
      <c r="K31" s="39">
        <v>-3.7444269999999998E-3</v>
      </c>
      <c r="L31" s="39">
        <v>-3.6690260000000001E-3</v>
      </c>
      <c r="P31" s="32">
        <f>AVERAGE(J31:L31)</f>
        <v>-2.2535404333333332E-3</v>
      </c>
    </row>
    <row r="32" spans="4:18">
      <c r="E32" s="37"/>
      <c r="F32" s="39" t="s">
        <v>1</v>
      </c>
      <c r="G32" s="40">
        <v>0</v>
      </c>
      <c r="H32" s="40">
        <v>0</v>
      </c>
      <c r="I32" s="40">
        <v>0</v>
      </c>
      <c r="J32" s="39">
        <v>1.075547</v>
      </c>
      <c r="K32" s="39">
        <v>1.066187</v>
      </c>
      <c r="L32" s="39">
        <v>0.97666520000000001</v>
      </c>
    </row>
    <row r="33" spans="5:12">
      <c r="E33" s="37"/>
      <c r="F33" s="39" t="s">
        <v>25</v>
      </c>
      <c r="G33" s="41"/>
      <c r="H33" s="41"/>
      <c r="I33" s="41"/>
      <c r="J33" s="39">
        <f>J31-0.002</f>
        <v>-1.3471683E-3</v>
      </c>
      <c r="K33" s="39">
        <f t="shared" ref="K33:L33" si="8">K31-0.002</f>
        <v>-5.7444269999999999E-3</v>
      </c>
      <c r="L33" s="39">
        <f t="shared" si="8"/>
        <v>-5.6690260000000006E-3</v>
      </c>
    </row>
  </sheetData>
  <mergeCells count="14">
    <mergeCell ref="E28:E30"/>
    <mergeCell ref="E31:E33"/>
    <mergeCell ref="E21:F21"/>
    <mergeCell ref="E20:F20"/>
    <mergeCell ref="N7:P7"/>
    <mergeCell ref="K7:M7"/>
    <mergeCell ref="G20:I20"/>
    <mergeCell ref="J20:L20"/>
    <mergeCell ref="E22:E24"/>
    <mergeCell ref="E25:E27"/>
    <mergeCell ref="C9:C11"/>
    <mergeCell ref="C12:C14"/>
    <mergeCell ref="E7:G7"/>
    <mergeCell ref="H7:J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2022-06-06T19:25:03Z</dcterms:created>
  <dcterms:modified xsi:type="dcterms:W3CDTF">2022-06-08T05:55:27Z</dcterms:modified>
</cp:coreProperties>
</file>