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pu/Box/Deal Folder/AEYE/"/>
    </mc:Choice>
  </mc:AlternateContent>
  <xr:revisionPtr revIDLastSave="0" documentId="13_ncr:1_{8585E286-BD51-D246-A95D-EB294B25FFEE}" xr6:coauthVersionLast="45" xr6:coauthVersionMax="45" xr10:uidLastSave="{00000000-0000-0000-0000-000000000000}"/>
  <bookViews>
    <workbookView xWindow="500" yWindow="900" windowWidth="25100" windowHeight="14040" xr2:uid="{D6749A40-1B43-7846-BA6D-13658DF7C098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2" l="1"/>
  <c r="J7" i="2"/>
  <c r="K7" i="2"/>
  <c r="L7" i="2"/>
  <c r="I7" i="2"/>
  <c r="M9" i="2"/>
  <c r="M10" i="2" s="1"/>
  <c r="M11" i="2" s="1"/>
  <c r="M12" i="2" s="1"/>
  <c r="E29" i="1" l="1"/>
  <c r="F29" i="1"/>
  <c r="D29" i="1"/>
  <c r="E28" i="1"/>
  <c r="F28" i="1"/>
  <c r="D28" i="1"/>
  <c r="E27" i="1"/>
  <c r="F27" i="1"/>
  <c r="D27" i="1"/>
  <c r="F19" i="1"/>
  <c r="C19" i="1"/>
  <c r="E17" i="1"/>
  <c r="D17" i="1"/>
  <c r="C17" i="1"/>
  <c r="F17" i="1"/>
  <c r="D19" i="1"/>
  <c r="D21" i="1" s="1"/>
  <c r="E19" i="1"/>
  <c r="E21" i="1" s="1"/>
  <c r="F21" i="1"/>
  <c r="C21" i="1"/>
  <c r="C24" i="1" s="1"/>
  <c r="F10" i="1"/>
  <c r="E24" i="1" l="1"/>
  <c r="D24" i="1"/>
  <c r="F24" i="1"/>
</calcChain>
</file>

<file path=xl/sharedStrings.xml><?xml version="1.0" encoding="utf-8"?>
<sst xmlns="http://schemas.openxmlformats.org/spreadsheetml/2006/main" count="75" uniqueCount="69">
  <si>
    <t>Monthly Churn</t>
  </si>
  <si>
    <t xml:space="preserve">Gross Profit Margin </t>
  </si>
  <si>
    <t>LTV</t>
  </si>
  <si>
    <t>Number of customers acquired</t>
  </si>
  <si>
    <t>CAC</t>
  </si>
  <si>
    <t>LTV/CAC</t>
  </si>
  <si>
    <t>Customers</t>
  </si>
  <si>
    <t>SG&amp;A (in millions)</t>
  </si>
  <si>
    <t>MRR (in millions)</t>
  </si>
  <si>
    <t>2Q20 Unit Economics</t>
  </si>
  <si>
    <t>Implied Lifetime (yrs)</t>
  </si>
  <si>
    <t>2Q20</t>
  </si>
  <si>
    <t>3Q19</t>
  </si>
  <si>
    <t>4Q19</t>
  </si>
  <si>
    <t>1Q20</t>
  </si>
  <si>
    <t>Customer mix?</t>
  </si>
  <si>
    <t>Revenue</t>
  </si>
  <si>
    <t>MRR Growth</t>
  </si>
  <si>
    <t>Revenue Growth</t>
  </si>
  <si>
    <t>Customers Growth</t>
  </si>
  <si>
    <t>Income Statement</t>
  </si>
  <si>
    <t>31/03/19</t>
  </si>
  <si>
    <t>30/06/19</t>
  </si>
  <si>
    <t>30/09/19</t>
  </si>
  <si>
    <t>31/12/19</t>
  </si>
  <si>
    <t>31/03/20</t>
  </si>
  <si>
    <t>30/06/20</t>
  </si>
  <si>
    <t>Revenues</t>
  </si>
  <si>
    <t>Total Revenues</t>
  </si>
  <si>
    <t>   % Change YoY</t>
  </si>
  <si>
    <t>Cost of Goods Sold</t>
  </si>
  <si>
    <t>Gross Profit</t>
  </si>
  <si>
    <t>   % Gross Margins</t>
  </si>
  <si>
    <t>Selling General &amp; Admin Expenses</t>
  </si>
  <si>
    <t>Stock-Based Compensation</t>
  </si>
  <si>
    <t>R&amp;D Expenses</t>
  </si>
  <si>
    <t>Depreciation &amp; Amortization</t>
  </si>
  <si>
    <t>Other Operating Expenses</t>
  </si>
  <si>
    <t>Operating Income</t>
  </si>
  <si>
    <t>   % Operating Margins</t>
  </si>
  <si>
    <t>Interest Expense</t>
  </si>
  <si>
    <t>Interest And Investment Income</t>
  </si>
  <si>
    <t>Other Non Operating Income (Expenses)</t>
  </si>
  <si>
    <t>EBT Excl. Unusual Items</t>
  </si>
  <si>
    <t>Gain (Loss) On Sale Of Investments</t>
  </si>
  <si>
    <t>Asset Writedown</t>
  </si>
  <si>
    <t>Other Unusual Items</t>
  </si>
  <si>
    <t>EBT Incl. Unusual Items</t>
  </si>
  <si>
    <t>Earnings From Continuing Operations</t>
  </si>
  <si>
    <t>Net Income to Company</t>
  </si>
  <si>
    <t>Net Income</t>
  </si>
  <si>
    <t>Preferred Dividend and Other Adjustments</t>
  </si>
  <si>
    <t>Net Income to Common Incl Extra Items</t>
  </si>
  <si>
    <t>   % Net Income to Common Incl Extra Items Margins</t>
  </si>
  <si>
    <t>Net Income to Common Excl. Extra Items</t>
  </si>
  <si>
    <t>   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</si>
  <si>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</si>
  <si>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</si>
  <si>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</si>
  <si>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</si>
  <si>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Basic EPS</t>
  </si>
  <si>
    <t>EBITDA</t>
  </si>
  <si>
    <t>EBITDAR</t>
  </si>
  <si>
    <t>R&amp;D Expense</t>
  </si>
  <si>
    <t>Selling and Marketing Expense</t>
  </si>
  <si>
    <t>General and Administrative Expense</t>
  </si>
  <si>
    <t>30/09/20</t>
  </si>
  <si>
    <t>31/12/20</t>
  </si>
  <si>
    <t>FY2020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</si>
</sst>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\x"/>
    <numFmt numFmtId="165" formatCode="_(* #,##0_);_(* \(#,##0\);_(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rgb="FF000000"/>
      <name val="Cambria"/>
      <family val="2"/>
    </font>
    <font>
      <sz val="11"/>
      <color rgb="FF0432FF"/>
      <name val="Cambria"/>
      <family val="2"/>
    </font>
    <font>
      <i/>
      <sz val="11"/>
      <color theme="1"/>
      <name val="Cambria"/>
      <family val="1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i/>
      <sz val="14"/>
      <color theme="1"/>
      <name val="Arial"/>
      <family val="2"/>
    </font>
    <font>
      <b/>
      <i/>
      <sz val="14"/>
      <color rgb="FF000000"/>
      <name val="Arial"/>
      <family val="2"/>
    </font>
    <font>
      <sz val="14"/>
      <color rgb="FFF44336"/>
      <name val="Arial"/>
      <family val="2"/>
    </font>
    <font>
      <b/>
      <sz val="14"/>
      <color rgb="FFF44336"/>
      <name val="Arial"/>
      <family val="2"/>
    </font>
    <font>
      <b/>
      <i/>
      <sz val="14"/>
      <color rgb="FFF44336"/>
      <name val="Arial"/>
      <family val="2"/>
    </font>
    <font>
      <i/>
      <sz val="14"/>
      <color theme="1"/>
      <name val="Arial"/>
      <family val="2"/>
    </font>
    <font>
      <i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2" fillId="0" borderId="0" xfId="0" applyFont="1"/>
    <xf numFmtId="44" fontId="0" fillId="0" borderId="0" xfId="2" applyFont="1"/>
    <xf numFmtId="164" fontId="2" fillId="0" borderId="0" xfId="0" applyNumberFormat="1" applyFont="1"/>
    <xf numFmtId="43" fontId="0" fillId="0" borderId="0" xfId="1" applyFont="1"/>
    <xf numFmtId="165" fontId="0" fillId="0" borderId="0" xfId="1" applyNumberFormat="1" applyFont="1"/>
    <xf numFmtId="165" fontId="0" fillId="0" borderId="0" xfId="2" applyNumberFormat="1" applyFont="1"/>
    <xf numFmtId="166" fontId="0" fillId="0" borderId="0" xfId="2" applyNumberFormat="1" applyFont="1"/>
    <xf numFmtId="166" fontId="3" fillId="0" borderId="0" xfId="0" applyNumberFormat="1" applyFont="1"/>
    <xf numFmtId="10" fontId="4" fillId="0" borderId="0" xfId="0" applyNumberFormat="1" applyFont="1"/>
    <xf numFmtId="43" fontId="4" fillId="0" borderId="0" xfId="1" applyFont="1"/>
    <xf numFmtId="0" fontId="0" fillId="0" borderId="1" xfId="0" applyBorder="1"/>
    <xf numFmtId="0" fontId="2" fillId="0" borderId="1" xfId="0" applyFont="1" applyBorder="1" applyAlignment="1">
      <alignment horizontal="right"/>
    </xf>
    <xf numFmtId="44" fontId="0" fillId="0" borderId="0" xfId="0" applyNumberFormat="1"/>
    <xf numFmtId="9" fontId="5" fillId="0" borderId="0" xfId="3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0" fontId="12" fillId="0" borderId="0" xfId="0" applyNumberFormat="1" applyFont="1"/>
    <xf numFmtId="0" fontId="13" fillId="0" borderId="0" xfId="0" applyFont="1"/>
    <xf numFmtId="0" fontId="14" fillId="0" borderId="0" xfId="0" applyFont="1"/>
    <xf numFmtId="10" fontId="15" fillId="0" borderId="0" xfId="0" applyNumberFormat="1" applyFont="1"/>
    <xf numFmtId="0" fontId="16" fillId="0" borderId="0" xfId="0" applyFont="1"/>
    <xf numFmtId="10" fontId="17" fillId="0" borderId="0" xfId="0" applyNumberFormat="1" applyFont="1"/>
    <xf numFmtId="0" fontId="6" fillId="2" borderId="0" xfId="0" applyFont="1" applyFill="1"/>
    <xf numFmtId="0" fontId="0" fillId="2" borderId="0" xfId="0" applyFill="1"/>
    <xf numFmtId="0" fontId="0" fillId="2" borderId="0" xfId="0" applyFill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8A64-14E8-1E4F-A745-63E10438DBC1}">
  <dimension ref="B6:I34"/>
  <sheetViews>
    <sheetView tabSelected="1" topLeftCell="A4" workbookViewId="0">
      <selection activeCell="E31" sqref="E31"/>
    </sheetView>
  </sheetViews>
  <sheetFormatPr baseColWidth="10" defaultRowHeight="14" x14ac:dyDescent="0.15"/>
  <cols>
    <col min="2" max="2" width="25.5" bestFit="1" customWidth="1"/>
    <col min="5" max="5" width="13.83203125" bestFit="1" customWidth="1"/>
  </cols>
  <sheetData>
    <row r="6" spans="2:8" x14ac:dyDescent="0.15">
      <c r="H6" t="s">
        <v>15</v>
      </c>
    </row>
    <row r="7" spans="2:8" x14ac:dyDescent="0.15">
      <c r="B7" s="2" t="s">
        <v>9</v>
      </c>
      <c r="C7" s="2"/>
    </row>
    <row r="9" spans="2:8" x14ac:dyDescent="0.15">
      <c r="B9" t="s">
        <v>0</v>
      </c>
      <c r="F9" s="10">
        <v>8.0000000000000002E-3</v>
      </c>
    </row>
    <row r="10" spans="2:8" x14ac:dyDescent="0.15">
      <c r="B10" t="s">
        <v>10</v>
      </c>
      <c r="F10" s="11">
        <f>1/(F9*12)</f>
        <v>10.416666666666666</v>
      </c>
    </row>
    <row r="11" spans="2:8" x14ac:dyDescent="0.15">
      <c r="F11" s="5"/>
    </row>
    <row r="12" spans="2:8" x14ac:dyDescent="0.15">
      <c r="F12" s="5"/>
    </row>
    <row r="13" spans="2:8" x14ac:dyDescent="0.15">
      <c r="B13" s="12"/>
      <c r="C13" s="13" t="s">
        <v>12</v>
      </c>
      <c r="D13" s="13" t="s">
        <v>13</v>
      </c>
      <c r="E13" s="13" t="s">
        <v>14</v>
      </c>
      <c r="F13" s="13" t="s">
        <v>11</v>
      </c>
    </row>
    <row r="14" spans="2:8" x14ac:dyDescent="0.15">
      <c r="B14" t="s">
        <v>6</v>
      </c>
      <c r="C14" s="6">
        <v>4300</v>
      </c>
      <c r="D14" s="6">
        <v>6800</v>
      </c>
      <c r="E14" s="6">
        <v>11000</v>
      </c>
      <c r="F14" s="6">
        <v>20000</v>
      </c>
    </row>
    <row r="15" spans="2:8" x14ac:dyDescent="0.15">
      <c r="B15" t="s">
        <v>8</v>
      </c>
      <c r="C15" s="3">
        <v>0.997</v>
      </c>
      <c r="D15" s="3">
        <v>1.4</v>
      </c>
      <c r="E15" s="3">
        <v>1.5</v>
      </c>
      <c r="F15" s="3">
        <v>1.6</v>
      </c>
      <c r="G15" s="14"/>
    </row>
    <row r="16" spans="2:8" x14ac:dyDescent="0.15">
      <c r="B16" t="s">
        <v>1</v>
      </c>
      <c r="C16" s="1">
        <v>0.59599999999999997</v>
      </c>
      <c r="D16" s="1">
        <v>0.66</v>
      </c>
      <c r="E16" s="1">
        <v>0.69</v>
      </c>
      <c r="F16" s="1">
        <v>0.69599999999999995</v>
      </c>
    </row>
    <row r="17" spans="2:9" x14ac:dyDescent="0.15">
      <c r="B17" t="s">
        <v>2</v>
      </c>
      <c r="C17" s="8">
        <f t="shared" ref="C17:E17" si="0">(C15*C16)/C14/$F$9*10^6</f>
        <v>17273.60465116279</v>
      </c>
      <c r="D17" s="8">
        <f t="shared" si="0"/>
        <v>16985.294117647056</v>
      </c>
      <c r="E17" s="8">
        <f t="shared" si="0"/>
        <v>11761.363636363634</v>
      </c>
      <c r="F17" s="8">
        <f>(F15*F16)/F14/$F$9*10^6</f>
        <v>6959.9999999999991</v>
      </c>
    </row>
    <row r="19" spans="2:9" x14ac:dyDescent="0.15">
      <c r="B19" t="s">
        <v>3</v>
      </c>
      <c r="C19" s="7">
        <f>C14-1400</f>
        <v>2900</v>
      </c>
      <c r="D19" s="7">
        <f>D14-C14</f>
        <v>2500</v>
      </c>
      <c r="E19" s="7">
        <f>E14-D14</f>
        <v>4200</v>
      </c>
      <c r="F19" s="7">
        <f>F14-E14</f>
        <v>9000</v>
      </c>
    </row>
    <row r="20" spans="2:9" x14ac:dyDescent="0.15">
      <c r="B20" t="s">
        <v>7</v>
      </c>
      <c r="C20" s="3">
        <v>3.67</v>
      </c>
      <c r="D20" s="3">
        <v>3.66</v>
      </c>
      <c r="E20" s="3">
        <v>4.3</v>
      </c>
      <c r="F20" s="3">
        <v>4.26</v>
      </c>
      <c r="G20" s="14"/>
    </row>
    <row r="21" spans="2:9" x14ac:dyDescent="0.15">
      <c r="B21" t="s">
        <v>4</v>
      </c>
      <c r="C21" s="3">
        <f t="shared" ref="C21:E21" si="1">C20/C19*10^6</f>
        <v>1265.5172413793102</v>
      </c>
      <c r="D21" s="3">
        <f t="shared" si="1"/>
        <v>1464</v>
      </c>
      <c r="E21" s="3">
        <f t="shared" si="1"/>
        <v>1023.8095238095239</v>
      </c>
      <c r="F21" s="3">
        <f>F20/F19*10^6</f>
        <v>473.33333333333331</v>
      </c>
    </row>
    <row r="22" spans="2:9" x14ac:dyDescent="0.15">
      <c r="I22" s="9"/>
    </row>
    <row r="24" spans="2:9" x14ac:dyDescent="0.15">
      <c r="B24" s="2" t="s">
        <v>5</v>
      </c>
      <c r="C24" s="4">
        <f t="shared" ref="C24:E24" si="2">C17/C21</f>
        <v>13.649442367403841</v>
      </c>
      <c r="D24" s="4">
        <f t="shared" si="2"/>
        <v>11.601976856316295</v>
      </c>
      <c r="E24" s="4">
        <f t="shared" si="2"/>
        <v>11.487843551797038</v>
      </c>
      <c r="F24" s="4">
        <f>F17/F21</f>
        <v>14.704225352112674</v>
      </c>
    </row>
    <row r="26" spans="2:9" x14ac:dyDescent="0.15">
      <c r="B26" t="s">
        <v>16</v>
      </c>
      <c r="C26">
        <v>2.78</v>
      </c>
      <c r="D26">
        <v>3.57</v>
      </c>
      <c r="E26">
        <v>4.26</v>
      </c>
      <c r="F26">
        <v>5.28</v>
      </c>
    </row>
    <row r="27" spans="2:9" x14ac:dyDescent="0.15">
      <c r="B27" t="s">
        <v>18</v>
      </c>
      <c r="C27" s="14"/>
      <c r="D27" s="15">
        <f>D26/C26-1</f>
        <v>0.28417266187050361</v>
      </c>
      <c r="E27" s="15">
        <f t="shared" ref="E27:F27" si="3">E26/D26-1</f>
        <v>0.19327731092436973</v>
      </c>
      <c r="F27" s="15">
        <f t="shared" si="3"/>
        <v>0.23943661971830998</v>
      </c>
    </row>
    <row r="28" spans="2:9" x14ac:dyDescent="0.15">
      <c r="B28" t="s">
        <v>17</v>
      </c>
      <c r="D28" s="15">
        <f>D15/C15-1</f>
        <v>0.40421263791374118</v>
      </c>
      <c r="E28" s="15">
        <f t="shared" ref="E28:F28" si="4">E15/D15-1</f>
        <v>7.1428571428571397E-2</v>
      </c>
      <c r="F28" s="15">
        <f t="shared" si="4"/>
        <v>6.6666666666666652E-2</v>
      </c>
    </row>
    <row r="29" spans="2:9" x14ac:dyDescent="0.15">
      <c r="B29" t="s">
        <v>19</v>
      </c>
      <c r="D29" s="15">
        <f>D14/C14-1</f>
        <v>0.58139534883720922</v>
      </c>
      <c r="E29" s="15">
        <f t="shared" ref="E29:F29" si="5">E14/D14-1</f>
        <v>0.61764705882352944</v>
      </c>
      <c r="F29" s="15">
        <f t="shared" si="5"/>
        <v>0.81818181818181812</v>
      </c>
    </row>
    <row r="31" spans="2:9" x14ac:dyDescent="0.15">
      <c r="F31" s="14"/>
    </row>
    <row r="34" spans="6:6" x14ac:dyDescent="0.15">
      <c r="F3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56BC-B7EB-4B41-88F8-73853176D816}">
  <dimension ref="B3:M50"/>
  <sheetViews>
    <sheetView workbookViewId="0">
      <selection activeCell="M12" sqref="M12"/>
    </sheetView>
  </sheetViews>
  <sheetFormatPr baseColWidth="10" defaultRowHeight="14" x14ac:dyDescent="0.15"/>
  <sheetData>
    <row r="3" spans="2:13" x14ac:dyDescent="0.15">
      <c r="B3" s="29"/>
      <c r="C3" s="29"/>
      <c r="D3" s="29"/>
      <c r="E3" s="29"/>
      <c r="F3" s="29"/>
      <c r="G3" s="29"/>
      <c r="H3" s="29"/>
    </row>
    <row r="4" spans="2:13" ht="18" x14ac:dyDescent="0.2">
      <c r="B4" s="27" t="s">
        <v>20</v>
      </c>
      <c r="C4" s="27" t="s">
        <v>21</v>
      </c>
      <c r="D4" s="27" t="s">
        <v>22</v>
      </c>
      <c r="E4" s="27" t="s">
        <v>23</v>
      </c>
      <c r="F4" s="27" t="s">
        <v>24</v>
      </c>
      <c r="G4" s="27" t="s">
        <v>25</v>
      </c>
      <c r="H4" s="27" t="s">
        <v>26</v>
      </c>
      <c r="I4" s="27" t="s">
        <v>66</v>
      </c>
      <c r="J4" s="27" t="s">
        <v>67</v>
      </c>
      <c r="M4" s="27" t="s">
        <v>68</v>
      </c>
    </row>
    <row r="5" spans="2:13" x14ac:dyDescent="0.15">
      <c r="B5" s="28"/>
      <c r="C5" s="28"/>
      <c r="D5" s="28"/>
      <c r="E5" s="28"/>
      <c r="F5" s="28"/>
      <c r="G5" s="28"/>
      <c r="H5" s="28"/>
    </row>
    <row r="6" spans="2:13" ht="18" x14ac:dyDescent="0.2">
      <c r="B6" s="16" t="s">
        <v>27</v>
      </c>
      <c r="C6" s="17">
        <v>1.99</v>
      </c>
      <c r="D6" s="17">
        <v>2.44</v>
      </c>
      <c r="E6" s="17">
        <v>2.78</v>
      </c>
      <c r="F6" s="17">
        <v>3.57</v>
      </c>
      <c r="G6" s="17">
        <v>4.26</v>
      </c>
      <c r="H6" s="17">
        <v>5.28</v>
      </c>
    </row>
    <row r="7" spans="2:13" ht="18" x14ac:dyDescent="0.2">
      <c r="B7" s="18" t="s">
        <v>28</v>
      </c>
      <c r="C7" s="19">
        <v>1.99</v>
      </c>
      <c r="D7" s="19">
        <v>2.44</v>
      </c>
      <c r="E7" s="19">
        <v>2.78</v>
      </c>
      <c r="F7" s="19">
        <v>3.57</v>
      </c>
      <c r="G7" s="19">
        <v>4.26</v>
      </c>
      <c r="H7" s="19">
        <v>5.28</v>
      </c>
      <c r="I7">
        <f>E7*1.8</f>
        <v>5.0039999999999996</v>
      </c>
      <c r="J7">
        <f t="shared" ref="J7:L7" si="0">F7*1.8</f>
        <v>6.4260000000000002</v>
      </c>
      <c r="K7">
        <f t="shared" si="0"/>
        <v>7.6680000000000001</v>
      </c>
      <c r="L7">
        <f t="shared" si="0"/>
        <v>9.5040000000000013</v>
      </c>
      <c r="M7">
        <f>SUM(I7:L7)</f>
        <v>28.602</v>
      </c>
    </row>
    <row r="8" spans="2:13" ht="18" x14ac:dyDescent="0.2">
      <c r="B8" s="20" t="s">
        <v>29</v>
      </c>
      <c r="C8" s="21">
        <v>0.72799999999999998</v>
      </c>
      <c r="D8" s="21">
        <v>0.97299999999999998</v>
      </c>
      <c r="E8" s="21">
        <v>0.85799999999999998</v>
      </c>
      <c r="F8" s="21">
        <v>1.002</v>
      </c>
      <c r="G8" s="21">
        <v>1.1459999999999999</v>
      </c>
      <c r="H8" s="21">
        <v>1.169</v>
      </c>
    </row>
    <row r="9" spans="2:13" ht="18" x14ac:dyDescent="0.2">
      <c r="B9" s="16" t="s">
        <v>30</v>
      </c>
      <c r="C9" s="22">
        <v>-0.92</v>
      </c>
      <c r="D9" s="22">
        <v>-1.1200000000000001</v>
      </c>
      <c r="E9" s="22">
        <v>-1.1200000000000001</v>
      </c>
      <c r="F9" s="22">
        <v>-1.21</v>
      </c>
      <c r="G9" s="22">
        <v>-1.32</v>
      </c>
      <c r="H9" s="22">
        <v>-1.61</v>
      </c>
      <c r="M9">
        <f>M7*12</f>
        <v>343.22399999999999</v>
      </c>
    </row>
    <row r="10" spans="2:13" ht="18" x14ac:dyDescent="0.2">
      <c r="B10" s="18" t="s">
        <v>31</v>
      </c>
      <c r="C10" s="19">
        <v>1.06</v>
      </c>
      <c r="D10" s="19">
        <v>1.31</v>
      </c>
      <c r="E10" s="19">
        <v>1.66</v>
      </c>
      <c r="F10" s="19">
        <v>2.36</v>
      </c>
      <c r="G10" s="19">
        <v>2.94</v>
      </c>
      <c r="H10" s="19">
        <v>3.68</v>
      </c>
      <c r="M10">
        <f>M9+1</f>
        <v>344.22399999999999</v>
      </c>
    </row>
    <row r="11" spans="2:13" ht="18" x14ac:dyDescent="0.2">
      <c r="B11" s="20" t="s">
        <v>29</v>
      </c>
      <c r="C11" s="21">
        <v>0.89400000000000002</v>
      </c>
      <c r="D11" s="21">
        <v>1.143</v>
      </c>
      <c r="E11" s="21">
        <v>1.014</v>
      </c>
      <c r="F11" s="21">
        <v>1.27</v>
      </c>
      <c r="G11" s="21">
        <v>1.764</v>
      </c>
      <c r="H11" s="21">
        <v>1.802</v>
      </c>
      <c r="M11">
        <f>M10/9.7</f>
        <v>35.487010309278354</v>
      </c>
    </row>
    <row r="12" spans="2:13" ht="18" x14ac:dyDescent="0.2">
      <c r="B12" s="20" t="s">
        <v>32</v>
      </c>
      <c r="C12" s="21">
        <v>0.53600000000000003</v>
      </c>
      <c r="D12" s="21">
        <v>0.53900000000000003</v>
      </c>
      <c r="E12" s="21">
        <v>0.59599999999999997</v>
      </c>
      <c r="F12" s="21">
        <v>0.66</v>
      </c>
      <c r="G12" s="21">
        <v>0.69</v>
      </c>
      <c r="H12" s="21">
        <v>0.69599999999999995</v>
      </c>
      <c r="M12">
        <f>M11/15.8-1</f>
        <v>1.2460133107138196</v>
      </c>
    </row>
    <row r="13" spans="2:13" ht="18" x14ac:dyDescent="0.2">
      <c r="B13" s="16" t="s">
        <v>33</v>
      </c>
      <c r="C13" s="22">
        <v>-3.06</v>
      </c>
      <c r="D13" s="22">
        <v>-3.18</v>
      </c>
      <c r="E13" s="22">
        <v>-3.67</v>
      </c>
      <c r="F13" s="22">
        <v>-3.66</v>
      </c>
      <c r="G13" s="22">
        <v>-4.3</v>
      </c>
      <c r="H13" s="22">
        <v>-4.26</v>
      </c>
    </row>
    <row r="14" spans="2:13" ht="18" x14ac:dyDescent="0.2">
      <c r="B14" s="16" t="s">
        <v>34</v>
      </c>
      <c r="C14" s="16"/>
      <c r="D14" s="16"/>
      <c r="E14" s="16"/>
      <c r="F14" s="16"/>
      <c r="G14" s="16"/>
      <c r="H14" s="16"/>
    </row>
    <row r="15" spans="2:13" ht="18" x14ac:dyDescent="0.2">
      <c r="B15" s="16" t="s">
        <v>35</v>
      </c>
      <c r="C15" s="22">
        <v>-0.14000000000000001</v>
      </c>
      <c r="D15" s="22">
        <v>-0.15</v>
      </c>
      <c r="E15" s="22">
        <v>-0.14000000000000001</v>
      </c>
      <c r="F15" s="22">
        <v>-0.2</v>
      </c>
      <c r="G15" s="22">
        <v>-0.33</v>
      </c>
      <c r="H15" s="22">
        <v>-0.27</v>
      </c>
    </row>
    <row r="16" spans="2:13" ht="18" x14ac:dyDescent="0.2">
      <c r="B16" s="16" t="s">
        <v>36</v>
      </c>
      <c r="C16" s="16"/>
      <c r="D16" s="16"/>
      <c r="E16" s="16"/>
      <c r="F16" s="16"/>
      <c r="G16" s="16"/>
      <c r="H16" s="16"/>
    </row>
    <row r="17" spans="2:8" ht="18" x14ac:dyDescent="0.2">
      <c r="B17" s="18" t="s">
        <v>37</v>
      </c>
      <c r="C17" s="23">
        <v>-3.2</v>
      </c>
      <c r="D17" s="23">
        <v>-3.33</v>
      </c>
      <c r="E17" s="23">
        <v>-3.81</v>
      </c>
      <c r="F17" s="23">
        <v>-3.86</v>
      </c>
      <c r="G17" s="23">
        <v>-4.6399999999999997</v>
      </c>
      <c r="H17" s="23">
        <v>-4.53</v>
      </c>
    </row>
    <row r="18" spans="2:8" ht="18" x14ac:dyDescent="0.2">
      <c r="B18" s="18" t="s">
        <v>38</v>
      </c>
      <c r="C18" s="23">
        <v>-2.14</v>
      </c>
      <c r="D18" s="23">
        <v>-2.02</v>
      </c>
      <c r="E18" s="23">
        <v>-2.16</v>
      </c>
      <c r="F18" s="23">
        <v>-1.5</v>
      </c>
      <c r="G18" s="23">
        <v>-1.7</v>
      </c>
      <c r="H18" s="23">
        <v>-0.85</v>
      </c>
    </row>
    <row r="19" spans="2:8" ht="18" x14ac:dyDescent="0.2">
      <c r="B19" s="20" t="s">
        <v>29</v>
      </c>
      <c r="C19" s="21">
        <v>0.84</v>
      </c>
      <c r="D19" s="21">
        <v>0.84199999999999997</v>
      </c>
      <c r="E19" s="21">
        <v>0.66200000000000003</v>
      </c>
      <c r="F19" s="21">
        <v>0.47599999999999998</v>
      </c>
      <c r="G19" s="21">
        <v>0.20699999999999999</v>
      </c>
      <c r="H19" s="21">
        <v>0.57899999999999996</v>
      </c>
    </row>
    <row r="20" spans="2:8" ht="18" x14ac:dyDescent="0.2">
      <c r="B20" s="20" t="s">
        <v>39</v>
      </c>
      <c r="C20" s="24">
        <v>-1.0780000000000001</v>
      </c>
      <c r="D20" s="24">
        <v>-0.82899999999999996</v>
      </c>
      <c r="E20" s="24">
        <v>-0.77700000000000002</v>
      </c>
      <c r="F20" s="24">
        <v>-0.42099999999999999</v>
      </c>
      <c r="G20" s="24">
        <v>-0.39800000000000002</v>
      </c>
      <c r="H20" s="24">
        <v>-0.161</v>
      </c>
    </row>
    <row r="21" spans="2:8" ht="18" x14ac:dyDescent="0.2">
      <c r="B21" s="16" t="s">
        <v>40</v>
      </c>
      <c r="C21" s="22">
        <v>0</v>
      </c>
      <c r="D21" s="22">
        <v>0</v>
      </c>
      <c r="E21" s="22">
        <v>-0.04</v>
      </c>
      <c r="F21" s="22">
        <v>-0.04</v>
      </c>
      <c r="G21" s="16"/>
      <c r="H21" s="22">
        <v>-0.06</v>
      </c>
    </row>
    <row r="22" spans="2:8" ht="18" x14ac:dyDescent="0.2">
      <c r="B22" s="16" t="s">
        <v>41</v>
      </c>
      <c r="C22" s="16"/>
      <c r="D22" s="16"/>
      <c r="E22" s="16"/>
      <c r="F22" s="16"/>
      <c r="G22" s="17">
        <v>0</v>
      </c>
      <c r="H22" s="16"/>
    </row>
    <row r="23" spans="2:8" ht="18" x14ac:dyDescent="0.2">
      <c r="B23" s="16" t="s">
        <v>42</v>
      </c>
      <c r="C23" s="16"/>
      <c r="D23" s="16"/>
      <c r="E23" s="16"/>
      <c r="F23" s="17">
        <v>0.11</v>
      </c>
      <c r="G23" s="17">
        <v>0.03</v>
      </c>
      <c r="H23" s="22">
        <v>-0.5</v>
      </c>
    </row>
    <row r="24" spans="2:8" ht="18" x14ac:dyDescent="0.2">
      <c r="B24" s="18" t="s">
        <v>43</v>
      </c>
      <c r="C24" s="23">
        <v>-2.14</v>
      </c>
      <c r="D24" s="23">
        <v>-2.02</v>
      </c>
      <c r="E24" s="23">
        <v>-2.2000000000000002</v>
      </c>
      <c r="F24" s="23">
        <v>-1.43</v>
      </c>
      <c r="G24" s="23">
        <v>-1.66</v>
      </c>
      <c r="H24" s="23">
        <v>-1.41</v>
      </c>
    </row>
    <row r="25" spans="2:8" ht="18" x14ac:dyDescent="0.2">
      <c r="B25" s="16" t="s">
        <v>44</v>
      </c>
      <c r="C25" s="16"/>
      <c r="D25" s="16"/>
      <c r="E25" s="17">
        <v>0</v>
      </c>
      <c r="F25" s="22">
        <v>0</v>
      </c>
      <c r="G25" s="16"/>
      <c r="H25" s="16"/>
    </row>
    <row r="26" spans="2:8" ht="18" x14ac:dyDescent="0.2">
      <c r="B26" s="16" t="s">
        <v>45</v>
      </c>
      <c r="C26" s="16"/>
      <c r="D26" s="16"/>
      <c r="E26" s="16"/>
      <c r="F26" s="16"/>
      <c r="G26" s="16"/>
      <c r="H26" s="16"/>
    </row>
    <row r="27" spans="2:8" ht="18" x14ac:dyDescent="0.2">
      <c r="B27" s="16" t="s">
        <v>46</v>
      </c>
      <c r="C27" s="16"/>
      <c r="D27" s="16"/>
      <c r="E27" s="16"/>
      <c r="F27" s="16"/>
      <c r="G27" s="16"/>
      <c r="H27" s="16"/>
    </row>
    <row r="28" spans="2:8" ht="18" x14ac:dyDescent="0.2">
      <c r="B28" s="18" t="s">
        <v>47</v>
      </c>
      <c r="C28" s="23">
        <v>-2.14</v>
      </c>
      <c r="D28" s="23">
        <v>-2.02</v>
      </c>
      <c r="E28" s="23">
        <v>-2.2000000000000002</v>
      </c>
      <c r="F28" s="23">
        <v>-1.43</v>
      </c>
      <c r="G28" s="23">
        <v>-1.66</v>
      </c>
      <c r="H28" s="23">
        <v>-1.41</v>
      </c>
    </row>
    <row r="29" spans="2:8" ht="18" x14ac:dyDescent="0.2">
      <c r="B29" s="18" t="s">
        <v>48</v>
      </c>
      <c r="C29" s="23">
        <v>-2.14</v>
      </c>
      <c r="D29" s="23">
        <v>-2.02</v>
      </c>
      <c r="E29" s="23">
        <v>-2.2000000000000002</v>
      </c>
      <c r="F29" s="23">
        <v>-1.43</v>
      </c>
      <c r="G29" s="23">
        <v>-1.66</v>
      </c>
      <c r="H29" s="23">
        <v>-1.41</v>
      </c>
    </row>
    <row r="30" spans="2:8" ht="18" x14ac:dyDescent="0.2">
      <c r="B30" s="18" t="s">
        <v>49</v>
      </c>
      <c r="C30" s="23">
        <v>-2.14</v>
      </c>
      <c r="D30" s="23">
        <v>-2.02</v>
      </c>
      <c r="E30" s="23">
        <v>-2.2000000000000002</v>
      </c>
      <c r="F30" s="23">
        <v>-1.43</v>
      </c>
      <c r="G30" s="23">
        <v>-1.66</v>
      </c>
      <c r="H30" s="23">
        <v>-1.41</v>
      </c>
    </row>
    <row r="31" spans="2:8" ht="18" x14ac:dyDescent="0.2">
      <c r="B31" s="18" t="s">
        <v>50</v>
      </c>
      <c r="C31" s="23">
        <v>-2.14</v>
      </c>
      <c r="D31" s="23">
        <v>-2.02</v>
      </c>
      <c r="E31" s="23">
        <v>-2.2000000000000002</v>
      </c>
      <c r="F31" s="23">
        <v>-1.43</v>
      </c>
      <c r="G31" s="23">
        <v>-1.66</v>
      </c>
      <c r="H31" s="23">
        <v>-1.41</v>
      </c>
    </row>
    <row r="32" spans="2:8" ht="18" x14ac:dyDescent="0.2">
      <c r="B32" s="16" t="s">
        <v>51</v>
      </c>
      <c r="C32" s="22">
        <v>-0.01</v>
      </c>
      <c r="D32" s="22">
        <v>-0.01</v>
      </c>
      <c r="E32" s="22">
        <v>-0.01</v>
      </c>
      <c r="F32" s="22">
        <v>-0.01</v>
      </c>
      <c r="G32" s="22">
        <v>-0.01</v>
      </c>
      <c r="H32" s="22">
        <v>-0.01</v>
      </c>
    </row>
    <row r="33" spans="2:8" ht="18" x14ac:dyDescent="0.2">
      <c r="B33" s="18" t="s">
        <v>52</v>
      </c>
      <c r="C33" s="23">
        <v>-2.15</v>
      </c>
      <c r="D33" s="23">
        <v>-2.0299999999999998</v>
      </c>
      <c r="E33" s="23">
        <v>-2.21</v>
      </c>
      <c r="F33" s="23">
        <v>-1.44</v>
      </c>
      <c r="G33" s="23">
        <v>-1.68</v>
      </c>
      <c r="H33" s="23">
        <v>-1.42</v>
      </c>
    </row>
    <row r="34" spans="2:8" ht="18" x14ac:dyDescent="0.2">
      <c r="B34" s="20" t="s">
        <v>53</v>
      </c>
      <c r="C34" s="24">
        <v>-1.085</v>
      </c>
      <c r="D34" s="24">
        <v>-0.83499999999999996</v>
      </c>
      <c r="E34" s="24">
        <v>-0.79500000000000004</v>
      </c>
      <c r="F34" s="24">
        <v>-0.40400000000000003</v>
      </c>
      <c r="G34" s="24">
        <v>-0.39400000000000002</v>
      </c>
      <c r="H34" s="24">
        <v>-0.26900000000000002</v>
      </c>
    </row>
    <row r="35" spans="2:8" ht="18" x14ac:dyDescent="0.2">
      <c r="B35" s="18" t="s">
        <v>54</v>
      </c>
      <c r="C35" s="23">
        <v>-2.15</v>
      </c>
      <c r="D35" s="23">
        <v>-2.0299999999999998</v>
      </c>
      <c r="E35" s="23">
        <v>-2.21</v>
      </c>
      <c r="F35" s="23">
        <v>-1.44</v>
      </c>
      <c r="G35" s="23">
        <v>-1.68</v>
      </c>
      <c r="H35" s="23">
        <v>-1.42</v>
      </c>
    </row>
    <row r="36" spans="2:8" ht="18" x14ac:dyDescent="0.2">
      <c r="B36" s="20" t="s">
        <v>55</v>
      </c>
      <c r="C36" s="24">
        <v>-1.085</v>
      </c>
      <c r="D36" s="24">
        <v>-0.83499999999999996</v>
      </c>
      <c r="E36" s="24">
        <v>-0.79500000000000004</v>
      </c>
      <c r="F36" s="24">
        <v>-0.40400000000000003</v>
      </c>
      <c r="G36" s="24">
        <v>-0.39400000000000002</v>
      </c>
      <c r="H36" s="24">
        <v>-0.26900000000000002</v>
      </c>
    </row>
    <row r="37" spans="2:8" ht="18" x14ac:dyDescent="0.2">
      <c r="B37" s="20" t="s">
        <v>56</v>
      </c>
    </row>
    <row r="38" spans="2:8" ht="18" x14ac:dyDescent="0.2">
      <c r="B38" s="16" t="s">
        <v>57</v>
      </c>
      <c r="C38" s="22">
        <v>-0.28000000000000003</v>
      </c>
      <c r="D38" s="22">
        <v>-0.27</v>
      </c>
      <c r="E38" s="22">
        <v>-0.27</v>
      </c>
      <c r="F38" s="22">
        <v>-0.16</v>
      </c>
      <c r="G38" s="22">
        <v>-0.19</v>
      </c>
      <c r="H38" s="22">
        <v>-0.16</v>
      </c>
    </row>
    <row r="39" spans="2:8" ht="18" x14ac:dyDescent="0.2">
      <c r="B39" s="25" t="s">
        <v>29</v>
      </c>
      <c r="C39" s="26">
        <v>0.55600000000000005</v>
      </c>
      <c r="D39" s="26">
        <v>0.55300000000000005</v>
      </c>
      <c r="E39" s="26">
        <v>0.40400000000000003</v>
      </c>
      <c r="F39" s="26">
        <v>0.154</v>
      </c>
      <c r="G39" s="26">
        <v>0.33200000000000002</v>
      </c>
      <c r="H39" s="26">
        <v>0.40300000000000002</v>
      </c>
    </row>
    <row r="40" spans="2:8" ht="18" x14ac:dyDescent="0.2">
      <c r="B40" s="16" t="s">
        <v>58</v>
      </c>
      <c r="C40" s="17">
        <v>7.61</v>
      </c>
      <c r="D40" s="17">
        <v>7.65</v>
      </c>
      <c r="E40" s="17">
        <v>8.2799999999999994</v>
      </c>
      <c r="F40" s="17">
        <v>8.89</v>
      </c>
      <c r="G40" s="17">
        <v>8.8800000000000008</v>
      </c>
      <c r="H40" s="17">
        <v>8.94</v>
      </c>
    </row>
    <row r="41" spans="2:8" ht="18" x14ac:dyDescent="0.2">
      <c r="B41" s="25" t="s">
        <v>29</v>
      </c>
      <c r="C41" s="26">
        <v>0.17699999999999999</v>
      </c>
      <c r="D41" s="26">
        <v>0.18099999999999999</v>
      </c>
      <c r="E41" s="26">
        <v>0.16900000000000001</v>
      </c>
      <c r="F41" s="26">
        <v>0.18</v>
      </c>
      <c r="G41" s="26">
        <v>0.16600000000000001</v>
      </c>
      <c r="H41" s="26">
        <v>0.16900000000000001</v>
      </c>
    </row>
    <row r="42" spans="2:8" ht="18" x14ac:dyDescent="0.2">
      <c r="B42" s="16" t="s">
        <v>59</v>
      </c>
      <c r="C42" s="17">
        <v>7.61</v>
      </c>
      <c r="D42" s="17">
        <v>7.65</v>
      </c>
      <c r="E42" s="17">
        <v>8.2799999999999994</v>
      </c>
      <c r="F42" s="17">
        <v>8.89</v>
      </c>
      <c r="G42" s="17">
        <v>8.8800000000000008</v>
      </c>
      <c r="H42" s="17">
        <v>8.94</v>
      </c>
    </row>
    <row r="43" spans="2:8" ht="18" x14ac:dyDescent="0.2">
      <c r="B43" s="25" t="s">
        <v>29</v>
      </c>
      <c r="C43" s="26">
        <v>0.17699999999999999</v>
      </c>
      <c r="D43" s="26">
        <v>0.18099999999999999</v>
      </c>
      <c r="E43" s="26">
        <v>0.16900000000000001</v>
      </c>
      <c r="F43" s="26">
        <v>0.18</v>
      </c>
      <c r="G43" s="26">
        <v>0.16600000000000001</v>
      </c>
      <c r="H43" s="26">
        <v>0.16900000000000001</v>
      </c>
    </row>
    <row r="44" spans="2:8" ht="18" x14ac:dyDescent="0.2">
      <c r="B44" s="16" t="s">
        <v>60</v>
      </c>
      <c r="C44" s="22">
        <v>-0.28000000000000003</v>
      </c>
      <c r="D44" s="22">
        <v>-0.27</v>
      </c>
      <c r="E44" s="22">
        <v>-0.27</v>
      </c>
      <c r="F44" s="22">
        <v>-0.16</v>
      </c>
      <c r="G44" s="22">
        <v>-0.19</v>
      </c>
      <c r="H44" s="22">
        <v>-0.16</v>
      </c>
    </row>
    <row r="45" spans="2:8" ht="18" x14ac:dyDescent="0.2">
      <c r="B45" s="16" t="s">
        <v>61</v>
      </c>
      <c r="C45" s="22">
        <v>-2.0299999999999998</v>
      </c>
      <c r="D45" s="22">
        <v>-1.78</v>
      </c>
      <c r="E45" s="22">
        <v>-2.04</v>
      </c>
      <c r="F45" s="22">
        <v>-1.38</v>
      </c>
      <c r="G45" s="22">
        <v>-1.59</v>
      </c>
      <c r="H45" s="22">
        <v>-0.55000000000000004</v>
      </c>
    </row>
    <row r="46" spans="2:8" ht="18" x14ac:dyDescent="0.2">
      <c r="B46" s="25" t="s">
        <v>29</v>
      </c>
      <c r="C46" s="26">
        <v>0.89700000000000002</v>
      </c>
      <c r="D46" s="26">
        <v>0.78600000000000003</v>
      </c>
      <c r="E46" s="26">
        <v>0.71099999999999997</v>
      </c>
      <c r="F46" s="26">
        <v>0.53100000000000003</v>
      </c>
      <c r="G46" s="26">
        <v>0.22</v>
      </c>
      <c r="H46" s="26">
        <v>0.69099999999999995</v>
      </c>
    </row>
    <row r="47" spans="2:8" ht="18" x14ac:dyDescent="0.2">
      <c r="B47" s="16" t="s">
        <v>62</v>
      </c>
      <c r="C47" s="16"/>
      <c r="D47" s="16"/>
      <c r="E47" s="16"/>
      <c r="F47" s="16"/>
      <c r="G47" s="22">
        <v>-1.49</v>
      </c>
      <c r="H47" s="16"/>
    </row>
    <row r="48" spans="2:8" ht="18" x14ac:dyDescent="0.2">
      <c r="B48" s="16" t="s">
        <v>63</v>
      </c>
      <c r="C48" s="17">
        <v>0.21</v>
      </c>
      <c r="D48" s="17">
        <v>0.15</v>
      </c>
      <c r="E48" s="17">
        <v>0.21</v>
      </c>
      <c r="F48" s="17">
        <v>0.27</v>
      </c>
      <c r="G48" s="17">
        <v>0.42</v>
      </c>
      <c r="H48" s="17">
        <v>0.27</v>
      </c>
    </row>
    <row r="49" spans="2:8" ht="18" x14ac:dyDescent="0.2">
      <c r="B49" s="16" t="s">
        <v>64</v>
      </c>
      <c r="C49" s="17">
        <v>1.31</v>
      </c>
      <c r="D49" s="17">
        <v>1.35</v>
      </c>
      <c r="E49" s="17">
        <v>1.42</v>
      </c>
      <c r="F49" s="17">
        <v>1.19</v>
      </c>
      <c r="G49" s="17">
        <v>1.82</v>
      </c>
      <c r="H49" s="17">
        <v>1.71</v>
      </c>
    </row>
    <row r="50" spans="2:8" ht="18" x14ac:dyDescent="0.2">
      <c r="B50" s="16" t="s">
        <v>65</v>
      </c>
      <c r="C50" s="17">
        <v>1.75</v>
      </c>
      <c r="D50" s="17">
        <v>1.83</v>
      </c>
      <c r="E50" s="17">
        <v>2.25</v>
      </c>
      <c r="F50" s="17">
        <v>2.46</v>
      </c>
      <c r="G50" s="17">
        <v>2.4900000000000002</v>
      </c>
      <c r="H50" s="17">
        <v>2.56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2020-09-12T20:31:09Z</dcterms:created>
  <dcterms:modified xsi:type="dcterms:W3CDTF">2020-11-09T20:56:07Z</dcterms:modified>
</cp:coreProperties>
</file>