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xipu/Dropbox/Deal Folder/HXL/Excel/"/>
    </mc:Choice>
  </mc:AlternateContent>
  <xr:revisionPtr revIDLastSave="0" documentId="13_ncr:1_{968FE651-B658-F849-93A2-F62324CBE3DD}" xr6:coauthVersionLast="45" xr6:coauthVersionMax="45" xr10:uidLastSave="{00000000-0000-0000-0000-000000000000}"/>
  <bookViews>
    <workbookView xWindow="7160" yWindow="5700" windowWidth="28100" windowHeight="17440" xr2:uid="{B50EBD61-F4B4-EF4D-B479-D19F0169F98D}"/>
  </bookViews>
  <sheets>
    <sheet name="Commercial Aerospa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1" l="1"/>
  <c r="M18" i="1"/>
  <c r="M10" i="1"/>
  <c r="L10" i="1"/>
  <c r="L9" i="1"/>
  <c r="M9" i="1" s="1"/>
  <c r="M12" i="1"/>
  <c r="M11" i="1"/>
  <c r="L12" i="1"/>
  <c r="L11" i="1"/>
  <c r="K12" i="1"/>
  <c r="B12" i="1"/>
  <c r="C12" i="1" s="1"/>
  <c r="F12" i="1" s="1"/>
  <c r="F18" i="1" s="1"/>
  <c r="F11" i="1"/>
  <c r="G11" i="1"/>
  <c r="C11" i="1"/>
  <c r="F9" i="1"/>
  <c r="C9" i="1"/>
  <c r="C10" i="1"/>
  <c r="F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0" authorId="0" shapeId="0" xr:uid="{A00C7973-3173-8C41-8450-7426BD55159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mbria"/>
            <family val="1"/>
          </rPr>
          <t>https://www.toray.com/ir/pdf/lib/lib_a486.pdf</t>
        </r>
      </text>
    </comment>
    <comment ref="J10" authorId="0" shapeId="0" xr:uid="{84589DA5-9C60-DB46-BE4D-46190E9309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mbria"/>
            <family val="1"/>
          </rPr>
          <t>https://www.toray.com/ir/pdf/lib/lib_a486.pdf</t>
        </r>
      </text>
    </comment>
    <comment ref="G11" authorId="0" shapeId="0" xr:uid="{1CB1EFC5-CD7A-FF4C-821C-091BFA46BB6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mbria"/>
            <family val="1"/>
          </rPr>
          <t xml:space="preserve">https://www.solvay.com/sites/g/files/srpend221/files/2020-04/2019_AIR_full_PDF_en.pdf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page 165</t>
        </r>
      </text>
    </comment>
    <comment ref="J11" authorId="0" shapeId="0" xr:uid="{E533A389-191A-1848-A350-94F9EB3280D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serves Boeing mostly</t>
        </r>
      </text>
    </comment>
  </commentList>
</comments>
</file>

<file path=xl/sharedStrings.xml><?xml version="1.0" encoding="utf-8"?>
<sst xmlns="http://schemas.openxmlformats.org/spreadsheetml/2006/main" count="24" uniqueCount="16">
  <si>
    <t>Advanced Composite Industry</t>
  </si>
  <si>
    <t>Teijin</t>
  </si>
  <si>
    <t>% Sales</t>
  </si>
  <si>
    <t>USD</t>
  </si>
  <si>
    <t>Applicable to commercial aerospace</t>
  </si>
  <si>
    <t>USD to Yen</t>
  </si>
  <si>
    <t>Toray</t>
  </si>
  <si>
    <t>($ Billions)</t>
  </si>
  <si>
    <t>Solvay</t>
  </si>
  <si>
    <t>Hexcel</t>
  </si>
  <si>
    <t>USD to EUR</t>
  </si>
  <si>
    <t xml:space="preserve">Gurit </t>
  </si>
  <si>
    <t>NM</t>
  </si>
  <si>
    <t>Aerospace Composites Market</t>
  </si>
  <si>
    <t>Cytec</t>
  </si>
  <si>
    <t>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</si>
</sst>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_([$$-409]* #,##0.00_);_([$$-409]* \(#,##0.00\);_([$$-409]* &quot;-&quot;??_);_(@_)"/>
    <numFmt numFmtId="178" formatCode="0.0%"/>
  </numFmts>
  <fonts count="6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b/>
      <sz val="11"/>
      <color theme="1"/>
      <name val="Cambria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0" applyNumberFormat="1"/>
    <xf numFmtId="2" fontId="0" fillId="0" borderId="0" xfId="0" applyNumberFormat="1"/>
    <xf numFmtId="9" fontId="0" fillId="0" borderId="0" xfId="1" applyFont="1"/>
    <xf numFmtId="177" fontId="0" fillId="0" borderId="0" xfId="0" applyNumberFormat="1"/>
    <xf numFmtId="178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2019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'Commercial Aerospace'!$A$9:$A$12</c:f>
              <c:strCache>
                <c:ptCount val="4"/>
                <c:pt idx="0">
                  <c:v>Teijin</c:v>
                </c:pt>
                <c:pt idx="1">
                  <c:v>Toray</c:v>
                </c:pt>
                <c:pt idx="2">
                  <c:v>Solvay</c:v>
                </c:pt>
                <c:pt idx="3">
                  <c:v>Hexcel</c:v>
                </c:pt>
              </c:strCache>
            </c:strRef>
          </c:cat>
          <c:val>
            <c:numRef>
              <c:f>'Commercial Aerospace'!$F$9:$F$12</c:f>
              <c:numCache>
                <c:formatCode>_([$$-409]* #,##0.00_);_([$$-409]* \(#,##0.00\);_([$$-409]* "-"??_);_(@_)</c:formatCode>
                <c:ptCount val="4"/>
                <c:pt idx="0">
                  <c:v>0.97885756676557856</c:v>
                </c:pt>
                <c:pt idx="1">
                  <c:v>0.89855341246290799</c:v>
                </c:pt>
                <c:pt idx="2">
                  <c:v>1.3677419354838709</c:v>
                </c:pt>
                <c:pt idx="3">
                  <c:v>2.0423999999999998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9C-C14E-AE69-ECA4AE6642EC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5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B9C-C14E-AE69-ECA4AE6642EC}"/>
              </c:ext>
            </c:extLst>
          </c:dPt>
          <c:dPt>
            <c:idx val="1"/>
            <c:bubble3D val="0"/>
            <c:spPr>
              <a:solidFill>
                <a:schemeClr val="accent5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B9C-C14E-AE69-ECA4AE6642EC}"/>
              </c:ext>
            </c:extLst>
          </c:dPt>
          <c:dPt>
            <c:idx val="2"/>
            <c:bubble3D val="0"/>
            <c:spPr>
              <a:solidFill>
                <a:schemeClr val="accent5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B9C-C14E-AE69-ECA4AE6642EC}"/>
              </c:ext>
            </c:extLst>
          </c:dPt>
          <c:dPt>
            <c:idx val="3"/>
            <c:bubble3D val="0"/>
            <c:explosion val="8"/>
            <c:spPr>
              <a:solidFill>
                <a:schemeClr val="accent5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B9C-C14E-AE69-ECA4AE6642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'Commercial Aerospace'!$A$9:$A$12</c:f>
              <c:strCache>
                <c:ptCount val="4"/>
                <c:pt idx="0">
                  <c:v>Teijin</c:v>
                </c:pt>
                <c:pt idx="1">
                  <c:v>Toray</c:v>
                </c:pt>
                <c:pt idx="2">
                  <c:v>Solvay</c:v>
                </c:pt>
                <c:pt idx="3">
                  <c:v>Hexcel</c:v>
                </c:pt>
              </c:strCache>
            </c:strRef>
          </c:cat>
          <c:val>
            <c:numRef>
              <c:f>'Commercial Aerospace'!$F$9:$F$12</c:f>
              <c:numCache>
                <c:formatCode>_([$$-409]* #,##0.00_);_([$$-409]* \(#,##0.00\);_([$$-409]* "-"??_);_(@_)</c:formatCode>
                <c:ptCount val="4"/>
                <c:pt idx="0">
                  <c:v>0.97885756676557856</c:v>
                </c:pt>
                <c:pt idx="1">
                  <c:v>0.89855341246290799</c:v>
                </c:pt>
                <c:pt idx="2">
                  <c:v>1.3677419354838709</c:v>
                </c:pt>
                <c:pt idx="3">
                  <c:v>2.0423999999999998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9C-C14E-AE69-ECA4AE6642E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2014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'Commercial Aerospace'!$J$9:$J$12</c:f>
              <c:strCache>
                <c:ptCount val="4"/>
                <c:pt idx="0">
                  <c:v>Teijin</c:v>
                </c:pt>
                <c:pt idx="1">
                  <c:v>Toray</c:v>
                </c:pt>
                <c:pt idx="2">
                  <c:v>Cytec</c:v>
                </c:pt>
                <c:pt idx="3">
                  <c:v>Hexcel</c:v>
                </c:pt>
              </c:strCache>
            </c:strRef>
          </c:cat>
          <c:val>
            <c:numRef>
              <c:f>'Commercial Aerospace'!$M$9:$M$12</c:f>
              <c:numCache>
                <c:formatCode>_([$$-409]* #,##0.00_);_([$$-409]* \(#,##0.00\);_([$$-409]* "-"??_);_(@_)</c:formatCode>
                <c:ptCount val="4"/>
                <c:pt idx="0">
                  <c:v>0.61730660109703051</c:v>
                </c:pt>
                <c:pt idx="1">
                  <c:v>0.7376584074144128</c:v>
                </c:pt>
                <c:pt idx="2">
                  <c:v>1</c:v>
                </c:pt>
                <c:pt idx="3">
                  <c:v>1.5957299999999999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7-5C4F-A94B-503534FE1924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5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F87-5C4F-A94B-503534FE1924}"/>
              </c:ext>
            </c:extLst>
          </c:dPt>
          <c:dPt>
            <c:idx val="1"/>
            <c:bubble3D val="0"/>
            <c:spPr>
              <a:solidFill>
                <a:schemeClr val="accent5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F87-5C4F-A94B-503534FE1924}"/>
              </c:ext>
            </c:extLst>
          </c:dPt>
          <c:dPt>
            <c:idx val="2"/>
            <c:bubble3D val="0"/>
            <c:spPr>
              <a:solidFill>
                <a:schemeClr val="accent5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F87-5C4F-A94B-503534FE1924}"/>
              </c:ext>
            </c:extLst>
          </c:dPt>
          <c:dPt>
            <c:idx val="3"/>
            <c:bubble3D val="0"/>
            <c:explosion val="8"/>
            <c:spPr>
              <a:solidFill>
                <a:schemeClr val="accent5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F87-5C4F-A94B-503534FE19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'Commercial Aerospace'!$J$9:$J$12</c:f>
              <c:strCache>
                <c:ptCount val="4"/>
                <c:pt idx="0">
                  <c:v>Teijin</c:v>
                </c:pt>
                <c:pt idx="1">
                  <c:v>Toray</c:v>
                </c:pt>
                <c:pt idx="2">
                  <c:v>Cytec</c:v>
                </c:pt>
                <c:pt idx="3">
                  <c:v>Hexcel</c:v>
                </c:pt>
              </c:strCache>
            </c:strRef>
          </c:cat>
          <c:val>
            <c:numRef>
              <c:f>'Commercial Aerospace'!$F$9:$F$12</c:f>
              <c:numCache>
                <c:formatCode>_([$$-409]* #,##0.00_);_([$$-409]* \(#,##0.00\);_([$$-409]* "-"??_);_(@_)</c:formatCode>
                <c:ptCount val="4"/>
                <c:pt idx="0">
                  <c:v>0.97885756676557856</c:v>
                </c:pt>
                <c:pt idx="1">
                  <c:v>0.89855341246290799</c:v>
                </c:pt>
                <c:pt idx="2">
                  <c:v>1.3677419354838709</c:v>
                </c:pt>
                <c:pt idx="3">
                  <c:v>2.0423999999999998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87-5C4F-A94B-503534FE192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txPr>
    <a:bodyPr/>
    <a:lstStyle/>
    <a:p>
      <a:pPr>
        <a:defRPr>
          <a:latin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620231</xdr:colOff>
      <xdr:row>18</xdr:row>
      <xdr:rowOff>65766</xdr:rowOff>
    </xdr:from>
    <xdr:to>
      <xdr:col>6</xdr:col>
      <xdr:colOff>504060</xdr:colOff>
      <xdr:row>33</xdr:row>
      <xdr:rowOff>150826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26574D-83F8-014C-8A03-8681392C5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797440</xdr:colOff>
      <xdr:row>18</xdr:row>
      <xdr:rowOff>39381</xdr:rowOff>
    </xdr:from>
    <xdr:to>
      <xdr:col>11</xdr:col>
      <xdr:colOff>49225</xdr:colOff>
      <xdr:row>33</xdr:row>
      <xdr:rowOff>124441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BA3368-613F-B54F-80CC-5DDEE107E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E473-EAA9-F843-BC95-C2BF295D45F7}">
  <dimension ref="A2:N18"/>
  <sheetViews>
    <sheetView tabSelected="1" topLeftCell="A2" zoomScale="129" zoomScaleNormal="129" workbookViewId="0">
      <selection activeCell="N23" sqref="N23"/>
    </sheetView>
  </sheetViews>
  <sheetFormatPr baseColWidth="10" defaultRowHeight="14" outlineLevelCol="1" x14ac:dyDescent="0.15"/>
  <cols>
    <col min="1" max="1" width="20.5" bestFit="1" customWidth="1"/>
    <col min="3" max="3" width="13.5" bestFit="1" customWidth="1"/>
    <col min="4" max="4" width="0" hidden="1" customWidth="1" outlineLevel="1"/>
    <col min="5" max="5" width="10.83203125" collapsed="1"/>
  </cols>
  <sheetData>
    <row r="2" spans="1:14" x14ac:dyDescent="0.15">
      <c r="F2" t="s">
        <v>5</v>
      </c>
      <c r="G2">
        <v>107.84</v>
      </c>
      <c r="K2" t="s">
        <v>5</v>
      </c>
      <c r="L2">
        <v>105.74</v>
      </c>
    </row>
    <row r="3" spans="1:14" x14ac:dyDescent="0.15">
      <c r="F3" t="s">
        <v>10</v>
      </c>
      <c r="G3">
        <v>0.93</v>
      </c>
      <c r="K3" t="s">
        <v>10</v>
      </c>
    </row>
    <row r="5" spans="1:14" x14ac:dyDescent="0.15">
      <c r="B5" s="1" t="s">
        <v>0</v>
      </c>
    </row>
    <row r="8" spans="1:14" x14ac:dyDescent="0.15">
      <c r="A8" t="s">
        <v>7</v>
      </c>
      <c r="B8">
        <v>2019</v>
      </c>
      <c r="C8" t="s">
        <v>3</v>
      </c>
      <c r="D8" t="s">
        <v>2</v>
      </c>
      <c r="F8" t="s">
        <v>4</v>
      </c>
      <c r="K8">
        <v>2014</v>
      </c>
      <c r="L8" t="s">
        <v>3</v>
      </c>
      <c r="M8" t="s">
        <v>4</v>
      </c>
    </row>
    <row r="9" spans="1:14" x14ac:dyDescent="0.15">
      <c r="A9" t="s">
        <v>1</v>
      </c>
      <c r="B9">
        <v>263.89999999999998</v>
      </c>
      <c r="C9" s="3">
        <f>B9/G2</f>
        <v>2.4471439169139462</v>
      </c>
      <c r="D9" s="2">
        <v>0.3</v>
      </c>
      <c r="F9" s="5">
        <f>C9*G9</f>
        <v>0.97885756676557856</v>
      </c>
      <c r="G9" s="2">
        <v>0.4</v>
      </c>
      <c r="J9" t="s">
        <v>1</v>
      </c>
      <c r="K9">
        <v>163.185</v>
      </c>
      <c r="L9">
        <f>K9/$L$2</f>
        <v>1.5432665027425763</v>
      </c>
      <c r="M9" s="5">
        <f>L9*N9</f>
        <v>0.61730660109703051</v>
      </c>
      <c r="N9" s="2">
        <v>0.4</v>
      </c>
    </row>
    <row r="10" spans="1:14" x14ac:dyDescent="0.15">
      <c r="A10" t="s">
        <v>6</v>
      </c>
      <c r="B10">
        <v>96.9</v>
      </c>
      <c r="C10" s="3">
        <f>B10/G2</f>
        <v>0.89855341246290799</v>
      </c>
      <c r="F10" s="5">
        <f>C10*G10</f>
        <v>0.89855341246290799</v>
      </c>
      <c r="G10" s="2">
        <v>1</v>
      </c>
      <c r="J10" t="s">
        <v>6</v>
      </c>
      <c r="K10">
        <v>78</v>
      </c>
      <c r="L10">
        <f>K10/$L$2</f>
        <v>0.7376584074144128</v>
      </c>
      <c r="M10" s="5">
        <f>L10*N10</f>
        <v>0.7376584074144128</v>
      </c>
      <c r="N10" s="2">
        <v>1</v>
      </c>
    </row>
    <row r="11" spans="1:14" x14ac:dyDescent="0.15">
      <c r="A11" t="s">
        <v>8</v>
      </c>
      <c r="B11">
        <v>4.5119999999999996</v>
      </c>
      <c r="C11" s="3">
        <f>B11/G3</f>
        <v>4.8516129032258055</v>
      </c>
      <c r="F11" s="5">
        <f>C11*G11</f>
        <v>1.3677419354838709</v>
      </c>
      <c r="G11" s="4">
        <f>1.272/B11</f>
        <v>0.28191489361702132</v>
      </c>
      <c r="J11" t="s">
        <v>14</v>
      </c>
      <c r="K11">
        <v>1</v>
      </c>
      <c r="L11">
        <f>K11</f>
        <v>1</v>
      </c>
      <c r="M11" s="5">
        <f t="shared" ref="M11:M12" si="0">L11*N11</f>
        <v>1</v>
      </c>
      <c r="N11" s="2">
        <v>1</v>
      </c>
    </row>
    <row r="12" spans="1:14" x14ac:dyDescent="0.15">
      <c r="A12" t="s">
        <v>9</v>
      </c>
      <c r="B12">
        <f>1.5977+0.4447</f>
        <v>2.0423999999999998</v>
      </c>
      <c r="C12" s="3">
        <f>B12</f>
        <v>2.0423999999999998</v>
      </c>
      <c r="F12" s="5">
        <f>C12*G12</f>
        <v>2.0423999999999998</v>
      </c>
      <c r="G12" s="2">
        <v>1</v>
      </c>
      <c r="J12" t="s">
        <v>9</v>
      </c>
      <c r="K12" s="3">
        <f>1.8555*0.86</f>
        <v>1.5957299999999999</v>
      </c>
      <c r="L12">
        <f>K12</f>
        <v>1.5957299999999999</v>
      </c>
      <c r="M12" s="5">
        <f t="shared" si="0"/>
        <v>1.5957299999999999</v>
      </c>
      <c r="N12" s="2">
        <v>1</v>
      </c>
    </row>
    <row r="13" spans="1:14" x14ac:dyDescent="0.15">
      <c r="A13" t="s">
        <v>11</v>
      </c>
      <c r="B13" t="s">
        <v>12</v>
      </c>
      <c r="F13" t="s">
        <v>12</v>
      </c>
    </row>
    <row r="16" spans="1:14" x14ac:dyDescent="0.15">
      <c r="E16" t="s">
        <v>13</v>
      </c>
      <c r="I16" t="s">
        <v>15</v>
      </c>
    </row>
    <row r="18" spans="6:13" x14ac:dyDescent="0.15">
      <c r="F18" s="5">
        <f>SUM(F9:F12)</f>
        <v>5.2875529147123572</v>
      </c>
      <c r="I18" s="6">
        <f>(F18/M18)^(1/5)-1</f>
        <v>6.0025333508952894E-2</v>
      </c>
      <c r="M18" s="5">
        <f>SUM(M9:M12)</f>
        <v>3.9506950085114427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Commercial Aerospace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2020-04-22T23:08:19Z</dcterms:created>
  <dcterms:modified xsi:type="dcterms:W3CDTF">2020-04-23T01:07:47Z</dcterms:modified>
</cp:coreProperties>
</file>