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pu/Box/Deal Folder/Thunderbird/"/>
    </mc:Choice>
  </mc:AlternateContent>
  <xr:revisionPtr revIDLastSave="0" documentId="13_ncr:1_{32379C36-39CD-2744-A0FD-EAC3D6F2C3D2}" xr6:coauthVersionLast="45" xr6:coauthVersionMax="45" xr10:uidLastSave="{00000000-0000-0000-0000-000000000000}"/>
  <bookViews>
    <workbookView xWindow="440" yWindow="960" windowWidth="25100" windowHeight="14040" xr2:uid="{CD2FF4CB-A9EC-9A4F-B422-539144C8D8FA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1" l="1"/>
  <c r="H62" i="1" s="1"/>
  <c r="H64" i="1" s="1"/>
  <c r="B44" i="1"/>
  <c r="C42" i="1"/>
  <c r="D42" i="1" s="1"/>
  <c r="E42" i="1" s="1"/>
  <c r="C41" i="1"/>
  <c r="C43" i="1" s="1"/>
  <c r="B31" i="1"/>
  <c r="C29" i="1"/>
  <c r="D29" i="1" s="1"/>
  <c r="E29" i="1" s="1"/>
  <c r="C28" i="1"/>
  <c r="C30" i="1" s="1"/>
  <c r="B18" i="1"/>
  <c r="C16" i="1"/>
  <c r="D16" i="1" s="1"/>
  <c r="E16" i="1" s="1"/>
  <c r="C15" i="1"/>
  <c r="C17" i="1" s="1"/>
  <c r="B5" i="1"/>
  <c r="C3" i="1"/>
  <c r="D3" i="1" s="1"/>
  <c r="E3" i="1" s="1"/>
  <c r="C2" i="1"/>
  <c r="C4" i="1" s="1"/>
  <c r="C44" i="1" l="1"/>
  <c r="C50" i="1"/>
  <c r="D41" i="1"/>
  <c r="C37" i="1"/>
  <c r="C31" i="1"/>
  <c r="D28" i="1"/>
  <c r="C24" i="1"/>
  <c r="C18" i="1"/>
  <c r="D15" i="1"/>
  <c r="D2" i="1"/>
  <c r="E2" i="1" s="1"/>
  <c r="E4" i="1" s="1"/>
  <c r="C11" i="1"/>
  <c r="C5" i="1"/>
  <c r="E41" i="1" l="1"/>
  <c r="E43" i="1" s="1"/>
  <c r="D43" i="1"/>
  <c r="E28" i="1"/>
  <c r="E30" i="1" s="1"/>
  <c r="D30" i="1"/>
  <c r="E15" i="1"/>
  <c r="E17" i="1" s="1"/>
  <c r="D17" i="1"/>
  <c r="D4" i="1"/>
  <c r="E11" i="1" s="1"/>
  <c r="E5" i="1"/>
  <c r="D50" i="1" l="1"/>
  <c r="D44" i="1"/>
  <c r="H43" i="1" s="1"/>
  <c r="H45" i="1" s="1"/>
  <c r="H47" i="1" s="1"/>
  <c r="E50" i="1"/>
  <c r="E44" i="1"/>
  <c r="D37" i="1"/>
  <c r="D31" i="1"/>
  <c r="H30" i="1" s="1"/>
  <c r="H32" i="1" s="1"/>
  <c r="H34" i="1" s="1"/>
  <c r="E37" i="1"/>
  <c r="E31" i="1"/>
  <c r="E24" i="1"/>
  <c r="E18" i="1"/>
  <c r="D24" i="1"/>
  <c r="D18" i="1"/>
  <c r="H17" i="1" s="1"/>
  <c r="H19" i="1" s="1"/>
  <c r="H21" i="1" s="1"/>
  <c r="D11" i="1"/>
  <c r="D5" i="1"/>
  <c r="H4" i="1" s="1"/>
  <c r="H6" i="1" s="1"/>
  <c r="H8" i="1" s="1"/>
</calcChain>
</file>

<file path=xl/sharedStrings.xml><?xml version="1.0" encoding="utf-8"?>
<sst xmlns="http://schemas.openxmlformats.org/spreadsheetml/2006/main" count="79" uniqueCount="23">
  <si>
    <t>Adj. EBITDA</t>
  </si>
  <si>
    <t>Margin</t>
  </si>
  <si>
    <t>Shares out</t>
  </si>
  <si>
    <t>Price</t>
  </si>
  <si>
    <t>Growth Rates</t>
  </si>
  <si>
    <t>Memo: Current Price</t>
  </si>
  <si>
    <t>Memo: Return</t>
  </si>
  <si>
    <t>Forward EV</t>
  </si>
  <si>
    <t>Fwd EV/EBITDA</t>
  </si>
  <si>
    <t>Doomsday Case</t>
  </si>
  <si>
    <t>Base Case</t>
  </si>
  <si>
    <t>Upside Case</t>
  </si>
  <si>
    <t>A relevant transaction comp that shows the value of one extremely successful franchise is Hasbro bought Entertainment One, the owner of Peppa the Pig, for $3.4 billion, valuing it at 2.8x NTM sales estimates and 13.6x forward EBITDA.</t>
  </si>
  <si>
    <t>NTM EV/Sales</t>
  </si>
  <si>
    <t>&lt; Uplisting, rerate, or superior execution</t>
  </si>
  <si>
    <t>Acquisition Case</t>
  </si>
  <si>
    <t>All excluding Partnership models and Canadian tax credits, which can be a significant source of cash flow</t>
  </si>
  <si>
    <t>Downside Case</t>
  </si>
  <si>
    <t>&lt; Talents flee, fails to execute</t>
  </si>
  <si>
    <t>Ending June 30</t>
  </si>
  <si>
    <t>Services/Partnership Revenue</t>
  </si>
  <si>
    <t>IP Revenue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</si>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</sst>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69" formatCode="_(* #,##0_);_(* \(#,##0\);_(* &quot;-&quot;??_);_(@_)"/>
    <numFmt numFmtId="170" formatCode="0.0\x"/>
  </numFmts>
  <fonts count="11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1"/>
      <color rgb="FF0432FF"/>
      <name val="Cambria"/>
      <family val="2"/>
    </font>
    <font>
      <i/>
      <sz val="11"/>
      <color rgb="FF0432FF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3"/>
      <color rgb="FF000000"/>
      <name val="Arial"/>
      <family val="2"/>
    </font>
    <font>
      <i/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3" fillId="0" borderId="0" xfId="3" applyFont="1"/>
    <xf numFmtId="9" fontId="4" fillId="0" borderId="0" xfId="3" applyFont="1"/>
    <xf numFmtId="0" fontId="5" fillId="0" borderId="0" xfId="0" applyFont="1"/>
    <xf numFmtId="44" fontId="0" fillId="0" borderId="0" xfId="2" applyFont="1"/>
    <xf numFmtId="44" fontId="5" fillId="0" borderId="0" xfId="2" applyFont="1"/>
    <xf numFmtId="167" fontId="0" fillId="0" borderId="0" xfId="2" applyNumberFormat="1" applyFont="1"/>
    <xf numFmtId="169" fontId="0" fillId="0" borderId="0" xfId="1" applyNumberFormat="1" applyFont="1"/>
    <xf numFmtId="0" fontId="4" fillId="0" borderId="0" xfId="0" applyFont="1" applyAlignment="1">
      <alignment horizontal="left" indent="1"/>
    </xf>
    <xf numFmtId="170" fontId="2" fillId="0" borderId="0" xfId="0" applyNumberFormat="1" applyFont="1"/>
    <xf numFmtId="43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6" fontId="9" fillId="0" borderId="0" xfId="0" applyNumberFormat="1" applyFont="1"/>
    <xf numFmtId="3" fontId="9" fillId="0" borderId="0" xfId="0" applyNumberFormat="1" applyFont="1"/>
    <xf numFmtId="3" fontId="8" fillId="0" borderId="0" xfId="0" applyNumberFormat="1" applyFont="1"/>
    <xf numFmtId="10" fontId="7" fillId="0" borderId="0" xfId="0" applyNumberFormat="1" applyFont="1"/>
    <xf numFmtId="10" fontId="3" fillId="0" borderId="0" xfId="0" applyNumberFormat="1" applyFont="1"/>
    <xf numFmtId="10" fontId="9" fillId="0" borderId="0" xfId="0" applyNumberFormat="1" applyFont="1"/>
    <xf numFmtId="0" fontId="10" fillId="0" borderId="0" xfId="0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CB5C-FFF1-F14E-9C73-42B8C0B4901F}">
  <dimension ref="A1:M64"/>
  <sheetViews>
    <sheetView tabSelected="1" topLeftCell="A27" zoomScale="91" workbookViewId="0">
      <selection activeCell="A40" sqref="A40:H50"/>
    </sheetView>
  </sheetViews>
  <sheetFormatPr baseColWidth="10" defaultRowHeight="14" x14ac:dyDescent="0.15"/>
  <cols>
    <col min="1" max="1" width="22.1640625" style="21" bestFit="1" customWidth="1"/>
    <col min="2" max="5" width="10.83203125" style="21"/>
    <col min="7" max="7" width="18.83203125" bestFit="1" customWidth="1"/>
    <col min="9" max="9" width="17.6640625" bestFit="1" customWidth="1"/>
    <col min="10" max="10" width="12.1640625" bestFit="1" customWidth="1"/>
  </cols>
  <sheetData>
    <row r="1" spans="1:9" x14ac:dyDescent="0.15">
      <c r="A1" s="12" t="s">
        <v>19</v>
      </c>
      <c r="B1" s="13">
        <v>2019</v>
      </c>
      <c r="C1" s="13">
        <v>2020</v>
      </c>
      <c r="D1" s="13">
        <v>2021</v>
      </c>
      <c r="E1" s="13">
        <v>2022</v>
      </c>
      <c r="G1" t="s">
        <v>9</v>
      </c>
    </row>
    <row r="2" spans="1:9" x14ac:dyDescent="0.15">
      <c r="A2" s="14" t="s">
        <v>20</v>
      </c>
      <c r="B2" s="15">
        <v>29936</v>
      </c>
      <c r="C2" s="15">
        <f>B2*(1+C9)</f>
        <v>43407.199999999997</v>
      </c>
      <c r="D2" s="15">
        <f>C2*(1+D9)</f>
        <v>41236.839999999997</v>
      </c>
      <c r="E2" s="15">
        <f>D2*(1+E9)</f>
        <v>39174.997999999992</v>
      </c>
    </row>
    <row r="3" spans="1:9" x14ac:dyDescent="0.15">
      <c r="A3" s="14" t="s">
        <v>21</v>
      </c>
      <c r="B3" s="16">
        <v>31542</v>
      </c>
      <c r="C3" s="16">
        <f>B3*(1+C10)</f>
        <v>32077</v>
      </c>
      <c r="D3" s="16">
        <f>C3*(1+D10)</f>
        <v>33039.31</v>
      </c>
      <c r="E3" s="16">
        <f>D3*(1+E10)</f>
        <v>34030.489300000001</v>
      </c>
      <c r="G3" t="s">
        <v>8</v>
      </c>
      <c r="H3" s="9">
        <v>10</v>
      </c>
    </row>
    <row r="4" spans="1:9" x14ac:dyDescent="0.15">
      <c r="A4" s="13" t="s">
        <v>22</v>
      </c>
      <c r="B4" s="17">
        <v>61478</v>
      </c>
      <c r="C4" s="17">
        <f>SUM(C2:C3)</f>
        <v>75484.2</v>
      </c>
      <c r="D4" s="17">
        <f t="shared" ref="D4:E4" si="0">SUM(D2:D3)</f>
        <v>74276.149999999994</v>
      </c>
      <c r="E4" s="17">
        <f t="shared" si="0"/>
        <v>73205.487299999993</v>
      </c>
      <c r="G4" t="s">
        <v>7</v>
      </c>
      <c r="H4" s="6">
        <f>H3*D5</f>
        <v>100272.80249999999</v>
      </c>
    </row>
    <row r="5" spans="1:9" x14ac:dyDescent="0.15">
      <c r="A5" s="14" t="s">
        <v>0</v>
      </c>
      <c r="B5" s="16">
        <f>B4*B6</f>
        <v>12971.858</v>
      </c>
      <c r="C5" s="16">
        <f t="shared" ref="C5:E5" si="1">C4*C6</f>
        <v>7548.42</v>
      </c>
      <c r="D5" s="16">
        <f t="shared" si="1"/>
        <v>10027.28025</v>
      </c>
      <c r="E5" s="16">
        <f t="shared" si="1"/>
        <v>10980.823094999998</v>
      </c>
      <c r="G5" t="s">
        <v>2</v>
      </c>
      <c r="H5" s="7">
        <v>50000</v>
      </c>
    </row>
    <row r="6" spans="1:9" x14ac:dyDescent="0.15">
      <c r="A6" s="12" t="s">
        <v>1</v>
      </c>
      <c r="B6" s="18">
        <v>0.21099999999999999</v>
      </c>
      <c r="C6" s="19">
        <v>0.1</v>
      </c>
      <c r="D6" s="19">
        <v>0.13500000000000001</v>
      </c>
      <c r="E6" s="19">
        <v>0.15</v>
      </c>
      <c r="G6" s="3" t="s">
        <v>3</v>
      </c>
      <c r="H6" s="5">
        <f>H4/H5</f>
        <v>2.0054560499999998</v>
      </c>
    </row>
    <row r="7" spans="1:9" x14ac:dyDescent="0.15">
      <c r="A7" s="14"/>
      <c r="B7" s="20"/>
      <c r="C7" s="20"/>
      <c r="D7" s="20"/>
      <c r="E7" s="20"/>
      <c r="G7" s="8" t="s">
        <v>5</v>
      </c>
      <c r="H7" s="4">
        <v>2.2000000000000002</v>
      </c>
    </row>
    <row r="8" spans="1:9" x14ac:dyDescent="0.15">
      <c r="A8" s="3" t="s">
        <v>4</v>
      </c>
      <c r="G8" s="8" t="s">
        <v>6</v>
      </c>
      <c r="H8" s="2">
        <f>H6/H7-1</f>
        <v>-8.8429068181818282E-2</v>
      </c>
    </row>
    <row r="9" spans="1:9" x14ac:dyDescent="0.15">
      <c r="A9" s="14" t="s">
        <v>20</v>
      </c>
      <c r="C9" s="1">
        <v>0.45</v>
      </c>
      <c r="D9" s="1">
        <v>-0.05</v>
      </c>
      <c r="E9" s="1">
        <v>-0.05</v>
      </c>
      <c r="G9" s="1"/>
      <c r="H9" s="1"/>
    </row>
    <row r="10" spans="1:9" x14ac:dyDescent="0.15">
      <c r="A10" s="14" t="s">
        <v>21</v>
      </c>
      <c r="C10" s="1">
        <v>1.6961511635279924E-2</v>
      </c>
      <c r="D10" s="1">
        <v>0.03</v>
      </c>
      <c r="E10" s="1">
        <v>0.03</v>
      </c>
    </row>
    <row r="11" spans="1:9" x14ac:dyDescent="0.15">
      <c r="A11" s="14" t="s">
        <v>22</v>
      </c>
      <c r="C11" s="2">
        <f>C4/B4-1</f>
        <v>0.22782458765737323</v>
      </c>
      <c r="D11" s="2">
        <f t="shared" ref="D11:E11" si="2">D4/C4-1</f>
        <v>-1.6004011435505783E-2</v>
      </c>
      <c r="E11" s="2">
        <f t="shared" si="2"/>
        <v>-1.4414622998095594E-2</v>
      </c>
    </row>
    <row r="14" spans="1:9" x14ac:dyDescent="0.15">
      <c r="A14" s="12" t="s">
        <v>19</v>
      </c>
      <c r="B14" s="13">
        <v>2019</v>
      </c>
      <c r="C14" s="13">
        <v>2020</v>
      </c>
      <c r="D14" s="13">
        <v>2021</v>
      </c>
      <c r="E14" s="13">
        <v>2022</v>
      </c>
      <c r="G14" t="s">
        <v>17</v>
      </c>
      <c r="I14" t="s">
        <v>18</v>
      </c>
    </row>
    <row r="15" spans="1:9" x14ac:dyDescent="0.15">
      <c r="A15" s="14" t="s">
        <v>20</v>
      </c>
      <c r="B15" s="15">
        <v>29936</v>
      </c>
      <c r="C15" s="15">
        <f>B15*(1+C22)</f>
        <v>47298.880000000005</v>
      </c>
      <c r="D15" s="15">
        <f>C15*(1+D22)</f>
        <v>54393.712</v>
      </c>
      <c r="E15" s="15">
        <f>D15*(1+E22)</f>
        <v>62008.831680000003</v>
      </c>
    </row>
    <row r="16" spans="1:9" x14ac:dyDescent="0.15">
      <c r="A16" s="14" t="s">
        <v>21</v>
      </c>
      <c r="B16" s="16">
        <v>31542</v>
      </c>
      <c r="C16" s="16">
        <f>B16*(1+C23)</f>
        <v>32077</v>
      </c>
      <c r="D16" s="16">
        <f>C16*(1+D23)</f>
        <v>32718.54</v>
      </c>
      <c r="E16" s="16">
        <f>D16*(1+E23)</f>
        <v>33372.910799999998</v>
      </c>
      <c r="G16" t="s">
        <v>8</v>
      </c>
      <c r="H16" s="9">
        <v>12</v>
      </c>
    </row>
    <row r="17" spans="1:12" x14ac:dyDescent="0.15">
      <c r="A17" s="13" t="s">
        <v>22</v>
      </c>
      <c r="B17" s="17">
        <v>61478</v>
      </c>
      <c r="C17" s="17">
        <f>SUM(C15:C16)</f>
        <v>79375.88</v>
      </c>
      <c r="D17" s="17">
        <f t="shared" ref="D17" si="3">SUM(D15:D16)</f>
        <v>87112.252000000008</v>
      </c>
      <c r="E17" s="17">
        <f t="shared" ref="E17" si="4">SUM(E15:E16)</f>
        <v>95381.742480000001</v>
      </c>
      <c r="G17" t="s">
        <v>7</v>
      </c>
      <c r="H17" s="6">
        <f>H16*D18</f>
        <v>156802.05360000001</v>
      </c>
    </row>
    <row r="18" spans="1:12" x14ac:dyDescent="0.15">
      <c r="A18" s="14" t="s">
        <v>0</v>
      </c>
      <c r="B18" s="16">
        <f>B17*B19</f>
        <v>12971.858</v>
      </c>
      <c r="C18" s="16">
        <f t="shared" ref="C18" si="5">C17*C19</f>
        <v>10318.8644</v>
      </c>
      <c r="D18" s="16">
        <f t="shared" ref="D18" si="6">D17*D19</f>
        <v>13066.837800000001</v>
      </c>
      <c r="E18" s="16">
        <f t="shared" ref="E18" si="7">E17*E19</f>
        <v>19076.348496000002</v>
      </c>
      <c r="G18" t="s">
        <v>2</v>
      </c>
      <c r="H18" s="7">
        <v>50000</v>
      </c>
      <c r="L18" s="10"/>
    </row>
    <row r="19" spans="1:12" x14ac:dyDescent="0.15">
      <c r="A19" s="12" t="s">
        <v>1</v>
      </c>
      <c r="B19" s="18">
        <v>0.21099999999999999</v>
      </c>
      <c r="C19" s="19">
        <v>0.13</v>
      </c>
      <c r="D19" s="19">
        <v>0.15</v>
      </c>
      <c r="E19" s="19">
        <v>0.2</v>
      </c>
      <c r="G19" s="3" t="s">
        <v>3</v>
      </c>
      <c r="H19" s="5">
        <f>H17/H18</f>
        <v>3.1360410720000003</v>
      </c>
    </row>
    <row r="20" spans="1:12" x14ac:dyDescent="0.15">
      <c r="A20" s="14"/>
      <c r="B20" s="20"/>
      <c r="C20" s="20"/>
      <c r="D20" s="20"/>
      <c r="E20" s="20"/>
      <c r="G20" s="8" t="s">
        <v>5</v>
      </c>
      <c r="H20" s="4">
        <v>2.2000000000000002</v>
      </c>
    </row>
    <row r="21" spans="1:12" x14ac:dyDescent="0.15">
      <c r="A21" s="3" t="s">
        <v>4</v>
      </c>
      <c r="G21" s="8" t="s">
        <v>6</v>
      </c>
      <c r="H21" s="2">
        <f>H19/H20-1</f>
        <v>0.4254732145454545</v>
      </c>
    </row>
    <row r="22" spans="1:12" x14ac:dyDescent="0.15">
      <c r="A22" s="14" t="s">
        <v>20</v>
      </c>
      <c r="C22" s="1">
        <v>0.57999999999999996</v>
      </c>
      <c r="D22" s="1">
        <v>0.15</v>
      </c>
      <c r="E22" s="1">
        <v>0.14000000000000001</v>
      </c>
      <c r="G22" s="1"/>
      <c r="H22" s="1"/>
    </row>
    <row r="23" spans="1:12" x14ac:dyDescent="0.15">
      <c r="A23" s="14" t="s">
        <v>21</v>
      </c>
      <c r="C23" s="1">
        <v>1.6961511635279924E-2</v>
      </c>
      <c r="D23" s="1">
        <v>0.02</v>
      </c>
      <c r="E23" s="1">
        <v>0.02</v>
      </c>
    </row>
    <row r="24" spans="1:12" x14ac:dyDescent="0.15">
      <c r="A24" s="14" t="s">
        <v>22</v>
      </c>
      <c r="C24" s="2">
        <f>C17/B17-1</f>
        <v>0.29112658186668416</v>
      </c>
      <c r="D24" s="2">
        <f t="shared" ref="D24:E24" si="8">D17/C17-1</f>
        <v>9.7465023379898375E-2</v>
      </c>
      <c r="E24" s="2">
        <f t="shared" si="8"/>
        <v>9.4929132127131721E-2</v>
      </c>
    </row>
    <row r="27" spans="1:12" x14ac:dyDescent="0.15">
      <c r="A27" s="12" t="s">
        <v>19</v>
      </c>
      <c r="B27" s="13">
        <v>2019</v>
      </c>
      <c r="C27" s="13">
        <v>2020</v>
      </c>
      <c r="D27" s="13">
        <v>2021</v>
      </c>
      <c r="E27" s="13">
        <v>2022</v>
      </c>
      <c r="G27" t="s">
        <v>10</v>
      </c>
    </row>
    <row r="28" spans="1:12" x14ac:dyDescent="0.15">
      <c r="A28" s="14" t="s">
        <v>20</v>
      </c>
      <c r="B28" s="15">
        <v>29936</v>
      </c>
      <c r="C28" s="15">
        <f>B28*(1+C35)</f>
        <v>47298.880000000005</v>
      </c>
      <c r="D28" s="15">
        <f>C28*(1+D35)</f>
        <v>56285.667200000004</v>
      </c>
      <c r="E28" s="15">
        <f>D28*(1+E35)</f>
        <v>66979.943968000007</v>
      </c>
    </row>
    <row r="29" spans="1:12" x14ac:dyDescent="0.15">
      <c r="A29" s="14" t="s">
        <v>21</v>
      </c>
      <c r="B29" s="16">
        <v>31542</v>
      </c>
      <c r="C29" s="16">
        <f>B29*(1+C36)</f>
        <v>32077</v>
      </c>
      <c r="D29" s="16">
        <f>C29*(1+D36)</f>
        <v>33680.85</v>
      </c>
      <c r="E29" s="16">
        <f>D29*(1+E36)</f>
        <v>35364.892500000002</v>
      </c>
      <c r="G29" t="s">
        <v>8</v>
      </c>
      <c r="H29" s="9">
        <v>15</v>
      </c>
    </row>
    <row r="30" spans="1:12" x14ac:dyDescent="0.15">
      <c r="A30" s="13" t="s">
        <v>22</v>
      </c>
      <c r="B30" s="17">
        <v>61478</v>
      </c>
      <c r="C30" s="17">
        <f>SUM(C28:C29)</f>
        <v>79375.88</v>
      </c>
      <c r="D30" s="17">
        <f t="shared" ref="D30" si="9">SUM(D28:D29)</f>
        <v>89966.517200000002</v>
      </c>
      <c r="E30" s="17">
        <f t="shared" ref="E30" si="10">SUM(E28:E29)</f>
        <v>102344.83646800001</v>
      </c>
      <c r="G30" t="s">
        <v>7</v>
      </c>
      <c r="H30" s="6">
        <f>H29*D31</f>
        <v>242909.59643999999</v>
      </c>
    </row>
    <row r="31" spans="1:12" x14ac:dyDescent="0.15">
      <c r="A31" s="14" t="s">
        <v>0</v>
      </c>
      <c r="B31" s="16">
        <f>B30*B32</f>
        <v>12971.858</v>
      </c>
      <c r="C31" s="16">
        <f t="shared" ref="C31" si="11">C30*C32</f>
        <v>11112.623200000002</v>
      </c>
      <c r="D31" s="16">
        <f t="shared" ref="D31" si="12">D30*D32</f>
        <v>16193.973096</v>
      </c>
      <c r="E31" s="16">
        <f t="shared" ref="E31" si="13">E30*E32</f>
        <v>22515.864022960002</v>
      </c>
      <c r="G31" t="s">
        <v>2</v>
      </c>
      <c r="H31" s="7">
        <v>50000</v>
      </c>
    </row>
    <row r="32" spans="1:12" x14ac:dyDescent="0.15">
      <c r="A32" s="12" t="s">
        <v>1</v>
      </c>
      <c r="B32" s="18">
        <v>0.21099999999999999</v>
      </c>
      <c r="C32" s="19">
        <v>0.14000000000000001</v>
      </c>
      <c r="D32" s="19">
        <v>0.18</v>
      </c>
      <c r="E32" s="19">
        <v>0.22</v>
      </c>
      <c r="G32" s="3" t="s">
        <v>3</v>
      </c>
      <c r="H32" s="5">
        <f>H30/H31</f>
        <v>4.8581919288000002</v>
      </c>
    </row>
    <row r="33" spans="1:13" x14ac:dyDescent="0.15">
      <c r="A33" s="14"/>
      <c r="B33" s="20"/>
      <c r="C33" s="20"/>
      <c r="D33" s="20"/>
      <c r="E33" s="20"/>
      <c r="G33" s="8" t="s">
        <v>5</v>
      </c>
      <c r="H33" s="4">
        <v>2.2000000000000002</v>
      </c>
    </row>
    <row r="34" spans="1:13" x14ac:dyDescent="0.15">
      <c r="A34" s="3" t="s">
        <v>4</v>
      </c>
      <c r="G34" s="8" t="s">
        <v>6</v>
      </c>
      <c r="H34" s="2">
        <f>H32/H33-1</f>
        <v>1.2082690585454543</v>
      </c>
    </row>
    <row r="35" spans="1:13" x14ac:dyDescent="0.15">
      <c r="A35" s="14" t="s">
        <v>20</v>
      </c>
      <c r="C35" s="1">
        <v>0.57999999999999996</v>
      </c>
      <c r="D35" s="1">
        <v>0.19</v>
      </c>
      <c r="E35" s="1">
        <v>0.19</v>
      </c>
      <c r="G35" s="1"/>
      <c r="H35" s="1"/>
    </row>
    <row r="36" spans="1:13" x14ac:dyDescent="0.15">
      <c r="A36" s="14" t="s">
        <v>21</v>
      </c>
      <c r="C36" s="1">
        <v>1.6961511635279924E-2</v>
      </c>
      <c r="D36" s="1">
        <v>0.05</v>
      </c>
      <c r="E36" s="1">
        <v>0.05</v>
      </c>
    </row>
    <row r="37" spans="1:13" ht="17" x14ac:dyDescent="0.2">
      <c r="A37" s="14" t="s">
        <v>22</v>
      </c>
      <c r="C37" s="2">
        <f>C30/B30-1</f>
        <v>0.29112658186668416</v>
      </c>
      <c r="D37" s="2">
        <f t="shared" ref="D37:E37" si="14">D30/C30-1</f>
        <v>0.13342387133219802</v>
      </c>
      <c r="E37" s="2">
        <f t="shared" si="14"/>
        <v>0.13758806779729382</v>
      </c>
      <c r="M37" s="11" t="s">
        <v>12</v>
      </c>
    </row>
    <row r="40" spans="1:13" x14ac:dyDescent="0.15">
      <c r="A40" s="12" t="s">
        <v>19</v>
      </c>
      <c r="B40" s="13">
        <v>2019</v>
      </c>
      <c r="C40" s="13">
        <v>2020</v>
      </c>
      <c r="D40" s="13">
        <v>2021</v>
      </c>
      <c r="E40" s="13">
        <v>2022</v>
      </c>
      <c r="G40" t="s">
        <v>11</v>
      </c>
      <c r="I40" t="s">
        <v>14</v>
      </c>
    </row>
    <row r="41" spans="1:13" x14ac:dyDescent="0.15">
      <c r="A41" s="14" t="s">
        <v>20</v>
      </c>
      <c r="B41" s="15">
        <v>29936</v>
      </c>
      <c r="C41" s="15">
        <f>B41*(1+C48)</f>
        <v>47298.880000000005</v>
      </c>
      <c r="D41" s="15">
        <f>C41*(1+D48)</f>
        <v>59123.600000000006</v>
      </c>
      <c r="E41" s="15">
        <f>D41*(1+E48)</f>
        <v>70948.320000000007</v>
      </c>
    </row>
    <row r="42" spans="1:13" x14ac:dyDescent="0.15">
      <c r="A42" s="14" t="s">
        <v>21</v>
      </c>
      <c r="B42" s="16">
        <v>31542</v>
      </c>
      <c r="C42" s="16">
        <f>B42*(1+C49)</f>
        <v>32077</v>
      </c>
      <c r="D42" s="16">
        <f>C42*(1+D49)</f>
        <v>33680.85</v>
      </c>
      <c r="E42" s="16">
        <f>D42*(1+E49)</f>
        <v>35364.892500000002</v>
      </c>
      <c r="G42" t="s">
        <v>8</v>
      </c>
      <c r="H42" s="9">
        <v>20</v>
      </c>
    </row>
    <row r="43" spans="1:13" x14ac:dyDescent="0.15">
      <c r="A43" s="13" t="s">
        <v>22</v>
      </c>
      <c r="B43" s="17">
        <v>61478</v>
      </c>
      <c r="C43" s="17">
        <f>SUM(C41:C42)</f>
        <v>79375.88</v>
      </c>
      <c r="D43" s="17">
        <f t="shared" ref="D43" si="15">SUM(D41:D42)</f>
        <v>92804.450000000012</v>
      </c>
      <c r="E43" s="17">
        <f t="shared" ref="E43" si="16">SUM(E41:E42)</f>
        <v>106313.21250000001</v>
      </c>
      <c r="G43" t="s">
        <v>7</v>
      </c>
      <c r="H43" s="6">
        <f>H42*D44</f>
        <v>334096.02000000008</v>
      </c>
    </row>
    <row r="44" spans="1:13" x14ac:dyDescent="0.15">
      <c r="A44" s="14" t="s">
        <v>0</v>
      </c>
      <c r="B44" s="16">
        <f>B43*B45</f>
        <v>12971.858</v>
      </c>
      <c r="C44" s="16">
        <f t="shared" ref="C44" si="17">C43*C45</f>
        <v>11112.623200000002</v>
      </c>
      <c r="D44" s="16">
        <f t="shared" ref="D44" si="18">D43*D45</f>
        <v>16704.801000000003</v>
      </c>
      <c r="E44" s="16">
        <f t="shared" ref="E44" si="19">E43*E45</f>
        <v>23388.906750000002</v>
      </c>
      <c r="G44" t="s">
        <v>2</v>
      </c>
      <c r="H44" s="7">
        <v>50000</v>
      </c>
    </row>
    <row r="45" spans="1:13" x14ac:dyDescent="0.15">
      <c r="A45" s="12" t="s">
        <v>1</v>
      </c>
      <c r="B45" s="18">
        <v>0.21099999999999999</v>
      </c>
      <c r="C45" s="19">
        <v>0.14000000000000001</v>
      </c>
      <c r="D45" s="19">
        <v>0.18</v>
      </c>
      <c r="E45" s="19">
        <v>0.22</v>
      </c>
      <c r="G45" s="3" t="s">
        <v>3</v>
      </c>
      <c r="H45" s="5">
        <f>H43/H44</f>
        <v>6.6819204000000019</v>
      </c>
    </row>
    <row r="46" spans="1:13" x14ac:dyDescent="0.15">
      <c r="A46" s="14"/>
      <c r="B46" s="20"/>
      <c r="C46" s="20"/>
      <c r="D46" s="20"/>
      <c r="E46" s="20"/>
      <c r="G46" s="8" t="s">
        <v>5</v>
      </c>
      <c r="H46" s="4">
        <v>2.2000000000000002</v>
      </c>
    </row>
    <row r="47" spans="1:13" x14ac:dyDescent="0.15">
      <c r="A47" s="3" t="s">
        <v>4</v>
      </c>
      <c r="G47" s="8" t="s">
        <v>6</v>
      </c>
      <c r="H47" s="2">
        <f>H45/H46-1</f>
        <v>2.037236545454546</v>
      </c>
    </row>
    <row r="48" spans="1:13" x14ac:dyDescent="0.15">
      <c r="A48" s="14" t="s">
        <v>20</v>
      </c>
      <c r="C48" s="1">
        <v>0.57999999999999996</v>
      </c>
      <c r="D48" s="1">
        <v>0.25</v>
      </c>
      <c r="E48" s="1">
        <v>0.2</v>
      </c>
      <c r="G48" s="1"/>
      <c r="H48" s="1"/>
    </row>
    <row r="49" spans="1:9" x14ac:dyDescent="0.15">
      <c r="A49" s="14" t="s">
        <v>21</v>
      </c>
      <c r="C49" s="1">
        <v>1.6961511635279924E-2</v>
      </c>
      <c r="D49" s="1">
        <v>0.05</v>
      </c>
      <c r="E49" s="1">
        <v>0.05</v>
      </c>
    </row>
    <row r="50" spans="1:9" x14ac:dyDescent="0.15">
      <c r="A50" s="14" t="s">
        <v>22</v>
      </c>
      <c r="C50" s="2">
        <f>C43/B43-1</f>
        <v>0.29112658186668416</v>
      </c>
      <c r="D50" s="2">
        <f t="shared" ref="D50:E50" si="20">D43/C43-1</f>
        <v>0.1691769590459975</v>
      </c>
      <c r="E50" s="2">
        <f t="shared" si="20"/>
        <v>0.1455615813681348</v>
      </c>
    </row>
    <row r="53" spans="1:9" x14ac:dyDescent="0.15">
      <c r="I53" t="s">
        <v>16</v>
      </c>
    </row>
    <row r="57" spans="1:9" x14ac:dyDescent="0.15">
      <c r="G57" t="s">
        <v>15</v>
      </c>
    </row>
    <row r="59" spans="1:9" x14ac:dyDescent="0.15">
      <c r="G59" t="s">
        <v>13</v>
      </c>
      <c r="H59" s="9">
        <v>2.8</v>
      </c>
    </row>
    <row r="60" spans="1:9" x14ac:dyDescent="0.15">
      <c r="G60" t="s">
        <v>7</v>
      </c>
      <c r="H60" s="6">
        <f>H59*D43</f>
        <v>259852.46000000002</v>
      </c>
    </row>
    <row r="61" spans="1:9" x14ac:dyDescent="0.15">
      <c r="G61" t="s">
        <v>2</v>
      </c>
      <c r="H61" s="7">
        <v>50000</v>
      </c>
    </row>
    <row r="62" spans="1:9" x14ac:dyDescent="0.15">
      <c r="G62" s="3" t="s">
        <v>3</v>
      </c>
      <c r="H62" s="5">
        <f>H60/H61</f>
        <v>5.1970492000000004</v>
      </c>
    </row>
    <row r="63" spans="1:9" x14ac:dyDescent="0.15">
      <c r="G63" s="8" t="s">
        <v>5</v>
      </c>
      <c r="H63" s="4">
        <v>2.2000000000000002</v>
      </c>
    </row>
    <row r="64" spans="1:9" x14ac:dyDescent="0.15">
      <c r="G64" s="8" t="s">
        <v>6</v>
      </c>
      <c r="H64" s="2">
        <f>H62/H63-1</f>
        <v>1.362295090909091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2020-09-27T16:37:39Z</dcterms:created>
  <dcterms:modified xsi:type="dcterms:W3CDTF">2020-09-27T22:40:36Z</dcterms:modified>
</cp:coreProperties>
</file>