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win_PC\Desktop\"/>
    </mc:Choice>
  </mc:AlternateContent>
  <xr:revisionPtr revIDLastSave="0" documentId="13_ncr:1_{3F46C892-23FA-4047-8AB8-D35590FF806F}" xr6:coauthVersionLast="36" xr6:coauthVersionMax="36" xr10:uidLastSave="{00000000-0000-0000-0000-000000000000}"/>
  <bookViews>
    <workbookView xWindow="0" yWindow="0" windowWidth="43170" windowHeight="20130" xr2:uid="{9735ECBB-D559-4834-B680-EF6D54BB1556}"/>
  </bookViews>
  <sheets>
    <sheet name="Сводная таблица" sheetId="15" r:id="rId1"/>
    <sheet name="Развитие" sheetId="12" r:id="rId2"/>
    <sheet name="Экономический счет" sheetId="11" r:id="rId3"/>
    <sheet name="Военный счет" sheetId="1" r:id="rId4"/>
    <sheet name="Морской счет" sheetId="13" r:id="rId5"/>
  </sheets>
  <definedNames>
    <definedName name="_xlcn.WorksheetConnection_CalculacheloV3.0.xlsxОчки_победы1" hidden="1">Очки_победы[]</definedName>
    <definedName name="_xlcn.WorksheetConnection_Калькулячело.xlsxТаблиця21" hidden="1">Т_В_С[]</definedName>
    <definedName name="_xlcn.WorksheetConnection_Калькулячело.xlsxТаблиця31" hidden="1">Таблиця3</definedName>
    <definedName name="_xlcn.WorksheetConnection_Калькулячело.xlsxТаблиця41" hidden="1">Таблица_очки_победы</definedName>
    <definedName name="_xlcn.WorksheetConnection_Калькулячело.xlsxТаблиця51" hidden="1">Таблица_развитие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я5" name="Таблиця5" connection="WorksheetConnection_Калькулячело.xlsx!Таблиця5"/>
          <x15:modelTable id="Таблиця4" name="Таблиця4" connection="WorksheetConnection_Калькулячело.xlsx!Таблиця4"/>
          <x15:modelTable id="Таблиця3" name="Таблиця3" connection="WorksheetConnection_Калькулячело.xlsx!Таблиця3"/>
          <x15:modelTable id="Таблиця2" name="Таблиця2" connection="WorksheetConnection_Калькулячело.xlsx!Таблиця2"/>
          <x15:modelTable id="Очки_победы" name="Очки_победы" connection="WorksheetConnection_Calculachelo V3.0.xlsx!Очки_победы"/>
        </x15:modelTables>
        <x15:modelRelationships>
          <x15:modelRelationship fromTable="Очки_победы" fromColumn="Военный счет" toTable="Таблиця2" toColumn="Сума"/>
        </x15:modelRelationships>
      </x15:dataModel>
    </ext>
  </extLst>
</workbook>
</file>

<file path=xl/calcChain.xml><?xml version="1.0" encoding="utf-8"?>
<calcChain xmlns="http://schemas.openxmlformats.org/spreadsheetml/2006/main">
  <c r="F5" i="15" l="1"/>
  <c r="F6" i="15"/>
  <c r="F7" i="15"/>
  <c r="F8" i="15"/>
  <c r="F9" i="15"/>
  <c r="F10" i="15"/>
  <c r="F11" i="15"/>
  <c r="F12" i="15"/>
  <c r="E5" i="15"/>
  <c r="E6" i="15"/>
  <c r="E7" i="15"/>
  <c r="E8" i="15"/>
  <c r="E9" i="15"/>
  <c r="E10" i="15"/>
  <c r="E11" i="15"/>
  <c r="E12" i="15"/>
  <c r="E30" i="13" l="1"/>
  <c r="G5" i="13"/>
  <c r="D11" i="12"/>
  <c r="F6" i="13"/>
  <c r="G8" i="13" s="1"/>
  <c r="O12" i="13" l="1"/>
  <c r="D11" i="11"/>
  <c r="D12" i="15" s="1"/>
  <c r="C12" i="15"/>
  <c r="O5" i="13" l="1"/>
  <c r="O9" i="13" l="1"/>
  <c r="O7" i="13"/>
  <c r="O8" i="13"/>
  <c r="O6" i="13"/>
  <c r="O10" i="13"/>
  <c r="O11" i="13"/>
  <c r="P5" i="13" l="1"/>
  <c r="P11" i="13"/>
  <c r="P7" i="13"/>
  <c r="P9" i="13"/>
  <c r="P10" i="13"/>
  <c r="P6" i="13"/>
  <c r="P12" i="13"/>
  <c r="P8" i="13"/>
  <c r="D4" i="11"/>
  <c r="D5" i="15" s="1"/>
  <c r="D5" i="11"/>
  <c r="D6" i="15" s="1"/>
  <c r="D6" i="11"/>
  <c r="D7" i="15" s="1"/>
  <c r="D7" i="11"/>
  <c r="D8" i="15" s="1"/>
  <c r="D8" i="11"/>
  <c r="D9" i="15" s="1"/>
  <c r="D9" i="11"/>
  <c r="D10" i="15" s="1"/>
  <c r="D10" i="11"/>
  <c r="D11" i="15" s="1"/>
  <c r="D9" i="12"/>
  <c r="C10" i="15" s="1"/>
  <c r="D4" i="12"/>
  <c r="C5" i="15" s="1"/>
  <c r="D6" i="12"/>
  <c r="C7" i="15" s="1"/>
  <c r="D5" i="12"/>
  <c r="C6" i="15" s="1"/>
  <c r="D10" i="12"/>
  <c r="C11" i="15" s="1"/>
  <c r="D8" i="12"/>
  <c r="C9" i="15" s="1"/>
  <c r="D7" i="12"/>
  <c r="C8" i="15" s="1"/>
  <c r="H3" i="1"/>
  <c r="G3" i="1"/>
  <c r="C6" i="1" l="1"/>
  <c r="P13" i="1"/>
  <c r="E6" i="1"/>
  <c r="D6" i="1"/>
  <c r="B6" i="1"/>
  <c r="P7" i="1"/>
  <c r="F6" i="1"/>
  <c r="P12" i="1"/>
  <c r="P11" i="1"/>
  <c r="P9" i="1"/>
  <c r="P6" i="1"/>
  <c r="P10" i="1"/>
  <c r="P8" i="1"/>
  <c r="Q7" i="1" l="1"/>
  <c r="Q8" i="1"/>
  <c r="Q6" i="1"/>
  <c r="Q11" i="1"/>
  <c r="Q13" i="1"/>
  <c r="Q9" i="1"/>
  <c r="Q10" i="1"/>
  <c r="Q12" i="1"/>
  <c r="I11" i="15"/>
  <c r="I10" i="15"/>
  <c r="G6" i="1"/>
  <c r="I7" i="15"/>
  <c r="I9" i="15"/>
  <c r="I8" i="15"/>
  <c r="I12" i="15"/>
  <c r="I5" i="15"/>
  <c r="I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75251-626F-4FAE-AB50-92DA3E616EC8}" keepAlive="1" name="ThisWorkbookDataModel" description="Модель дани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062CB3-90ED-4853-8BFD-E5537DF24043}" name="WorksheetConnection_Calculachelo V3.0.xlsx!Очки_победы" type="102" refreshedVersion="6" minRefreshableVersion="5">
    <extLst>
      <ext xmlns:x15="http://schemas.microsoft.com/office/spreadsheetml/2010/11/main" uri="{DE250136-89BD-433C-8126-D09CA5730AF9}">
        <x15:connection id="Очки_победы">
          <x15:rangePr sourceName="_xlcn.WorksheetConnection_CalculacheloV3.0.xlsxОчки_победы1"/>
        </x15:connection>
      </ext>
    </extLst>
  </connection>
  <connection id="3" xr16:uid="{002668FB-C36B-494A-86EC-D547A1EB47B2}" name="WorksheetConnection_Калькулячело.xlsx!Таблиця2" type="102" refreshedVersion="6" minRefreshableVersion="5">
    <extLst>
      <ext xmlns:x15="http://schemas.microsoft.com/office/spreadsheetml/2010/11/main" uri="{DE250136-89BD-433C-8126-D09CA5730AF9}">
        <x15:connection id="Таблиця2" autoDelete="1">
          <x15:rangePr sourceName="_xlcn.WorksheetConnection_Калькулячело.xlsxТаблиця21"/>
        </x15:connection>
      </ext>
    </extLst>
  </connection>
  <connection id="4" xr16:uid="{EFE61394-4F00-4B65-90F4-F0521D7DF4D0}" name="WorksheetConnection_Калькулячело.xlsx!Таблиця3" type="102" refreshedVersion="6" minRefreshableVersion="5">
    <extLst>
      <ext xmlns:x15="http://schemas.microsoft.com/office/spreadsheetml/2010/11/main" uri="{DE250136-89BD-433C-8126-D09CA5730AF9}">
        <x15:connection id="Таблиця3">
          <x15:rangePr sourceName="_xlcn.WorksheetConnection_Калькулячело.xlsxТаблиця31"/>
        </x15:connection>
      </ext>
    </extLst>
  </connection>
  <connection id="5" xr16:uid="{4BEC7872-8155-4E57-86F7-CF1C88B811C1}" name="WorksheetConnection_Калькулячело.xlsx!Таблиця4" type="102" refreshedVersion="6" minRefreshableVersion="5">
    <extLst>
      <ext xmlns:x15="http://schemas.microsoft.com/office/spreadsheetml/2010/11/main" uri="{DE250136-89BD-433C-8126-D09CA5730AF9}">
        <x15:connection id="Таблиця4">
          <x15:rangePr sourceName="_xlcn.WorksheetConnection_Калькулячело.xlsxТаблиця41"/>
        </x15:connection>
      </ext>
    </extLst>
  </connection>
  <connection id="6" xr16:uid="{E5638A7A-856D-464B-9402-5DC91D8A5F29}" name="WorksheetConnection_Калькулячело.xlsx!Таблиця5" type="102" refreshedVersion="6" minRefreshableVersion="5">
    <extLst>
      <ext xmlns:x15="http://schemas.microsoft.com/office/spreadsheetml/2010/11/main" uri="{DE250136-89BD-433C-8126-D09CA5730AF9}">
        <x15:connection id="Таблиця5">
          <x15:rangePr sourceName="_xlcn.WorksheetConnection_Калькулячело.xlsxТаблиця51"/>
        </x15:connection>
      </ext>
    </extLst>
  </connection>
</connections>
</file>

<file path=xl/sharedStrings.xml><?xml version="1.0" encoding="utf-8"?>
<sst xmlns="http://schemas.openxmlformats.org/spreadsheetml/2006/main" count="100" uniqueCount="52">
  <si>
    <t>Актуальная численность армии + максимальное количество рекрутов + дисциплина + боевой дух + суммарный бонус к силе пехов/коней/арты.</t>
  </si>
  <si>
    <t>Акт</t>
  </si>
  <si>
    <t>Рек</t>
  </si>
  <si>
    <t>Дис</t>
  </si>
  <si>
    <t>БД</t>
  </si>
  <si>
    <t>Бонусы</t>
  </si>
  <si>
    <t>Х</t>
  </si>
  <si>
    <t>N</t>
  </si>
  <si>
    <t>Сума</t>
  </si>
  <si>
    <t>Место:</t>
  </si>
  <si>
    <t>Счет:</t>
  </si>
  <si>
    <t>-</t>
  </si>
  <si>
    <t>Аус</t>
  </si>
  <si>
    <t>Есгтт</t>
  </si>
  <si>
    <t>Гудвин</t>
  </si>
  <si>
    <t>Шон</t>
  </si>
  <si>
    <t>Адыгеец</t>
  </si>
  <si>
    <t>РеалиГо</t>
  </si>
  <si>
    <t>Бочонок</t>
  </si>
  <si>
    <t>Игрок</t>
  </si>
  <si>
    <t>Армия</t>
  </si>
  <si>
    <t>Рекруты</t>
  </si>
  <si>
    <t>Дисциплина</t>
  </si>
  <si>
    <t>В. счет</t>
  </si>
  <si>
    <t>Игроки</t>
  </si>
  <si>
    <t>Развитие</t>
  </si>
  <si>
    <t>Военный счет</t>
  </si>
  <si>
    <t>Очки победы</t>
  </si>
  <si>
    <t>Очки за развитие</t>
  </si>
  <si>
    <t>Очки за экономику</t>
  </si>
  <si>
    <t>Очки технологий</t>
  </si>
  <si>
    <t>Очки идей</t>
  </si>
  <si>
    <t>За развитие игрок получает очки от места+кол-во игроков, которых он обошёл х2.</t>
  </si>
  <si>
    <t>Место</t>
  </si>
  <si>
    <t xml:space="preserve">За экономику игрок получает очки от места+кол-во игроков, которых он обошёл х1. </t>
  </si>
  <si>
    <t>Флотский рейтинг: Количество линкоров (очки х3) + количество галер + максимальное количество моряков + боевой дух + прочность.</t>
  </si>
  <si>
    <t>Линкоры</t>
  </si>
  <si>
    <t>Галеры</t>
  </si>
  <si>
    <t>Моряки</t>
  </si>
  <si>
    <t>Прочность</t>
  </si>
  <si>
    <t>Экономический счет</t>
  </si>
  <si>
    <t>Морской счет</t>
  </si>
  <si>
    <t xml:space="preserve"> За каждый параметр игрок получает столько очков, скольких оппонентов он обошёл. Участвуют только те игроки, у . </t>
  </si>
  <si>
    <t>которых во флоте есть как минимум 100 линкоров или 200 галер. Потом эти очки суммируются и получается общее число, которое определит место человека в флотском рейтинге</t>
  </si>
  <si>
    <t>Гриф</t>
  </si>
  <si>
    <t>Морские державы</t>
  </si>
  <si>
    <t>Игроки:</t>
  </si>
  <si>
    <t>Мод. В. счета</t>
  </si>
  <si>
    <t>x</t>
  </si>
  <si>
    <t>B:</t>
  </si>
  <si>
    <t>?+x</t>
  </si>
  <si>
    <t>Максимальный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</si>
</sst>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/>
    <xf numFmtId="0" fontId="1" fillId="0" borderId="19" xfId="0" applyFont="1" applyBorder="1"/>
    <xf numFmtId="0" fontId="1" fillId="0" borderId="20" xfId="0" applyFont="1" applyBorder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Fill="1" applyAlignment="1">
      <alignment horizontal="center" vertical="center"/>
    </xf>
  </cellXfs>
  <cellStyles count="1">
    <cellStyle name="Звичайний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B20E2A9-4754-4663-AA17-0520542ACC51}" name="Очки_победы" displayName="Очки_победы" ref="B4:I12" totalsRowShown="0" headerRowDxfId="37" dataDxfId="36">
  <autoFilter ref="B4:I12" xr:uid="{E155F592-C673-48D8-BD84-D3EF0D9BFE96}"/>
  <sortState ref="B5:I12">
    <sortCondition ref="B4:B12"/>
  </sortState>
  <tableColumns count="8">
    <tableColumn id="1" xr3:uid="{F10D7819-ABF4-4B4A-8670-9F522D0A87B5}" name="Игрок" dataDxfId="35"/>
    <tableColumn id="2" xr3:uid="{AD6AE70F-8E7F-4CFA-8539-07120B24CBEC}" name="Развитие" dataDxfId="34">
      <calculatedColumnFormula>Развитие!D4</calculatedColumnFormula>
    </tableColumn>
    <tableColumn id="3" xr3:uid="{BAB65E66-DDBB-4024-9534-C843DFBE6D0E}" name="Экономический счет" dataDxfId="33">
      <calculatedColumnFormula>'Экономический счет'!D4</calculatedColumnFormula>
    </tableColumn>
    <tableColumn id="4" xr3:uid="{A06B6120-628E-46FB-BF1D-F8BD0F2F3CAD}" name="Военный счет" dataDxfId="1">
      <calculatedColumnFormula>'Военный счет'!Q6</calculatedColumnFormula>
    </tableColumn>
    <tableColumn id="5" xr3:uid="{756BD9CC-ED9E-449C-AEA7-2304D90937AE}" name="Морской счет" dataDxfId="0">
      <calculatedColumnFormula>Таблиця13[[#This Row],[Очки победы]]</calculatedColumnFormula>
    </tableColumn>
    <tableColumn id="6" xr3:uid="{55EE4E40-8F5A-4F31-ACD2-68195371C5EE}" name="Очки технологий" dataDxfId="32"/>
    <tableColumn id="7" xr3:uid="{C972AA2C-3608-49CA-9FC0-299FE49DDDD9}" name="Очки идей" dataDxfId="31"/>
    <tableColumn id="8" xr3:uid="{24E6CF0F-28B7-4360-9436-ED0B52E6DE88}" name="Очки победы" dataDxfId="30">
      <calculatedColumnFormula>SUM(Очки_победы[[#This Row],[Развитие]:[Морской счет]])</calculatedColumnFormula>
    </tableColumn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32F9C1-902F-4F77-BCFD-6106B74B7ECE}" name="Таблица_развития" displayName="Таблица_развития" ref="B3:D11" totalsRowShown="0" headerRowDxfId="29">
  <autoFilter ref="B3:D11" xr:uid="{B5CB6CE0-ED9F-4D3F-A038-10AD716E148B}"/>
  <sortState ref="B4:D10">
    <sortCondition ref="B3:B10"/>
  </sortState>
  <tableColumns count="3">
    <tableColumn id="1" xr3:uid="{72B471BC-8249-4B03-9828-D44111EB557D}" name="Игрок" dataDxfId="28"/>
    <tableColumn id="2" xr3:uid="{657BE965-5CF4-4036-BA8D-A6FDD76C9C45}" name="Место"/>
    <tableColumn id="3" xr3:uid="{8CE94C90-4AB1-4ADE-9227-98A526075785}" name="Очки за развитие" dataDxfId="27">
      <calculatedColumnFormula>('Сводная таблица'!$B$2+1 - Таблица_развития[[#This Row],[Место]])+ ('Сводная таблица'!$B$2 - Таблица_развития[[#This Row],[Место]])*2</calculatedColumnFormula>
    </tableColumn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8C70687-AA26-4F0F-9C00-6FF34D3B473E}" name="Таблиця12" displayName="Таблиця12" ref="B3:D11" totalsRowShown="0" headerRowDxfId="26" dataDxfId="25">
  <autoFilter ref="B3:D11" xr:uid="{EFA38D0D-AFBD-4078-9412-4070FA93B35B}"/>
  <sortState ref="B4:D10">
    <sortCondition ref="B3:B10"/>
  </sortState>
  <tableColumns count="3">
    <tableColumn id="1" xr3:uid="{EADD0EC9-14A9-4BFE-BB30-A003C91D0C12}" name="Игроки" dataDxfId="24"/>
    <tableColumn id="2" xr3:uid="{9B70C708-8379-4883-9742-49133FDA0FBA}" name="Место" dataDxfId="23"/>
    <tableColumn id="3" xr3:uid="{03DF212D-4A41-4891-A09F-D3CEEF2D9B3C}" name="Очки за экономику" dataDxfId="22">
      <calculatedColumnFormula>'Сводная таблица'!$B$2-Таблиця12[[#This Row],[Место]]+1+'Сводная таблица'!$B$2-Таблиця12[[#This Row],[Место]]</calculatedColumnFormula>
    </tableColumn>
  </tableColumns>
  <tableStyleInfo name="TableStyleMedium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EDFDE6-59AD-44BC-9D86-B17A7D71FF79}" name="Т_В_С" displayName="Т_В_С" ref="J5:Q13" totalsRowShown="0" headerRowDxfId="21" dataDxfId="20" headerRowCellStyle="Звичайний">
  <autoFilter ref="J5:Q13" xr:uid="{F803F5A3-37BA-4985-A589-27E5AC546D78}"/>
  <sortState ref="J6:P13">
    <sortCondition ref="J5:J13"/>
  </sortState>
  <tableColumns count="8">
    <tableColumn id="1" xr3:uid="{76B5B8AC-D387-45D0-96D1-DA4CDC08A3DC}" name="Игрок" dataDxfId="19"/>
    <tableColumn id="2" xr3:uid="{D00993F3-2948-4247-82DC-798018B2C387}" name="Армия" dataDxfId="18"/>
    <tableColumn id="3" xr3:uid="{CA00BA4D-33D4-455A-B24A-E4884B0D1DCD}" name="Рекруты" dataDxfId="17"/>
    <tableColumn id="4" xr3:uid="{D4E45D3E-1FCF-4579-8E5B-5CEB111BACA1}" name="Дисциплина" dataDxfId="16"/>
    <tableColumn id="5" xr3:uid="{66139611-5406-4D42-A768-B944FC376355}" name="БД" dataDxfId="15"/>
    <tableColumn id="6" xr3:uid="{EA9DD93A-630D-4536-8FC2-14645ED7ADFF}" name="Бонусы" dataDxfId="14"/>
    <tableColumn id="7" xr3:uid="{CF829EB5-9D84-447C-91C4-00E5603B2059}" name="В. счет" dataDxfId="13">
      <calculatedColumnFormula>SUM($B$3*($H$3 + 1 - Т_В_С[[#This Row],[Армия]]), $C$3 *($H$3 + 1 - Т_В_С[[#This Row],[Рекруты]]), $D$3*($H$3 + 1 - Т_В_С[[#This Row],[Дисциплина]]), $E$3*($H$3 + 1 - Т_В_С[[#This Row],[БД]]), $F$3* ($H$3 + 1 - Т_В_С[[#This Row],[Бонусы]]))</calculatedColumnFormula>
    </tableColumn>
    <tableColumn id="8" xr3:uid="{FC358330-47BD-453C-8808-1FDFDF8A5DB3}" name="Очки победы" dataDxfId="3">
      <calculatedColumnFormula>_xlfn.RANK.EQ(Т_В_С[[#This Row],[В. счет]],Т_В_С[В. счет],1)-1</calculatedColumnFormula>
    </tableColumn>
  </tableColumns>
  <tableStyleInfo name="TableStyleLight8" showFirstColumn="1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3DEF47-57C7-4E52-94DB-FF91B4CC1617}" name="Таблиця13" displayName="Таблиця13" ref="I4:P12" totalsRowShown="0" headerRowDxfId="12" dataDxfId="11">
  <autoFilter ref="I4:P12" xr:uid="{323A0ACE-7711-4B80-B583-A68FA43B63F2}"/>
  <sortState ref="I5:O12">
    <sortCondition descending="1" ref="O4:O12"/>
  </sortState>
  <tableColumns count="8">
    <tableColumn id="1" xr3:uid="{BAB2C216-5160-435A-A771-A3F3FAAD5D36}" name="Игрок" dataDxfId="10"/>
    <tableColumn id="2" xr3:uid="{5A82558E-7809-44E1-9136-1A8509A8A4EE}" name="Линкоры" dataDxfId="9"/>
    <tableColumn id="3" xr3:uid="{887CA26E-EFBF-435E-AB60-4CA4489B7413}" name="Галеры" dataDxfId="8"/>
    <tableColumn id="4" xr3:uid="{58672337-5FD9-4479-92BF-54BC86A6E9BA}" name="Моряки" dataDxfId="7"/>
    <tableColumn id="5" xr3:uid="{6BDE462E-7A0C-4FD8-BF44-3E902A1246C5}" name="БД" dataDxfId="6"/>
    <tableColumn id="6" xr3:uid="{26CB741B-9CA2-467C-8A39-9E1CDFA4EEE1}" name="Прочность" dataDxfId="5"/>
    <tableColumn id="7" xr3:uid="{6ACFBE0E-97E0-4AFA-9AEB-65FF65B48249}" name="Морской счет" dataDxfId="4">
      <calculatedColumnFormula>SUM(($F$6 - Таблиця13[[#This Row],[Линкоры]])*3*B$5, ($F$6 - Таблиця13[[#This Row],[Галеры]])*C$5,($F$6 - Таблиця13[[#This Row],[Моряки]])*D$5, ($F$6 -Таблиця13[[#This Row],[БД]]) *E$5,($F$6 - Таблиця13[[#This Row],[Прочность]]) *F$5)</calculatedColumnFormula>
    </tableColumn>
    <tableColumn id="9" xr3:uid="{E2BF80A3-6A54-46BD-9F16-F3E4C458510C}" name="Очки победы" dataDxfId="2">
      <calculatedColumnFormula>_xlfn.RANK.EQ(Таблиця13[[#This Row],[Морской счет]],Таблиця13[Морской счет],1)-1</calculatedColumnFormula>
    </tableColumn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AC0B-0353-4C60-8D0E-EED39C7E51CE}">
  <sheetPr>
    <tabColor theme="1"/>
  </sheetPr>
  <dimension ref="A1:S55"/>
  <sheetViews>
    <sheetView tabSelected="1" zoomScale="220" zoomScaleNormal="220" workbookViewId="0">
      <selection activeCell="F8" sqref="F8"/>
    </sheetView>
  </sheetViews>
  <sheetFormatPr defaultRowHeight="15" x14ac:dyDescent="0.25"/>
  <cols>
    <col min="1" max="1" width="9.140625" style="2"/>
    <col min="2" max="2" width="11.85546875" style="2" bestFit="1" customWidth="1"/>
    <col min="3" max="3" width="16.7109375" style="2" bestFit="1" customWidth="1"/>
    <col min="4" max="4" width="27.140625" style="2" bestFit="1" customWidth="1"/>
    <col min="5" max="5" width="20.140625" style="2" bestFit="1" customWidth="1"/>
    <col min="6" max="6" width="19.85546875" style="2" bestFit="1" customWidth="1"/>
    <col min="7" max="7" width="23.5703125" style="2" bestFit="1" customWidth="1"/>
    <col min="8" max="8" width="16.42578125" style="2" bestFit="1" customWidth="1"/>
    <col min="9" max="9" width="19.28515625" style="2" bestFit="1" customWidth="1"/>
    <col min="10" max="16" width="9.140625" style="2"/>
    <col min="17" max="17" width="10.140625" style="2" bestFit="1" customWidth="1"/>
    <col min="18" max="16384" width="9.140625" style="2"/>
  </cols>
  <sheetData>
    <row r="1" spans="1:19" x14ac:dyDescent="0.25">
      <c r="A1" s="33"/>
      <c r="B1" s="25" t="s">
        <v>46</v>
      </c>
      <c r="C1" s="27" t="s">
        <v>47</v>
      </c>
      <c r="D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15.75" thickBot="1" x14ac:dyDescent="0.25">
      <c r="A2" s="33"/>
      <c r="B2" s="26">
        <v>8</v>
      </c>
      <c r="C2" s="26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5">
      <c r="A3" s="33"/>
      <c r="B3" s="34"/>
      <c r="C3" s="34"/>
      <c r="D3" s="34"/>
      <c r="E3" s="34"/>
      <c r="F3" s="34"/>
      <c r="G3" s="34"/>
      <c r="H3" s="34"/>
      <c r="I3" s="34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5">
      <c r="A4" s="33"/>
      <c r="B4" s="2" t="s">
        <v>19</v>
      </c>
      <c r="C4" s="2" t="s">
        <v>25</v>
      </c>
      <c r="D4" s="2" t="s">
        <v>40</v>
      </c>
      <c r="E4" s="13" t="s">
        <v>26</v>
      </c>
      <c r="F4" s="2" t="s">
        <v>41</v>
      </c>
      <c r="G4" s="2" t="s">
        <v>30</v>
      </c>
      <c r="H4" s="2" t="s">
        <v>31</v>
      </c>
      <c r="I4" s="2" t="s">
        <v>27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5">
      <c r="A5" s="33"/>
      <c r="B5" s="2" t="s">
        <v>16</v>
      </c>
      <c r="C5" s="2">
        <f>Развитие!D4</f>
        <v>1</v>
      </c>
      <c r="D5" s="2">
        <f>'Экономический счет'!D4</f>
        <v>1</v>
      </c>
      <c r="E5" s="13">
        <f>'Военный счет'!Q6</f>
        <v>7</v>
      </c>
      <c r="F5" s="2">
        <f>Таблиця13[[#This Row],[Очки победы]]</f>
        <v>6</v>
      </c>
      <c r="G5" s="12">
        <v>0</v>
      </c>
      <c r="H5" s="12">
        <v>0</v>
      </c>
      <c r="I5" s="12">
        <f>SUM(Очки_победы[[#This Row],[Развитие]:[Морской счет]])</f>
        <v>15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x14ac:dyDescent="0.25">
      <c r="A6" s="33"/>
      <c r="B6" s="2" t="s">
        <v>12</v>
      </c>
      <c r="C6" s="2">
        <f>Развитие!D5</f>
        <v>1</v>
      </c>
      <c r="D6" s="2">
        <f>'Экономический счет'!D5</f>
        <v>1</v>
      </c>
      <c r="E6" s="2">
        <f>'Военный счет'!Q7</f>
        <v>6</v>
      </c>
      <c r="F6" s="2">
        <f>Таблиця13[[#This Row],[Очки победы]]</f>
        <v>5</v>
      </c>
      <c r="G6" s="12">
        <v>0</v>
      </c>
      <c r="H6" s="12">
        <v>0</v>
      </c>
      <c r="I6" s="12">
        <f>SUM(Очки_победы[[#This Row],[Развитие]:[Морской счет]])</f>
        <v>13</v>
      </c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x14ac:dyDescent="0.25">
      <c r="A7" s="33"/>
      <c r="B7" s="2" t="s">
        <v>18</v>
      </c>
      <c r="C7" s="2">
        <f>Развитие!D6</f>
        <v>1</v>
      </c>
      <c r="D7" s="2">
        <f>'Экономический счет'!D6</f>
        <v>1</v>
      </c>
      <c r="E7" s="2">
        <f>'Военный счет'!Q8</f>
        <v>5</v>
      </c>
      <c r="F7" s="2">
        <f>Таблиця13[[#This Row],[Очки победы]]</f>
        <v>4</v>
      </c>
      <c r="G7" s="12">
        <v>0</v>
      </c>
      <c r="H7" s="12">
        <v>0</v>
      </c>
      <c r="I7" s="12">
        <f>SUM(Очки_победы[[#This Row],[Развитие]:[Морской счет]])</f>
        <v>11</v>
      </c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x14ac:dyDescent="0.25">
      <c r="A8" s="33"/>
      <c r="B8" s="2" t="s">
        <v>44</v>
      </c>
      <c r="C8" s="12">
        <f>Развитие!D7</f>
        <v>1</v>
      </c>
      <c r="D8" s="12">
        <f>'Экономический счет'!D7</f>
        <v>1</v>
      </c>
      <c r="E8" s="12">
        <f>'Военный счет'!Q9</f>
        <v>4</v>
      </c>
      <c r="F8" s="12">
        <f>Таблиця13[[#This Row],[Очки победы]]</f>
        <v>7</v>
      </c>
      <c r="G8" s="12">
        <v>0</v>
      </c>
      <c r="H8" s="12">
        <v>0</v>
      </c>
      <c r="I8" s="12">
        <f>SUM(Очки_победы[[#This Row],[Развитие]:[Морской счет]])</f>
        <v>13</v>
      </c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A9" s="33"/>
      <c r="B9" s="2" t="s">
        <v>14</v>
      </c>
      <c r="C9" s="13">
        <f>Развитие!D8</f>
        <v>1</v>
      </c>
      <c r="D9" s="13">
        <f>'Экономический счет'!D8</f>
        <v>1</v>
      </c>
      <c r="E9" s="13">
        <f>'Военный счет'!Q10</f>
        <v>3</v>
      </c>
      <c r="F9" s="13">
        <f>Таблиця13[[#This Row],[Очки победы]]</f>
        <v>3</v>
      </c>
      <c r="G9" s="12">
        <v>0</v>
      </c>
      <c r="H9" s="12">
        <v>0</v>
      </c>
      <c r="I9" s="12">
        <f>SUM(Очки_победы[[#This Row],[Развитие]:[Морской счет]])</f>
        <v>8</v>
      </c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33"/>
      <c r="B10" s="2" t="s">
        <v>13</v>
      </c>
      <c r="C10" s="2">
        <f>Развитие!D9</f>
        <v>1</v>
      </c>
      <c r="D10" s="2">
        <f>'Экономический счет'!D9</f>
        <v>1</v>
      </c>
      <c r="E10" s="2">
        <f>'Военный счет'!Q11</f>
        <v>2</v>
      </c>
      <c r="F10" s="2">
        <f>Таблиця13[[#This Row],[Очки победы]]</f>
        <v>2</v>
      </c>
      <c r="G10" s="12">
        <v>0</v>
      </c>
      <c r="H10" s="12">
        <v>0</v>
      </c>
      <c r="I10" s="12">
        <f>SUM(Очки_победы[[#This Row],[Развитие]:[Морской счет]])</f>
        <v>6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x14ac:dyDescent="0.25">
      <c r="A11" s="33"/>
      <c r="B11" s="2" t="s">
        <v>17</v>
      </c>
      <c r="C11" s="2">
        <f>Развитие!D10</f>
        <v>1</v>
      </c>
      <c r="D11" s="2">
        <f>'Экономический счет'!D10</f>
        <v>1</v>
      </c>
      <c r="E11" s="2">
        <f>'Военный счет'!Q12</f>
        <v>1</v>
      </c>
      <c r="F11" s="2">
        <f>Таблиця13[[#This Row],[Очки победы]]</f>
        <v>1</v>
      </c>
      <c r="G11" s="12">
        <v>0</v>
      </c>
      <c r="H11" s="12">
        <v>0</v>
      </c>
      <c r="I11" s="12">
        <f>SUM(Очки_победы[[#This Row],[Развитие]:[Морской счет]])</f>
        <v>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x14ac:dyDescent="0.25">
      <c r="A12" s="33"/>
      <c r="B12" s="13" t="s">
        <v>15</v>
      </c>
      <c r="C12" s="13">
        <f>Развитие!D11</f>
        <v>1</v>
      </c>
      <c r="D12" s="13">
        <f>'Экономический счет'!D11</f>
        <v>1</v>
      </c>
      <c r="E12" s="13">
        <f>'Военный счет'!Q13</f>
        <v>0</v>
      </c>
      <c r="F12" s="13">
        <f>Таблиця13[[#This Row],[Очки победы]]</f>
        <v>0</v>
      </c>
      <c r="G12" s="12">
        <v>0</v>
      </c>
      <c r="H12" s="12">
        <v>0</v>
      </c>
      <c r="I12" s="12">
        <f>SUM(Очки_победы[[#This Row],[Развитие]:[Морской счет]])</f>
        <v>2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/>
      <c r="L13"/>
      <c r="M13"/>
      <c r="N13"/>
      <c r="O13"/>
      <c r="P13"/>
      <c r="Q13"/>
      <c r="R13" s="15"/>
      <c r="S13" s="15"/>
    </row>
    <row r="14" spans="1:19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/>
      <c r="L14"/>
      <c r="M14"/>
      <c r="N14"/>
      <c r="O14"/>
      <c r="P14"/>
      <c r="Q14"/>
      <c r="R14" s="15"/>
      <c r="S14" s="15"/>
    </row>
    <row r="15" spans="1:19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19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19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1:19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</sheetData>
  <mergeCells count="2">
    <mergeCell ref="A1:A12"/>
    <mergeCell ref="B3:I3"/>
  </mergeCells>
  <conditionalFormatting sqref="C5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percentile" val="10"/>
        <cfvo type="percentile" val="90"/>
        <color rgb="FFFF7128"/>
        <color rgb="FFFFEF9C"/>
      </colorScale>
    </cfRule>
  </conditionalFormatting>
  <conditionalFormatting sqref="I5:I12">
    <cfRule type="dataBar" priority="21">
      <dataBar>
        <cfvo type="num" val="0"/>
        <cfvo type="max"/>
        <color rgb="FF7030A0"/>
      </dataBar>
      <extLst>
        <ext xmlns:x14="http://schemas.microsoft.com/office/spreadsheetml/2009/9/main" uri="{B025F937-C7B1-47D3-B67F-A62EFF666E3E}">
          <x14:id>{1A58D96B-44BC-47B5-B590-36570DD9E7DC}</x14:id>
        </ext>
      </extLst>
    </cfRule>
  </conditionalFormatting>
  <conditionalFormatting sqref="C5:C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H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58D96B-44BC-47B5-B590-36570DD9E7DC}">
            <x14:dataBar minLength="0" maxLength="100" border="1" gradient="0" direction="leftToRight">
              <x14:cfvo type="num">
                <xm:f>0</xm:f>
              </x14:cfvo>
              <x14:cfvo type="max"/>
              <x14:borderColor rgb="FF000000"/>
              <x14:negativeFillColor rgb="FFFF0000"/>
              <x14:axisColor rgb="FF000000"/>
            </x14:dataBar>
          </x14:cfRule>
          <xm:sqref>I5:I12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DD75-6E72-4AA0-B525-AC7857E4556A}">
  <sheetPr>
    <tabColor rgb="FF00B050"/>
  </sheetPr>
  <dimension ref="A1:Q30"/>
  <sheetViews>
    <sheetView zoomScale="295" zoomScaleNormal="295" workbookViewId="0">
      <selection activeCell="C8" sqref="C8"/>
    </sheetView>
  </sheetViews>
  <sheetFormatPr defaultRowHeight="15" x14ac:dyDescent="0.25"/>
  <cols>
    <col min="1" max="1" width="9.140625" style="2"/>
    <col min="2" max="2" width="11" style="2" customWidth="1"/>
    <col min="3" max="3" width="18.42578125" style="2" bestFit="1" customWidth="1"/>
    <col min="4" max="4" width="22" style="2" bestFit="1" customWidth="1"/>
    <col min="5" max="7" width="11" style="2" customWidth="1"/>
    <col min="8" max="16384" width="9.140625" style="2"/>
  </cols>
  <sheetData>
    <row r="1" spans="1:17" x14ac:dyDescent="0.25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x14ac:dyDescent="0.25">
      <c r="A2" s="34"/>
      <c r="B2" s="33"/>
      <c r="C2" s="33"/>
      <c r="D2" s="33"/>
      <c r="E2" s="34"/>
      <c r="F2" s="34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x14ac:dyDescent="0.25">
      <c r="A3" s="34"/>
      <c r="B3" s="1" t="s">
        <v>19</v>
      </c>
      <c r="C3" s="1" t="s">
        <v>33</v>
      </c>
      <c r="D3" s="1" t="s">
        <v>28</v>
      </c>
      <c r="E3" s="34"/>
      <c r="F3" s="34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x14ac:dyDescent="0.25">
      <c r="A4" s="34"/>
      <c r="B4" s="13" t="s">
        <v>16</v>
      </c>
      <c r="C4">
        <v>8</v>
      </c>
      <c r="D4">
        <f>('Сводная таблица'!$B$2+1 - Таблица_развития[[#This Row],[Место]])+ ('Сводная таблица'!$B$2 - Таблица_развития[[#This Row],[Место]])*2</f>
        <v>1</v>
      </c>
      <c r="E4" s="34"/>
      <c r="F4" s="34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x14ac:dyDescent="0.25">
      <c r="A5" s="34"/>
      <c r="B5" s="13" t="s">
        <v>12</v>
      </c>
      <c r="C5">
        <v>8</v>
      </c>
      <c r="D5">
        <f>('Сводная таблица'!$B$2+1 - Таблица_развития[[#This Row],[Место]])+ ('Сводная таблица'!$B$2 - Таблица_развития[[#This Row],[Место]])*2</f>
        <v>1</v>
      </c>
      <c r="E5" s="34"/>
      <c r="F5" s="34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x14ac:dyDescent="0.25">
      <c r="A6" s="34"/>
      <c r="B6" s="13" t="s">
        <v>18</v>
      </c>
      <c r="C6">
        <v>8</v>
      </c>
      <c r="D6">
        <f>('Сводная таблица'!$B$2+1 - Таблица_развития[[#This Row],[Место]])+ ('Сводная таблица'!$B$2 - Таблица_развития[[#This Row],[Место]])*2</f>
        <v>1</v>
      </c>
      <c r="E6" s="34"/>
      <c r="F6" s="34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25">
      <c r="A7" s="34"/>
      <c r="B7" s="13" t="s">
        <v>44</v>
      </c>
      <c r="C7">
        <v>8</v>
      </c>
      <c r="D7">
        <f>('Сводная таблица'!$B$2+1 - Таблица_развития[[#This Row],[Место]])+ ('Сводная таблица'!$B$2 - Таблица_развития[[#This Row],[Место]])*2</f>
        <v>1</v>
      </c>
      <c r="E7" s="34"/>
      <c r="F7" s="34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x14ac:dyDescent="0.25">
      <c r="A8" s="34"/>
      <c r="B8" s="13" t="s">
        <v>14</v>
      </c>
      <c r="C8">
        <v>8</v>
      </c>
      <c r="D8">
        <f>('Сводная таблица'!$B$2+1 - Таблица_развития[[#This Row],[Место]])+ ('Сводная таблица'!$B$2 - Таблица_развития[[#This Row],[Место]])*2</f>
        <v>1</v>
      </c>
      <c r="E8" s="34"/>
      <c r="F8" s="34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x14ac:dyDescent="0.25">
      <c r="A9" s="34"/>
      <c r="B9" s="13" t="s">
        <v>13</v>
      </c>
      <c r="C9">
        <v>8</v>
      </c>
      <c r="D9">
        <f>('Сводная таблица'!$B$2+1 - Таблица_развития[[#This Row],[Место]])+ ('Сводная таблица'!$B$2 - Таблица_развития[[#This Row],[Место]])*2</f>
        <v>1</v>
      </c>
      <c r="E9" s="34"/>
      <c r="F9" s="34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25">
      <c r="A10" s="34"/>
      <c r="B10" s="13" t="s">
        <v>17</v>
      </c>
      <c r="C10">
        <v>8</v>
      </c>
      <c r="D10">
        <f>('Сводная таблица'!$B$2+1 - Таблица_развития[[#This Row],[Место]])+ ('Сводная таблица'!$B$2 - Таблица_развития[[#This Row],[Место]])*2</f>
        <v>1</v>
      </c>
      <c r="E10" s="34"/>
      <c r="F10" s="34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x14ac:dyDescent="0.25">
      <c r="A11" s="34"/>
      <c r="B11" s="13" t="s">
        <v>15</v>
      </c>
      <c r="C11">
        <v>8</v>
      </c>
      <c r="D11" s="16">
        <f>('Сводная таблица'!$B$2+1 - Таблица_развития[[#This Row],[Место]])+ ('Сводная таблица'!$B$2 - Таблица_развития[[#This Row],[Место]])*2</f>
        <v>1</v>
      </c>
      <c r="E11" s="34"/>
      <c r="F11" s="34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5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1:17" ht="4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1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17" x14ac:dyDescent="0.25">
      <c r="A30" s="15"/>
      <c r="B30" s="15"/>
      <c r="C30" s="15"/>
      <c r="D30" s="15"/>
      <c r="E30" s="15"/>
      <c r="F30" s="15"/>
      <c r="G30" s="15"/>
      <c r="H30" s="15"/>
      <c r="I30" s="15"/>
    </row>
  </sheetData>
  <dataConsolidate/>
  <mergeCells count="6">
    <mergeCell ref="A12:Q29"/>
    <mergeCell ref="A1:F1"/>
    <mergeCell ref="B2:D2"/>
    <mergeCell ref="A2:A11"/>
    <mergeCell ref="E2:F11"/>
    <mergeCell ref="G1:Q11"/>
  </mergeCells>
  <conditionalFormatting sqref="D4:D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{000B1025-2D95-48E2-B9CD-B99EA9EF692C}</x14:id>
        </ext>
      </extLst>
    </cfRule>
  </conditionalFormatting>
  <conditionalFormatting sqref="C4:C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B1025-2D95-48E2-B9CD-B99EA9EF6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D46D-DD82-4FD5-AFAA-B767256EBA58}">
  <sheetPr>
    <tabColor rgb="FFFFC000"/>
  </sheetPr>
  <dimension ref="A1:Q31"/>
  <sheetViews>
    <sheetView zoomScale="280" zoomScaleNormal="280" workbookViewId="0">
      <selection activeCell="A12" sqref="A12:D31"/>
    </sheetView>
  </sheetViews>
  <sheetFormatPr defaultRowHeight="15" x14ac:dyDescent="0.25"/>
  <cols>
    <col min="1" max="1" width="9.140625" style="3"/>
    <col min="2" max="2" width="11.28515625" style="3" customWidth="1"/>
    <col min="3" max="3" width="12.140625" style="3" bestFit="1" customWidth="1"/>
    <col min="4" max="4" width="25" style="3" bestFit="1" customWidth="1"/>
    <col min="5" max="16384" width="9.140625" style="3"/>
  </cols>
  <sheetData>
    <row r="1" spans="1:17" x14ac:dyDescent="0.25">
      <c r="A1" s="3" t="s">
        <v>34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x14ac:dyDescent="0.25">
      <c r="A2" s="33"/>
      <c r="B2" s="33"/>
      <c r="C2" s="33"/>
      <c r="D2" s="3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x14ac:dyDescent="0.25">
      <c r="A3" s="33"/>
      <c r="B3" s="2" t="s">
        <v>24</v>
      </c>
      <c r="C3" s="2" t="s">
        <v>33</v>
      </c>
      <c r="D3" s="2" t="s">
        <v>29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7" x14ac:dyDescent="0.25">
      <c r="A4" s="33"/>
      <c r="B4" s="13" t="s">
        <v>16</v>
      </c>
      <c r="C4" s="13">
        <v>8</v>
      </c>
      <c r="D4" s="2">
        <f>'Сводная таблица'!$B$2-Таблиця12[[#This Row],[Место]]+1+'Сводная таблица'!$B$2-Таблиця12[[#This Row],[Место]]</f>
        <v>1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 x14ac:dyDescent="0.25">
      <c r="A5" s="33"/>
      <c r="B5" s="13" t="s">
        <v>12</v>
      </c>
      <c r="C5" s="13">
        <v>8</v>
      </c>
      <c r="D5" s="2">
        <f>'Сводная таблица'!$B$2-Таблиця12[[#This Row],[Место]]+1+'Сводная таблица'!$B$2-Таблиця12[[#This Row],[Место]]</f>
        <v>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1:17" x14ac:dyDescent="0.25">
      <c r="A6" s="33"/>
      <c r="B6" s="13" t="s">
        <v>18</v>
      </c>
      <c r="C6" s="13">
        <v>8</v>
      </c>
      <c r="D6" s="2">
        <f>'Сводная таблица'!$B$2-Таблиця12[[#This Row],[Место]]+1+'Сводная таблица'!$B$2-Таблиця12[[#This Row],[Место]]</f>
        <v>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x14ac:dyDescent="0.25">
      <c r="A7" s="33"/>
      <c r="B7" s="13" t="s">
        <v>44</v>
      </c>
      <c r="C7" s="13">
        <v>8</v>
      </c>
      <c r="D7" s="2">
        <f>'Сводная таблица'!$B$2-Таблиця12[[#This Row],[Место]]+1+'Сводная таблица'!$B$2-Таблиця12[[#This Row],[Место]]</f>
        <v>1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 x14ac:dyDescent="0.25">
      <c r="A8" s="33"/>
      <c r="B8" s="13" t="s">
        <v>14</v>
      </c>
      <c r="C8" s="13">
        <v>8</v>
      </c>
      <c r="D8" s="2">
        <f>'Сводная таблица'!$B$2-Таблиця12[[#This Row],[Место]]+1+'Сводная таблица'!$B$2-Таблиця12[[#This Row],[Место]]</f>
        <v>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17" x14ac:dyDescent="0.25">
      <c r="A9" s="33"/>
      <c r="B9" s="13" t="s">
        <v>13</v>
      </c>
      <c r="C9" s="13">
        <v>8</v>
      </c>
      <c r="D9" s="2">
        <f>'Сводная таблица'!$B$2-Таблиця12[[#This Row],[Место]]+1+'Сводная таблица'!$B$2-Таблиця12[[#This Row],[Место]]</f>
        <v>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x14ac:dyDescent="0.25">
      <c r="A10" s="33"/>
      <c r="B10" s="13" t="s">
        <v>17</v>
      </c>
      <c r="C10" s="13">
        <v>8</v>
      </c>
      <c r="D10" s="2">
        <f>'Сводная таблица'!$B$2-Таблиця12[[#This Row],[Место]]+1+'Сводная таблица'!$B$2-Таблиця12[[#This Row],[Место]]</f>
        <v>1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1:17" x14ac:dyDescent="0.25">
      <c r="A11" s="33"/>
      <c r="B11" s="13" t="s">
        <v>15</v>
      </c>
      <c r="C11" s="13">
        <v>8</v>
      </c>
      <c r="D11" s="13">
        <f>'Сводная таблица'!$B$2-Таблиця12[[#This Row],[Место]]+1+'Сводная таблица'!$B$2-Таблиця12[[#This Row],[Место]]</f>
        <v>1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7" x14ac:dyDescent="0.25">
      <c r="A12" s="33"/>
      <c r="B12" s="33"/>
      <c r="C12" s="33"/>
      <c r="D12" s="33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17" x14ac:dyDescent="0.25">
      <c r="A13" s="33"/>
      <c r="B13" s="33"/>
      <c r="C13" s="33"/>
      <c r="D13" s="33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17" x14ac:dyDescent="0.25">
      <c r="A14" s="33"/>
      <c r="B14" s="33"/>
      <c r="C14" s="33"/>
      <c r="D14" s="33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1:17" x14ac:dyDescent="0.25">
      <c r="A15" s="33"/>
      <c r="B15" s="33"/>
      <c r="C15" s="33"/>
      <c r="D15" s="33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17" x14ac:dyDescent="0.25">
      <c r="A16" s="33"/>
      <c r="B16" s="33"/>
      <c r="C16" s="33"/>
      <c r="D16" s="33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1:17" x14ac:dyDescent="0.25">
      <c r="A17" s="33"/>
      <c r="B17" s="33"/>
      <c r="C17" s="33"/>
      <c r="D17" s="33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1:17" x14ac:dyDescent="0.25">
      <c r="A18" s="33"/>
      <c r="B18" s="33"/>
      <c r="C18" s="33"/>
      <c r="D18" s="33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1:17" x14ac:dyDescent="0.25">
      <c r="A19" s="33"/>
      <c r="B19" s="33"/>
      <c r="C19" s="33"/>
      <c r="D19" s="33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17" x14ac:dyDescent="0.25">
      <c r="A20" s="33"/>
      <c r="B20" s="33"/>
      <c r="C20" s="33"/>
      <c r="D20" s="33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1:17" x14ac:dyDescent="0.25">
      <c r="A21" s="33"/>
      <c r="B21" s="33"/>
      <c r="C21" s="33"/>
      <c r="D21" s="33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 x14ac:dyDescent="0.25">
      <c r="A22" s="33"/>
      <c r="B22" s="33"/>
      <c r="C22" s="33"/>
      <c r="D22" s="33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x14ac:dyDescent="0.25">
      <c r="A23" s="33"/>
      <c r="B23" s="33"/>
      <c r="C23" s="33"/>
      <c r="D23" s="33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17" x14ac:dyDescent="0.25">
      <c r="A24" s="33"/>
      <c r="B24" s="33"/>
      <c r="C24" s="33"/>
      <c r="D24" s="33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1:17" x14ac:dyDescent="0.25">
      <c r="A25" s="33"/>
      <c r="B25" s="33"/>
      <c r="C25" s="33"/>
      <c r="D25" s="33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1:17" x14ac:dyDescent="0.25">
      <c r="A26" s="33"/>
      <c r="B26" s="33"/>
      <c r="C26" s="33"/>
      <c r="D26" s="33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1:17" x14ac:dyDescent="0.25">
      <c r="A27" s="33"/>
      <c r="B27" s="33"/>
      <c r="C27" s="33"/>
      <c r="D27" s="33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1:17" x14ac:dyDescent="0.25">
      <c r="A28" s="33"/>
      <c r="B28" s="33"/>
      <c r="C28" s="33"/>
      <c r="D28" s="33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1:17" x14ac:dyDescent="0.25">
      <c r="A29" s="33"/>
      <c r="B29" s="33"/>
      <c r="C29" s="33"/>
      <c r="D29" s="33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1:17" x14ac:dyDescent="0.25">
      <c r="A30" s="33"/>
      <c r="B30" s="33"/>
      <c r="C30" s="33"/>
      <c r="D30" s="33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1:17" x14ac:dyDescent="0.25">
      <c r="A31" s="33"/>
      <c r="B31" s="33"/>
      <c r="C31" s="33"/>
      <c r="D31" s="33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</sheetData>
  <mergeCells count="4">
    <mergeCell ref="B2:D2"/>
    <mergeCell ref="A2:A11"/>
    <mergeCell ref="E1:Q31"/>
    <mergeCell ref="A12:D31"/>
  </mergeCells>
  <conditionalFormatting sqref="C4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dataBar" priority="1">
      <dataBar>
        <cfvo type="num" val="1"/>
        <cfvo type="num" val="13"/>
        <color rgb="FFFFFF00"/>
      </dataBar>
      <extLst>
        <ext xmlns:x14="http://schemas.microsoft.com/office/spreadsheetml/2009/9/main" uri="{B025F937-C7B1-47D3-B67F-A62EFF666E3E}">
          <x14:id>{5E5A0B96-9805-4A40-8754-2E979E30047E}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5A0B96-9805-4A40-8754-2E979E30047E}">
            <x14:dataBar minLength="0" maxLength="100" border="1" gradient="0">
              <x14:cfvo type="num">
                <xm:f>1</xm:f>
              </x14:cfvo>
              <x14:cfvo type="num">
                <xm:f>13</xm:f>
              </x14:cfvo>
              <x14:borderColor rgb="FF000000"/>
              <x14:negativeFillColor rgb="FFFF0000"/>
              <x14:axisColor rgb="FF000000"/>
            </x14:dataBar>
          </x14:cfRule>
          <xm:sqref>D4:D11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CCC7-0EE3-4077-A80F-F630B8B6435C}">
  <sheetPr>
    <tabColor rgb="FFC00000"/>
  </sheetPr>
  <dimension ref="A1:AL68"/>
  <sheetViews>
    <sheetView topLeftCell="J1" zoomScale="295" zoomScaleNormal="295" workbookViewId="0">
      <selection activeCell="Q6" sqref="Q6"/>
    </sheetView>
  </sheetViews>
  <sheetFormatPr defaultRowHeight="15" x14ac:dyDescent="0.25"/>
  <cols>
    <col min="1" max="9" width="9.140625" style="2"/>
    <col min="10" max="12" width="10.7109375" style="2" customWidth="1"/>
    <col min="13" max="13" width="16.85546875" style="2" bestFit="1" customWidth="1"/>
    <col min="14" max="15" width="10.7109375" style="2" customWidth="1"/>
    <col min="16" max="16" width="9.140625" style="2"/>
    <col min="17" max="17" width="19.28515625" style="2" bestFit="1" customWidth="1"/>
    <col min="18" max="20" width="10.7109375" style="2" customWidth="1"/>
    <col min="21" max="16384" width="9.140625" style="2"/>
  </cols>
  <sheetData>
    <row r="1" spans="1:38" ht="15.75" thickBot="1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5"/>
      <c r="R1" s="15"/>
      <c r="S1" s="15"/>
      <c r="T1" s="15"/>
      <c r="U1" s="15"/>
      <c r="V1" s="15"/>
      <c r="W1" s="15"/>
      <c r="X1" s="15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x14ac:dyDescent="0.25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8</v>
      </c>
      <c r="H2" s="6" t="s">
        <v>7</v>
      </c>
      <c r="I2" s="33"/>
      <c r="J2" s="33"/>
      <c r="K2" s="33"/>
      <c r="L2" s="33"/>
      <c r="M2" s="33"/>
      <c r="N2" s="33"/>
      <c r="O2" s="33"/>
      <c r="P2" s="33"/>
      <c r="Q2" s="15"/>
      <c r="R2" s="15"/>
      <c r="S2" s="15"/>
      <c r="T2" s="15"/>
      <c r="U2" s="15"/>
      <c r="V2" s="15"/>
      <c r="W2" s="15"/>
      <c r="X2" s="15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8" ht="15.75" thickBot="1" x14ac:dyDescent="0.3">
      <c r="A3" s="7" t="s">
        <v>6</v>
      </c>
      <c r="B3" s="8">
        <v>0.3</v>
      </c>
      <c r="C3" s="8">
        <v>0.3</v>
      </c>
      <c r="D3" s="8">
        <v>0.2</v>
      </c>
      <c r="E3" s="8">
        <v>0.1</v>
      </c>
      <c r="F3" s="8">
        <v>0.1</v>
      </c>
      <c r="G3" s="8">
        <f>SUM(B3:F3)</f>
        <v>1</v>
      </c>
      <c r="H3" s="9">
        <f>'Сводная таблица'!B2</f>
        <v>8</v>
      </c>
      <c r="I3" s="33"/>
      <c r="J3" s="33"/>
      <c r="K3" s="33"/>
      <c r="L3" s="33"/>
      <c r="M3" s="33"/>
      <c r="N3" s="33"/>
      <c r="O3" s="33"/>
      <c r="P3" s="33"/>
      <c r="Q3" s="15"/>
      <c r="R3" s="15"/>
      <c r="S3" s="15"/>
      <c r="T3" s="15"/>
      <c r="U3" s="15"/>
      <c r="V3" s="15"/>
      <c r="W3" s="15"/>
      <c r="X3" s="15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spans="1:38" ht="15.75" thickBot="1" x14ac:dyDescent="0.3">
      <c r="A4" s="36"/>
      <c r="B4" s="36"/>
      <c r="C4" s="36"/>
      <c r="D4" s="36"/>
      <c r="E4" s="36"/>
      <c r="F4" s="36"/>
      <c r="G4" s="36"/>
      <c r="H4" s="36"/>
      <c r="I4" s="33"/>
      <c r="J4" s="33"/>
      <c r="K4" s="33"/>
      <c r="L4" s="33"/>
      <c r="M4" s="33"/>
      <c r="N4" s="33"/>
      <c r="O4" s="33"/>
      <c r="P4" s="33"/>
      <c r="Q4" s="15"/>
      <c r="R4" s="15"/>
      <c r="S4" s="15"/>
      <c r="T4" s="15"/>
      <c r="U4" s="15"/>
      <c r="V4" s="15"/>
      <c r="W4" s="15"/>
      <c r="X4" s="15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spans="1:38" x14ac:dyDescent="0.25">
      <c r="A5" s="4" t="s">
        <v>9</v>
      </c>
      <c r="B5" s="5">
        <v>1</v>
      </c>
      <c r="C5" s="5">
        <v>1</v>
      </c>
      <c r="D5" s="5">
        <v>1</v>
      </c>
      <c r="E5" s="5">
        <v>1</v>
      </c>
      <c r="F5" s="10">
        <v>1</v>
      </c>
      <c r="G5" s="6" t="s">
        <v>11</v>
      </c>
      <c r="H5" s="37"/>
      <c r="I5" s="38"/>
      <c r="J5" s="13" t="s">
        <v>19</v>
      </c>
      <c r="K5" s="13" t="s">
        <v>20</v>
      </c>
      <c r="L5" s="13" t="s">
        <v>21</v>
      </c>
      <c r="M5" s="13" t="s">
        <v>22</v>
      </c>
      <c r="N5" s="13" t="s">
        <v>4</v>
      </c>
      <c r="O5" s="13" t="s">
        <v>5</v>
      </c>
      <c r="P5" s="13" t="s">
        <v>23</v>
      </c>
      <c r="Q5" s="46" t="s">
        <v>27</v>
      </c>
      <c r="R5" s="15"/>
      <c r="S5" s="15"/>
      <c r="T5" s="15"/>
      <c r="U5" s="15"/>
      <c r="V5" s="15"/>
      <c r="W5" s="15"/>
      <c r="X5" s="15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ht="15.75" thickBot="1" x14ac:dyDescent="0.3">
      <c r="A6" s="7" t="s">
        <v>10</v>
      </c>
      <c r="B6" s="8">
        <f>B$3*($H$3+1-B5)</f>
        <v>2.4</v>
      </c>
      <c r="C6" s="8">
        <f t="shared" ref="C6:F6" si="0">C$3*($H$3+1-C5)</f>
        <v>2.4</v>
      </c>
      <c r="D6" s="8">
        <f t="shared" si="0"/>
        <v>1.6</v>
      </c>
      <c r="E6" s="8">
        <f t="shared" si="0"/>
        <v>0.8</v>
      </c>
      <c r="F6" s="8">
        <f t="shared" si="0"/>
        <v>0.8</v>
      </c>
      <c r="G6" s="11">
        <f>SUM(B6:F6)</f>
        <v>8</v>
      </c>
      <c r="H6" s="37"/>
      <c r="I6" s="38"/>
      <c r="J6" s="13" t="s">
        <v>16</v>
      </c>
      <c r="K6" s="12">
        <v>8</v>
      </c>
      <c r="L6" s="12">
        <v>8</v>
      </c>
      <c r="M6" s="12">
        <v>8</v>
      </c>
      <c r="N6" s="12">
        <v>8</v>
      </c>
      <c r="O6" s="12">
        <v>1</v>
      </c>
      <c r="P6" s="12">
        <f>SUM($B$3*($H$3 + 1 - Т_В_С[[#This Row],[Армия]]), $C$3 *($H$3 + 1 - Т_В_С[[#This Row],[Рекруты]]), $D$3*($H$3 + 1 - Т_В_С[[#This Row],[Дисциплина]]), $E$3*($H$3 + 1 - Т_В_С[[#This Row],[БД]]), $F$3* ($H$3 + 1 - Т_В_С[[#This Row],[Бонусы]]))</f>
        <v>1.7000000000000002</v>
      </c>
      <c r="Q6" s="12">
        <f>_xlfn.RANK.EQ(Т_В_С[[#This Row],[В. счет]],Т_В_С[В. счет],1)-1</f>
        <v>7</v>
      </c>
      <c r="R6" s="15"/>
      <c r="S6" s="15"/>
      <c r="T6" s="15"/>
      <c r="U6" s="15"/>
      <c r="V6" s="15"/>
      <c r="W6" s="15"/>
      <c r="X6" s="15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5">
      <c r="A7" s="33"/>
      <c r="B7" s="33"/>
      <c r="C7" s="33"/>
      <c r="D7" s="33"/>
      <c r="E7" s="33"/>
      <c r="F7" s="33"/>
      <c r="G7" s="33"/>
      <c r="H7" s="33"/>
      <c r="I7" s="33"/>
      <c r="J7" s="13" t="s">
        <v>12</v>
      </c>
      <c r="K7" s="12">
        <v>8</v>
      </c>
      <c r="L7" s="12">
        <v>8</v>
      </c>
      <c r="M7" s="12">
        <v>8</v>
      </c>
      <c r="N7" s="12">
        <v>8</v>
      </c>
      <c r="O7" s="12">
        <v>2</v>
      </c>
      <c r="P7" s="12">
        <f>SUM($B$3*($H$3 + 1 - Т_В_С[[#This Row],[Армия]]), $C$3 *($H$3 + 1 - Т_В_С[[#This Row],[Рекруты]]), $D$3*($H$3 + 1 - Т_В_С[[#This Row],[Дисциплина]]), $E$3*($H$3 + 1 - Т_В_С[[#This Row],[БД]]), $F$3* ($H$3 + 1 - Т_В_С[[#This Row],[Бонусы]]))</f>
        <v>1.6</v>
      </c>
      <c r="Q7" s="12">
        <f>_xlfn.RANK.EQ(Т_В_С[[#This Row],[В. счет]],Т_В_С[В. счет],1)-1</f>
        <v>6</v>
      </c>
      <c r="R7" s="15"/>
      <c r="S7" s="15"/>
      <c r="T7" s="15"/>
      <c r="U7" s="15"/>
      <c r="V7" s="15"/>
      <c r="W7" s="15"/>
      <c r="X7" s="15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5">
      <c r="A8" s="33"/>
      <c r="B8" s="33"/>
      <c r="C8" s="33"/>
      <c r="D8" s="33"/>
      <c r="E8" s="33"/>
      <c r="F8" s="33"/>
      <c r="G8" s="33"/>
      <c r="H8" s="33"/>
      <c r="I8" s="33"/>
      <c r="J8" s="13" t="s">
        <v>18</v>
      </c>
      <c r="K8" s="12">
        <v>8</v>
      </c>
      <c r="L8" s="12">
        <v>8</v>
      </c>
      <c r="M8" s="12">
        <v>8</v>
      </c>
      <c r="N8" s="12">
        <v>8</v>
      </c>
      <c r="O8" s="12">
        <v>3</v>
      </c>
      <c r="P8" s="12">
        <f>SUM($B$3*($H$3 + 1 - Т_В_С[[#This Row],[Армия]]), $C$3 *($H$3 + 1 - Т_В_С[[#This Row],[Рекруты]]), $D$3*($H$3 + 1 - Т_В_С[[#This Row],[Дисциплина]]), $E$3*($H$3 + 1 - Т_В_С[[#This Row],[БД]]), $F$3* ($H$3 + 1 - Т_В_С[[#This Row],[Бонусы]]))</f>
        <v>1.5</v>
      </c>
      <c r="Q8" s="12">
        <f>_xlfn.RANK.EQ(Т_В_С[[#This Row],[В. счет]],Т_В_С[В. счет],1)-1</f>
        <v>5</v>
      </c>
      <c r="R8" s="15"/>
      <c r="S8" s="15"/>
      <c r="T8" s="15"/>
      <c r="U8" s="15"/>
      <c r="V8" s="15"/>
      <c r="W8" s="15"/>
      <c r="X8" s="15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5">
      <c r="A9" s="33"/>
      <c r="B9" s="33"/>
      <c r="C9" s="33"/>
      <c r="D9" s="33"/>
      <c r="E9" s="33"/>
      <c r="F9" s="33"/>
      <c r="G9" s="33"/>
      <c r="H9" s="33"/>
      <c r="I9" s="33"/>
      <c r="J9" s="13" t="s">
        <v>44</v>
      </c>
      <c r="K9" s="12">
        <v>8</v>
      </c>
      <c r="L9" s="12">
        <v>8</v>
      </c>
      <c r="M9" s="12">
        <v>8</v>
      </c>
      <c r="N9" s="12">
        <v>8</v>
      </c>
      <c r="O9" s="12">
        <v>4</v>
      </c>
      <c r="P9" s="12">
        <f>SUM($B$3*($H$3 + 1 - Т_В_С[[#This Row],[Армия]]), $C$3 *($H$3 + 1 - Т_В_С[[#This Row],[Рекруты]]), $D$3*($H$3 + 1 - Т_В_С[[#This Row],[Дисциплина]]), $E$3*($H$3 + 1 - Т_В_С[[#This Row],[БД]]), $F$3* ($H$3 + 1 - Т_В_С[[#This Row],[Бонусы]]))</f>
        <v>1.4</v>
      </c>
      <c r="Q9" s="12">
        <f>_xlfn.RANK.EQ(Т_В_С[[#This Row],[В. счет]],Т_В_С[В. счет],1)-1</f>
        <v>4</v>
      </c>
      <c r="R9" s="15"/>
      <c r="S9" s="15"/>
      <c r="T9" s="15"/>
      <c r="U9" s="15"/>
      <c r="V9" s="15"/>
      <c r="W9" s="15"/>
      <c r="X9" s="15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13" t="s">
        <v>14</v>
      </c>
      <c r="K10" s="12">
        <v>8</v>
      </c>
      <c r="L10" s="12">
        <v>8</v>
      </c>
      <c r="M10" s="12">
        <v>8</v>
      </c>
      <c r="N10" s="12">
        <v>8</v>
      </c>
      <c r="O10" s="12">
        <v>5</v>
      </c>
      <c r="P10" s="12">
        <f>SUM($B$3*($H$3 + 1 - Т_В_С[[#This Row],[Армия]]), $C$3 *($H$3 + 1 - Т_В_С[[#This Row],[Рекруты]]), $D$3*($H$3 + 1 - Т_В_С[[#This Row],[Дисциплина]]), $E$3*($H$3 + 1 - Т_В_С[[#This Row],[БД]]), $F$3* ($H$3 + 1 - Т_В_С[[#This Row],[Бонусы]]))</f>
        <v>1.3</v>
      </c>
      <c r="Q10" s="12">
        <f>_xlfn.RANK.EQ(Т_В_С[[#This Row],[В. счет]],Т_В_С[В. счет],1)-1</f>
        <v>3</v>
      </c>
      <c r="R10" s="15"/>
      <c r="S10" s="15"/>
      <c r="T10" s="15"/>
      <c r="U10" s="15"/>
      <c r="V10" s="15"/>
      <c r="W10" s="15"/>
      <c r="X10" s="15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13" t="s">
        <v>13</v>
      </c>
      <c r="K11" s="12">
        <v>8</v>
      </c>
      <c r="L11" s="12">
        <v>8</v>
      </c>
      <c r="M11" s="12">
        <v>8</v>
      </c>
      <c r="N11" s="12">
        <v>8</v>
      </c>
      <c r="O11" s="12">
        <v>6</v>
      </c>
      <c r="P11" s="12">
        <f>SUM($B$3*($H$3 + 1 - Т_В_С[[#This Row],[Армия]]), $C$3 *($H$3 + 1 - Т_В_С[[#This Row],[Рекруты]]), $D$3*($H$3 + 1 - Т_В_С[[#This Row],[Дисциплина]]), $E$3*($H$3 + 1 - Т_В_С[[#This Row],[БД]]), $F$3* ($H$3 + 1 - Т_В_С[[#This Row],[Бонусы]]))</f>
        <v>1.2000000000000002</v>
      </c>
      <c r="Q11" s="12">
        <f>_xlfn.RANK.EQ(Т_В_С[[#This Row],[В. счет]],Т_В_С[В. счет],1)-1</f>
        <v>2</v>
      </c>
      <c r="R11" s="15"/>
      <c r="S11" s="15"/>
      <c r="T11" s="15"/>
      <c r="U11" s="15"/>
      <c r="V11" s="15"/>
      <c r="W11" s="15"/>
      <c r="X11" s="15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13" t="s">
        <v>17</v>
      </c>
      <c r="K12" s="12">
        <v>8</v>
      </c>
      <c r="L12" s="12">
        <v>8</v>
      </c>
      <c r="M12" s="12">
        <v>8</v>
      </c>
      <c r="N12" s="12">
        <v>8</v>
      </c>
      <c r="O12" s="12">
        <v>7</v>
      </c>
      <c r="P12" s="12">
        <f>SUM($B$3*($H$3 + 1 - Т_В_С[[#This Row],[Армия]]), $C$3 *($H$3 + 1 - Т_В_С[[#This Row],[Рекруты]]), $D$3*($H$3 + 1 - Т_В_С[[#This Row],[Дисциплина]]), $E$3*($H$3 + 1 - Т_В_С[[#This Row],[БД]]), $F$3* ($H$3 + 1 - Т_В_С[[#This Row],[Бонусы]]))</f>
        <v>1.1000000000000001</v>
      </c>
      <c r="Q12" s="12">
        <f>_xlfn.RANK.EQ(Т_В_С[[#This Row],[В. счет]],Т_В_С[В. счет],1)-1</f>
        <v>1</v>
      </c>
      <c r="R12" s="15"/>
      <c r="S12" s="15"/>
      <c r="T12" s="15"/>
      <c r="U12" s="15"/>
      <c r="V12" s="15"/>
      <c r="W12" s="15"/>
      <c r="X12" s="15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12" t="s">
        <v>15</v>
      </c>
      <c r="K13" s="12">
        <v>8</v>
      </c>
      <c r="L13" s="12">
        <v>8</v>
      </c>
      <c r="M13" s="12">
        <v>8</v>
      </c>
      <c r="N13" s="12">
        <v>8</v>
      </c>
      <c r="O13" s="12">
        <v>8</v>
      </c>
      <c r="P13" s="12">
        <f>SUM($B$3*($H$3 + 1 - Т_В_С[[#This Row],[Армия]]), $C$3 *($H$3 + 1 - Т_В_С[[#This Row],[Рекруты]]), $D$3*($H$3 + 1 - Т_В_С[[#This Row],[Дисциплина]]), $E$3*($H$3 + 1 - Т_В_С[[#This Row],[БД]]), $F$3* ($H$3 + 1 - Т_В_С[[#This Row],[Бонусы]]))</f>
        <v>1</v>
      </c>
      <c r="Q13" s="12">
        <f>_xlfn.RANK.EQ(Т_В_С[[#This Row],[В. счет]],Т_В_С[В. счет],1)-1</f>
        <v>0</v>
      </c>
      <c r="R13" s="15"/>
      <c r="S13" s="15"/>
      <c r="T13" s="15"/>
      <c r="U13" s="15"/>
      <c r="V13" s="15"/>
      <c r="W13" s="15"/>
      <c r="X13" s="15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5" spans="1:38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spans="1:38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spans="1:38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</row>
    <row r="28" spans="1:38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</row>
    <row r="29" spans="1:38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spans="1:38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spans="1:38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</row>
    <row r="33" spans="1:38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</row>
    <row r="34" spans="1:38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</row>
    <row r="35" spans="1:38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spans="1:38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spans="1:38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spans="1:38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spans="1:38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</row>
    <row r="40" spans="1:38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</row>
    <row r="41" spans="1:38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</row>
    <row r="42" spans="1:38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</row>
    <row r="43" spans="1:38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</row>
    <row r="44" spans="1:3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</row>
    <row r="45" spans="1:3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</row>
    <row r="46" spans="1:38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</row>
    <row r="67" spans="4:4" x14ac:dyDescent="0.25">
      <c r="D67" s="17"/>
    </row>
    <row r="68" spans="4:4" x14ac:dyDescent="0.25">
      <c r="D68" s="17"/>
    </row>
  </sheetData>
  <mergeCells count="7">
    <mergeCell ref="Y1:AL46"/>
    <mergeCell ref="A4:H4"/>
    <mergeCell ref="I2:P4"/>
    <mergeCell ref="A1:P1"/>
    <mergeCell ref="H5:I6"/>
    <mergeCell ref="A7:I13"/>
    <mergeCell ref="A14:X46"/>
  </mergeCells>
  <conditionalFormatting sqref="P6:P13">
    <cfRule type="dataBar" priority="2">
      <dataBar>
        <cfvo type="num" val="1"/>
        <cfvo type="num" val="7"/>
        <color rgb="FFFF0000"/>
      </dataBar>
      <extLst>
        <ext xmlns:x14="http://schemas.microsoft.com/office/spreadsheetml/2009/9/main" uri="{B025F937-C7B1-47D3-B67F-A62EFF666E3E}">
          <x14:id>{2EBE3C6A-8CDE-4654-B764-1D2407A69A99}</x14:id>
        </ext>
      </extLst>
    </cfRule>
    <cfRule type="dataBar" priority="3">
      <dataBar>
        <cfvo type="num" val="0"/>
        <cfvo type="num" val="$H$3"/>
        <color rgb="FF00B050"/>
      </dataBar>
      <extLst>
        <ext xmlns:x14="http://schemas.microsoft.com/office/spreadsheetml/2009/9/main" uri="{B025F937-C7B1-47D3-B67F-A62EFF666E3E}">
          <x14:id>{9174087B-7243-41D3-B0F0-849150278BCC}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{F668555E-79C6-41F5-820B-C584FC0C4EFC}</x14:id>
        </ext>
      </extLst>
    </cfRule>
  </conditionalFormatting>
  <conditionalFormatting sqref="K6:O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rgb="FF00B050"/>
        <color rgb="FFC00000"/>
      </colorScale>
    </cfRule>
    <cfRule type="colorScale" priority="6">
      <colorScale>
        <cfvo type="min"/>
        <cfvo type="max"/>
        <color theme="9" tint="0.59999389629810485"/>
        <color rgb="FFFF7575"/>
      </colorScale>
    </cfRule>
    <cfRule type="colorScale" priority="7">
      <colorScale>
        <cfvo type="min"/>
        <cfvo type="max"/>
        <color theme="9"/>
        <color theme="0"/>
      </colorScale>
    </cfRule>
    <cfRule type="colorScale" priority="8">
      <colorScale>
        <cfvo type="min"/>
        <cfvo type="max"/>
        <color theme="0"/>
        <color rgb="FFFF0000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BE3C6A-8CDE-4654-B764-1D2407A69A99}">
            <x14:dataBar minLength="0" maxLength="100" border="1" gradient="0">
              <x14:cfvo type="num">
                <xm:f>1</xm:f>
              </x14:cfvo>
              <x14:cfvo type="num">
                <xm:f>7</xm:f>
              </x14:cfvo>
              <x14:borderColor rgb="FF000000"/>
              <x14:negativeFillColor rgb="FFFF0000"/>
              <x14:axisColor rgb="FF000000"/>
            </x14:dataBar>
          </x14:cfRule>
          <x14:cfRule type="dataBar" id="{9174087B-7243-41D3-B0F0-849150278BCC}">
            <x14:dataBar minLength="0" maxLength="100" border="1" gradient="0">
              <x14:cfvo type="num">
                <xm:f>0</xm:f>
              </x14:cfvo>
              <x14:cfvo type="num">
                <xm:f>$H$3</xm:f>
              </x14:cfvo>
              <x14:borderColor rgb="FF000000"/>
              <x14:negativeFillColor rgb="FFFF0000"/>
              <x14:axisColor rgb="FF000000"/>
            </x14:dataBar>
          </x14:cfRule>
          <x14:cfRule type="dataBar" id="{F668555E-79C6-41F5-820B-C584FC0C4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7909-7B76-4CA8-85AD-0BFB71221ADC}">
  <sheetPr>
    <tabColor rgb="FF0070C0"/>
  </sheetPr>
  <dimension ref="A1:AA30"/>
  <sheetViews>
    <sheetView topLeftCell="G1" zoomScale="295" zoomScaleNormal="295" workbookViewId="0">
      <selection activeCell="P4" sqref="P4"/>
    </sheetView>
  </sheetViews>
  <sheetFormatPr defaultRowHeight="15" x14ac:dyDescent="0.25"/>
  <cols>
    <col min="1" max="2" width="9.140625" style="3"/>
    <col min="3" max="3" width="7.7109375" style="3" bestFit="1" customWidth="1"/>
    <col min="4" max="4" width="7.85546875" style="3" bestFit="1" customWidth="1"/>
    <col min="5" max="5" width="5" style="3" bestFit="1" customWidth="1"/>
    <col min="6" max="6" width="10.7109375" style="3" bestFit="1" customWidth="1"/>
    <col min="7" max="7" width="10.28515625" style="3" customWidth="1"/>
    <col min="8" max="8" width="9.140625" style="3"/>
    <col min="9" max="9" width="11.85546875" style="3" bestFit="1" customWidth="1"/>
    <col min="10" max="10" width="15" style="3" bestFit="1" customWidth="1"/>
    <col min="11" max="11" width="13.140625" style="3" bestFit="1" customWidth="1"/>
    <col min="12" max="12" width="13.7109375" style="3" bestFit="1" customWidth="1"/>
    <col min="13" max="13" width="8.42578125" style="3" bestFit="1" customWidth="1"/>
    <col min="14" max="14" width="16.42578125" style="3" bestFit="1" customWidth="1"/>
    <col min="15" max="15" width="19.85546875" style="3" bestFit="1" customWidth="1"/>
    <col min="16" max="16" width="19.28515625" style="3" bestFit="1" customWidth="1"/>
    <col min="17" max="16384" width="9.140625" style="3"/>
  </cols>
  <sheetData>
    <row r="1" spans="1:27" x14ac:dyDescent="0.25">
      <c r="A1" s="33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5"/>
      <c r="T1" s="35"/>
      <c r="U1" s="35"/>
      <c r="V1" s="35"/>
      <c r="W1" s="35"/>
      <c r="X1" s="35"/>
      <c r="Y1" s="35"/>
      <c r="Z1" s="35"/>
      <c r="AA1" s="35"/>
    </row>
    <row r="2" spans="1:27" x14ac:dyDescent="0.25">
      <c r="A2" s="33" t="s">
        <v>42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5"/>
      <c r="T2" s="35"/>
      <c r="U2" s="35"/>
      <c r="V2" s="35"/>
      <c r="W2" s="35"/>
      <c r="X2" s="35"/>
      <c r="Y2" s="35"/>
      <c r="Z2" s="35"/>
      <c r="AA2" s="35"/>
    </row>
    <row r="3" spans="1:27" ht="15.75" thickBot="1" x14ac:dyDescent="0.3">
      <c r="A3" s="33" t="s">
        <v>43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5"/>
      <c r="T3" s="35"/>
      <c r="U3" s="35"/>
      <c r="V3" s="35"/>
      <c r="W3" s="35"/>
      <c r="X3" s="35"/>
      <c r="Y3" s="35"/>
      <c r="Z3" s="35"/>
      <c r="AA3" s="35"/>
    </row>
    <row r="4" spans="1:27" x14ac:dyDescent="0.25">
      <c r="A4" s="41"/>
      <c r="B4" s="28" t="s">
        <v>36</v>
      </c>
      <c r="C4" s="29" t="s">
        <v>37</v>
      </c>
      <c r="D4" s="29" t="s">
        <v>38</v>
      </c>
      <c r="E4" s="29" t="s">
        <v>4</v>
      </c>
      <c r="F4" s="29" t="s">
        <v>39</v>
      </c>
      <c r="G4" s="30" t="s">
        <v>8</v>
      </c>
      <c r="H4" s="35"/>
      <c r="I4" s="2" t="s">
        <v>19</v>
      </c>
      <c r="J4" s="2" t="s">
        <v>36</v>
      </c>
      <c r="K4" s="2" t="s">
        <v>37</v>
      </c>
      <c r="L4" s="2" t="s">
        <v>38</v>
      </c>
      <c r="M4" s="2" t="s">
        <v>4</v>
      </c>
      <c r="N4" s="2" t="s">
        <v>39</v>
      </c>
      <c r="O4" s="2" t="s">
        <v>41</v>
      </c>
      <c r="P4" s="46" t="s">
        <v>27</v>
      </c>
      <c r="Q4" s="45"/>
      <c r="R4" s="45"/>
      <c r="S4" s="35"/>
      <c r="T4" s="35"/>
      <c r="U4" s="35"/>
      <c r="V4" s="35"/>
      <c r="W4" s="35"/>
      <c r="X4" s="35"/>
      <c r="Y4" s="35"/>
      <c r="Z4" s="35"/>
      <c r="AA4" s="35"/>
    </row>
    <row r="5" spans="1:27" ht="15.75" thickBot="1" x14ac:dyDescent="0.3">
      <c r="A5" s="41"/>
      <c r="B5" s="31">
        <v>0.24</v>
      </c>
      <c r="C5" s="19">
        <v>0.16</v>
      </c>
      <c r="D5" s="19">
        <v>0.24</v>
      </c>
      <c r="E5" s="19">
        <v>0.24</v>
      </c>
      <c r="F5" s="19">
        <v>0.12</v>
      </c>
      <c r="G5" s="32">
        <f>SUM(B5:F5)</f>
        <v>1</v>
      </c>
      <c r="H5" s="35"/>
      <c r="I5" s="13" t="s">
        <v>16</v>
      </c>
      <c r="J5" s="14">
        <v>8</v>
      </c>
      <c r="K5" s="14">
        <v>8</v>
      </c>
      <c r="L5" s="14">
        <v>8</v>
      </c>
      <c r="M5" s="14">
        <v>8</v>
      </c>
      <c r="N5" s="14">
        <v>1</v>
      </c>
      <c r="O5" s="18">
        <f>SUM(($F$6 - Таблиця13[[#This Row],[Линкоры]])*3*B$5, ($F$6 - Таблиця13[[#This Row],[Галеры]])*C$5,($F$6 - Таблиця13[[#This Row],[Моряки]])*D$5, ($F$6 -Таблиця13[[#This Row],[БД]]) *E$5,($F$6 - Таблиця13[[#This Row],[Прочность]]) *F$5)</f>
        <v>0.84</v>
      </c>
      <c r="P5" s="12">
        <f>_xlfn.RANK.EQ(Таблиця13[[#This Row],[Морской счет]],Таблиця13[Морской счет],1)-1</f>
        <v>6</v>
      </c>
      <c r="Q5" s="45"/>
      <c r="R5" s="45"/>
      <c r="S5" s="35"/>
      <c r="T5" s="35"/>
      <c r="U5" s="35"/>
      <c r="V5" s="35"/>
      <c r="W5" s="35"/>
      <c r="X5" s="35"/>
      <c r="Y5" s="35"/>
      <c r="Z5" s="35"/>
      <c r="AA5" s="35"/>
    </row>
    <row r="6" spans="1:27" ht="15.75" thickBot="1" x14ac:dyDescent="0.3">
      <c r="A6" s="41"/>
      <c r="B6" s="39" t="s">
        <v>45</v>
      </c>
      <c r="C6" s="40"/>
      <c r="D6" s="40"/>
      <c r="E6" s="40"/>
      <c r="F6" s="20">
        <f>'Сводная таблица'!B2</f>
        <v>8</v>
      </c>
      <c r="G6" s="21">
        <v>3</v>
      </c>
      <c r="H6" s="35"/>
      <c r="I6" s="13" t="s">
        <v>14</v>
      </c>
      <c r="J6" s="14">
        <v>8</v>
      </c>
      <c r="K6" s="14">
        <v>8</v>
      </c>
      <c r="L6" s="14">
        <v>8</v>
      </c>
      <c r="M6" s="14">
        <v>8</v>
      </c>
      <c r="N6" s="14">
        <v>2</v>
      </c>
      <c r="O6" s="2">
        <f>SUM(($F$6 - Таблиця13[[#This Row],[Линкоры]])*3*B$5, ($F$6 - Таблиця13[[#This Row],[Галеры]])*C$5,($F$6 - Таблиця13[[#This Row],[Моряки]])*D$5, ($F$6 -Таблиця13[[#This Row],[БД]]) *E$5,($F$6 - Таблиця13[[#This Row],[Прочность]]) *F$5)</f>
        <v>0.72</v>
      </c>
      <c r="P6" s="12">
        <f>_xlfn.RANK.EQ(Таблиця13[[#This Row],[Морской счет]],Таблиця13[Морской счет],1)-1</f>
        <v>5</v>
      </c>
      <c r="Q6" s="45"/>
      <c r="R6" s="45"/>
      <c r="S6" s="35"/>
      <c r="T6" s="35"/>
      <c r="U6" s="35"/>
      <c r="V6" s="35"/>
      <c r="W6" s="35"/>
      <c r="X6" s="35"/>
      <c r="Y6" s="35"/>
      <c r="Z6" s="35"/>
      <c r="AA6" s="35"/>
    </row>
    <row r="7" spans="1:27" ht="15.75" thickBot="1" x14ac:dyDescent="0.3">
      <c r="A7" s="41"/>
      <c r="B7" s="42" t="s">
        <v>51</v>
      </c>
      <c r="C7" s="43"/>
      <c r="D7" s="43"/>
      <c r="E7" s="43"/>
      <c r="F7" s="43"/>
      <c r="G7" s="44"/>
      <c r="H7" s="35"/>
      <c r="I7" s="13" t="s">
        <v>18</v>
      </c>
      <c r="J7" s="14">
        <v>8</v>
      </c>
      <c r="K7" s="14">
        <v>8</v>
      </c>
      <c r="L7" s="14">
        <v>8</v>
      </c>
      <c r="M7" s="14">
        <v>8</v>
      </c>
      <c r="N7" s="14">
        <v>3</v>
      </c>
      <c r="O7" s="2">
        <f>SUM(($F$6 - Таблиця13[[#This Row],[Линкоры]])*3*B$5, ($F$6 - Таблиця13[[#This Row],[Галеры]])*C$5,($F$6 - Таблиця13[[#This Row],[Моряки]])*D$5, ($F$6 -Таблиця13[[#This Row],[БД]]) *E$5,($F$6 - Таблиця13[[#This Row],[Прочность]]) *F$5)</f>
        <v>0.6</v>
      </c>
      <c r="P7" s="12">
        <f>_xlfn.RANK.EQ(Таблиця13[[#This Row],[Морской счет]],Таблиця13[Морской счет],1)-1</f>
        <v>4</v>
      </c>
      <c r="Q7" s="45"/>
      <c r="R7" s="45"/>
      <c r="S7" s="35"/>
      <c r="T7" s="35"/>
      <c r="U7" s="35"/>
      <c r="V7" s="35"/>
      <c r="W7" s="35"/>
      <c r="X7" s="35"/>
      <c r="Y7" s="35"/>
      <c r="Z7" s="35"/>
      <c r="AA7" s="35"/>
    </row>
    <row r="8" spans="1:27" ht="15.75" thickBot="1" x14ac:dyDescent="0.3">
      <c r="A8" s="41"/>
      <c r="B8" s="22">
        <v>1</v>
      </c>
      <c r="C8" s="23">
        <v>1</v>
      </c>
      <c r="D8" s="23">
        <v>1</v>
      </c>
      <c r="E8" s="23">
        <v>1</v>
      </c>
      <c r="F8" s="23">
        <v>1</v>
      </c>
      <c r="G8" s="24">
        <f>SUM((F6- B8)*3*B5, (F6 - C8)*C5, (F6 - D8)*D5, (F6-E8) * E5,(F6 - F8) *F5)</f>
        <v>10.36</v>
      </c>
      <c r="H8" s="35"/>
      <c r="I8" s="13" t="s">
        <v>44</v>
      </c>
      <c r="J8" s="13">
        <v>1</v>
      </c>
      <c r="K8" s="13">
        <v>8</v>
      </c>
      <c r="L8" s="13">
        <v>8</v>
      </c>
      <c r="M8" s="13">
        <v>8</v>
      </c>
      <c r="N8" s="13">
        <v>4</v>
      </c>
      <c r="O8" s="2">
        <f>SUM(($F$6 - Таблиця13[[#This Row],[Линкоры]])*3*B$5, ($F$6 - Таблиця13[[#This Row],[Галеры]])*C$5,($F$6 - Таблиця13[[#This Row],[Моряки]])*D$5, ($F$6 -Таблиця13[[#This Row],[БД]]) *E$5,($F$6 - Таблиця13[[#This Row],[Прочность]]) *F$5)</f>
        <v>5.52</v>
      </c>
      <c r="P8" s="12">
        <f>_xlfn.RANK.EQ(Таблиця13[[#This Row],[Морской счет]],Таблиця13[Морской счет],1)-1</f>
        <v>7</v>
      </c>
      <c r="Q8" s="45"/>
      <c r="R8" s="45"/>
      <c r="S8" s="35"/>
      <c r="T8" s="35"/>
      <c r="U8" s="35"/>
      <c r="V8" s="35"/>
      <c r="W8" s="35"/>
      <c r="X8" s="35"/>
      <c r="Y8" s="35"/>
      <c r="Z8" s="35"/>
      <c r="AA8" s="35"/>
    </row>
    <row r="9" spans="1:27" x14ac:dyDescent="0.25">
      <c r="A9" s="34"/>
      <c r="B9" s="34"/>
      <c r="C9" s="34"/>
      <c r="D9" s="34"/>
      <c r="E9" s="34"/>
      <c r="F9" s="34"/>
      <c r="G9" s="34"/>
      <c r="H9" s="34"/>
      <c r="I9" s="13" t="s">
        <v>12</v>
      </c>
      <c r="J9" s="14">
        <v>8</v>
      </c>
      <c r="K9" s="14">
        <v>8</v>
      </c>
      <c r="L9" s="14">
        <v>8</v>
      </c>
      <c r="M9" s="14">
        <v>8</v>
      </c>
      <c r="N9" s="14">
        <v>5</v>
      </c>
      <c r="O9" s="2">
        <f>SUM(($F$6 - Таблиця13[[#This Row],[Линкоры]])*3*B$5, ($F$6 - Таблиця13[[#This Row],[Галеры]])*C$5,($F$6 - Таблиця13[[#This Row],[Моряки]])*D$5, ($F$6 -Таблиця13[[#This Row],[БД]]) *E$5,($F$6 - Таблиця13[[#This Row],[Прочность]]) *F$5)</f>
        <v>0.36</v>
      </c>
      <c r="P9" s="12">
        <f>_xlfn.RANK.EQ(Таблиця13[[#This Row],[Морской счет]],Таблиця13[Морской счет],1)-1</f>
        <v>3</v>
      </c>
      <c r="Q9" s="45"/>
      <c r="R9" s="45"/>
      <c r="S9" s="35"/>
      <c r="T9" s="35"/>
      <c r="U9" s="35"/>
      <c r="V9" s="35"/>
      <c r="W9" s="35"/>
      <c r="X9" s="35"/>
      <c r="Y9" s="35"/>
      <c r="Z9" s="35"/>
      <c r="AA9" s="35"/>
    </row>
    <row r="10" spans="1:27" x14ac:dyDescent="0.25">
      <c r="A10" s="34"/>
      <c r="B10" s="34"/>
      <c r="C10" s="34"/>
      <c r="D10" s="34"/>
      <c r="E10" s="34"/>
      <c r="F10" s="34"/>
      <c r="G10" s="34"/>
      <c r="H10" s="34"/>
      <c r="I10" s="13" t="s">
        <v>13</v>
      </c>
      <c r="J10" s="14">
        <v>8</v>
      </c>
      <c r="K10" s="14">
        <v>8</v>
      </c>
      <c r="L10" s="14">
        <v>8</v>
      </c>
      <c r="M10" s="14">
        <v>8</v>
      </c>
      <c r="N10" s="14">
        <v>6</v>
      </c>
      <c r="O10" s="2">
        <f>SUM(($F$6 - Таблиця13[[#This Row],[Линкоры]])*3*B$5, ($F$6 - Таблиця13[[#This Row],[Галеры]])*C$5,($F$6 - Таблиця13[[#This Row],[Моряки]])*D$5, ($F$6 -Таблиця13[[#This Row],[БД]]) *E$5,($F$6 - Таблиця13[[#This Row],[Прочность]]) *F$5)</f>
        <v>0.24</v>
      </c>
      <c r="P10" s="12">
        <f>_xlfn.RANK.EQ(Таблиця13[[#This Row],[Морской счет]],Таблиця13[Морской счет],1)-1</f>
        <v>2</v>
      </c>
      <c r="Q10" s="45"/>
      <c r="R10" s="4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x14ac:dyDescent="0.25">
      <c r="A11" s="34"/>
      <c r="B11" s="34"/>
      <c r="C11" s="34"/>
      <c r="D11" s="34"/>
      <c r="E11" s="34"/>
      <c r="F11" s="34"/>
      <c r="G11" s="34"/>
      <c r="H11" s="34"/>
      <c r="I11" s="13" t="s">
        <v>17</v>
      </c>
      <c r="J11" s="14">
        <v>8</v>
      </c>
      <c r="K11" s="14">
        <v>8</v>
      </c>
      <c r="L11" s="14">
        <v>8</v>
      </c>
      <c r="M11" s="14">
        <v>8</v>
      </c>
      <c r="N11" s="14">
        <v>7</v>
      </c>
      <c r="O11" s="2">
        <f>SUM(($F$6 - Таблиця13[[#This Row],[Линкоры]])*3*B$5, ($F$6 - Таблиця13[[#This Row],[Галеры]])*C$5,($F$6 - Таблиця13[[#This Row],[Моряки]])*D$5, ($F$6 -Таблиця13[[#This Row],[БД]]) *E$5,($F$6 - Таблиця13[[#This Row],[Прочность]]) *F$5)</f>
        <v>0.12</v>
      </c>
      <c r="P11" s="12">
        <f>_xlfn.RANK.EQ(Таблиця13[[#This Row],[Морской счет]],Таблиця13[Морской счет],1)-1</f>
        <v>1</v>
      </c>
      <c r="Q11" s="45"/>
      <c r="R11" s="4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5">
      <c r="A12" s="34"/>
      <c r="B12" s="34"/>
      <c r="C12" s="34"/>
      <c r="D12" s="34"/>
      <c r="E12" s="34"/>
      <c r="F12" s="34"/>
      <c r="G12" s="34"/>
      <c r="H12" s="34"/>
      <c r="I12" s="13" t="s">
        <v>15</v>
      </c>
      <c r="J12" s="14">
        <v>8</v>
      </c>
      <c r="K12" s="14">
        <v>8</v>
      </c>
      <c r="L12" s="14">
        <v>8</v>
      </c>
      <c r="M12" s="14">
        <v>8</v>
      </c>
      <c r="N12" s="14">
        <v>8</v>
      </c>
      <c r="O12" s="12">
        <f>SUM(($F$6 - Таблиця13[[#This Row],[Линкоры]])*3*B$5, ($F$6 - Таблиця13[[#This Row],[Галеры]])*C$5,($F$6 - Таблиця13[[#This Row],[Моряки]])*D$5, ($F$6 -Таблиця13[[#This Row],[БД]]) *E$5,($F$6 - Таблиця13[[#This Row],[Прочность]]) *F$5)</f>
        <v>0</v>
      </c>
      <c r="P12" s="12">
        <f>_xlfn.RANK.EQ(Таблиця13[[#This Row],[Морской счет]],Таблиця13[Морской счет],1)-1</f>
        <v>0</v>
      </c>
      <c r="Q12" s="45"/>
      <c r="R12" s="4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5">
      <c r="C29" s="3" t="s">
        <v>48</v>
      </c>
      <c r="D29" s="3" t="s">
        <v>50</v>
      </c>
      <c r="E29" s="3" t="s">
        <v>49</v>
      </c>
      <c r="G29"/>
      <c r="H29"/>
      <c r="I29"/>
      <c r="J29"/>
      <c r="K29"/>
      <c r="L29"/>
      <c r="M29"/>
      <c r="N29"/>
      <c r="O29"/>
      <c r="P29"/>
    </row>
    <row r="30" spans="1:27" x14ac:dyDescent="0.25">
      <c r="C30" s="3">
        <v>0.12</v>
      </c>
      <c r="D30" s="3">
        <v>0</v>
      </c>
      <c r="E30" s="3">
        <f>1- (C30*6+C30+D30)</f>
        <v>0.16000000000000003</v>
      </c>
      <c r="G30"/>
      <c r="H30"/>
      <c r="I30"/>
      <c r="J30"/>
      <c r="K30"/>
      <c r="L30"/>
      <c r="M30"/>
      <c r="N30"/>
      <c r="O30"/>
      <c r="P30"/>
    </row>
  </sheetData>
  <mergeCells count="10">
    <mergeCell ref="S1:AA28"/>
    <mergeCell ref="A1:R1"/>
    <mergeCell ref="A2:R2"/>
    <mergeCell ref="A3:R3"/>
    <mergeCell ref="A13:R28"/>
    <mergeCell ref="B6:E6"/>
    <mergeCell ref="A4:A8"/>
    <mergeCell ref="B7:G7"/>
    <mergeCell ref="H4:H8"/>
    <mergeCell ref="A9:H12"/>
  </mergeCells>
  <conditionalFormatting sqref="J5:N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{9455C92A-7DE2-48ED-B471-ACB2507FEAC0}</x14:id>
        </ext>
      </extLst>
    </cfRule>
  </conditionalFormatting>
  <conditionalFormatting sqref="B8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{8E60FAA9-4AA2-446E-9F83-EB82A8FA8FBF}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5C92A-7DE2-48ED-B471-ACB2507FE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O5:O12</xm:sqref>
        </x14:conditionalFormatting>
        <x14:conditionalFormatting xmlns:xm="http://schemas.microsoft.com/office/excel/2006/main">
          <x14:cfRule type="dataBar" id="{8E60FAA9-4AA2-446E-9F83-EB82A8FA8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Z f n V A L l d U a n A A A A + Q A A A B I A H A B D b 2 5 m a W c v U G F j a 2 F n Z S 5 4 b W w g o h g A K K A U A A A A A A A A A A A A A A A A A A A A A A A A A A A A h c / B C o I w H A b w V 5 H d 3 d a K S P k 7 i a 4 J Q R R d Z S 4 d 6 g y 3 N d + t Q 4 / U K y S U 1 a 3 j 9 / E 7 f N / j d o d 0 a J v g K n u j O p 2 g G a Y o k F p 0 h d J l g p w 9 h y u U c t j l o s 5 L G Y x Y m 3 g w R Y I q a y 8 x I d 5 7 7 O e 4 6 0 v C K J 2 R U 7 b d i 0 q 2 O f p g 9 R + H S h u b a y E R h + N r D G c 4 W u A l Y x G m o w U y 9 Z A p / T V s n I w p k J 8 S N q 6 x r p f c 1 e F h D W S K Q N 4 3 + B N Q S w M E F A A C A A g A L Z f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X 5 1 Q o i k e 4 D g A A A B E A A A A T A B w A R m 9 y b X V s Y X M v U 2 V j d G l v b j E u b S C i G A A o o B Q A A A A A A A A A A A A A A A A A A A A A A A A A A A A r T k 0 u y c z P U w i G 0 I b W A F B L A Q I t A B Q A A g A I A C 2 X 5 1 Q C 5 X V G p w A A A P k A A A A S A A A A A A A A A A A A A A A A A A A A A A B D b 2 5 m a W c v U G F j a 2 F n Z S 5 4 b W x Q S w E C L Q A U A A I A C A A t l + d U D 8 r p q 6 Q A A A D p A A A A E w A A A A A A A A A A A A A A A A D z A A A A W 0 N v b n R l b n R f V H l w Z X N d L n h t b F B L A Q I t A B Q A A g A I A C 2 X 5 1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j o S 5 w 4 g 6 Q K q u K V F u P H f n A A A A A A I A A A A A A B B m A A A A A Q A A I A A A A N E F g H A 9 A I w K e z m M I k Y 7 U s k f c k 3 g 6 u v 5 R u E d j A 5 + I 9 Q 1 A A A A A A 6 A A A A A A g A A I A A A A H b S u s / X + z Q 9 n v g e K a r b / h i v 3 2 t L Q x r U g 5 H X 9 P I T e J v F U A A A A A S O E 1 J h I z f W / H t w b u B D G r x 8 C x F v / T J A K J J G k y Z v U a M 7 A f c n 8 t C m f B P 7 q v i 0 m Z / G G b V c j l f Y e D h R d V f / / U N L Q W s b x f M l I 9 G C z y F j E K H K u 9 r o Q A A A A D Y E Z 2 3 D Q m u I h f n 8 0 O d 0 G p g F u v 7 V L D I w d Z A M n 8 j 3 x d p E m i 0 U b r 5 L V Q T W C s Y z D Q R p X i x 4 U T a P 7 H N R j e m 4 j 9 W I E f c = < / D a t a M a s h u p > 
</file>

<file path=customXml/itemProps1.xml><?xml version="1.0" encoding="utf-8"?>
<ds:datastoreItem xmlns:ds="http://schemas.openxmlformats.org/officeDocument/2006/customXml" ds:itemID="{262F329E-5353-4358-B691-74674BCA0D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Сводная таблица</vt:lpstr>
      <vt:lpstr>Развитие</vt:lpstr>
      <vt:lpstr>Экономический счет</vt:lpstr>
      <vt:lpstr>Военный счет</vt:lpstr>
      <vt:lpstr>Морской 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Goodwin_PC</dc:creator>
  <cp:lastModifiedBy>Goodwin_PC</cp:lastModifiedBy>
  <dcterms:created xsi:type="dcterms:W3CDTF">2022-07-06T11:21:52Z</dcterms:created>
  <dcterms:modified xsi:type="dcterms:W3CDTF">2022-07-07T18:07:54Z</dcterms:modified>
</cp:coreProperties>
</file>