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lyefairmanra\Downloads\3.8\3.8\"/>
    </mc:Choice>
  </mc:AlternateContent>
  <xr:revisionPtr revIDLastSave="0" documentId="13_ncr:1_{22157E83-F38A-475E-BED2-FFD6AFBB9E2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  <sheet name="Sheet1" sheetId="1" r:id="rId2"/>
  </sheets>
  <definedNames>
    <definedName name="_xlnm.Print_Area" localSheetId="1">Sheet1!$A$1:$Y$70</definedName>
    <definedName name="_xlnm.Print_Titles" localSheetId="1">Sheet1!$1:$5</definedName>
    <definedName name="_xlnm.Print_Titles" localSheetId="0">Sheet3!$29:$29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9" i="3" l="1"/>
  <c r="R69" i="3"/>
  <c r="T64" i="3"/>
  <c r="R64" i="3"/>
  <c r="T27" i="3"/>
  <c r="R27" i="3"/>
  <c r="T16" i="3"/>
  <c r="R16" i="3"/>
  <c r="U27" i="3" l="1"/>
  <c r="U16" i="3"/>
  <c r="S27" i="3"/>
  <c r="S16" i="3"/>
  <c r="S69" i="3"/>
  <c r="U69" i="3"/>
  <c r="S64" i="3"/>
  <c r="U64" i="3"/>
  <c r="T68" i="1"/>
  <c r="Q68" i="1"/>
  <c r="O68" i="1"/>
  <c r="Y66" i="1"/>
  <c r="X66" i="1"/>
  <c r="W66" i="1"/>
  <c r="V66" i="1"/>
  <c r="T66" i="1"/>
  <c r="U66" i="1" s="1"/>
  <c r="R66" i="1"/>
  <c r="S66" i="1" s="1"/>
  <c r="P66" i="1"/>
  <c r="Q66" i="1" s="1"/>
  <c r="N66" i="1"/>
  <c r="O66" i="1" s="1"/>
  <c r="Y62" i="1"/>
  <c r="X62" i="1"/>
  <c r="W62" i="1"/>
  <c r="V62" i="1"/>
  <c r="T62" i="1"/>
  <c r="U62" i="1" s="1"/>
  <c r="R62" i="1"/>
  <c r="S62" i="1" s="1"/>
  <c r="P62" i="1"/>
  <c r="Q62" i="1" s="1"/>
  <c r="N62" i="1"/>
  <c r="O62" i="1" s="1"/>
  <c r="Y49" i="1"/>
  <c r="X49" i="1"/>
  <c r="W49" i="1"/>
  <c r="V49" i="1"/>
  <c r="T49" i="1"/>
  <c r="U49" i="1" s="1"/>
  <c r="R49" i="1"/>
  <c r="S49" i="1" s="1"/>
  <c r="P49" i="1"/>
  <c r="Q49" i="1" s="1"/>
  <c r="N49" i="1"/>
  <c r="O49" i="1" s="1"/>
  <c r="Y40" i="1"/>
  <c r="X40" i="1"/>
  <c r="X68" i="1" s="1"/>
  <c r="Y68" i="1" s="1"/>
  <c r="W40" i="1"/>
  <c r="V40" i="1"/>
  <c r="V68" i="1" s="1"/>
  <c r="T40" i="1"/>
  <c r="U40" i="1" s="1"/>
  <c r="R40" i="1"/>
  <c r="R68" i="1" s="1"/>
  <c r="S68" i="1" s="1"/>
  <c r="P40" i="1"/>
  <c r="Q40" i="1" s="1"/>
  <c r="N40" i="1"/>
  <c r="O40" i="1" s="1"/>
  <c r="W68" i="1" l="1"/>
  <c r="U68" i="1"/>
  <c r="S40" i="1"/>
</calcChain>
</file>

<file path=xl/sharedStrings.xml><?xml version="1.0" encoding="utf-8"?>
<sst xmlns="http://schemas.openxmlformats.org/spreadsheetml/2006/main" count="347" uniqueCount="113">
  <si>
    <t>Gender by school</t>
  </si>
  <si>
    <t>2012-13</t>
  </si>
  <si>
    <t>2013-14</t>
  </si>
  <si>
    <t>2014-15</t>
  </si>
  <si>
    <t>Male</t>
  </si>
  <si>
    <t>Female</t>
  </si>
  <si>
    <t>#</t>
  </si>
  <si>
    <t>%</t>
  </si>
  <si>
    <t>Aloha-Huber Park, K-8</t>
  </si>
  <si>
    <t>Barnes</t>
  </si>
  <si>
    <t>Beaver Acres</t>
  </si>
  <si>
    <t>Bethany</t>
  </si>
  <si>
    <t>Bonny Slope</t>
  </si>
  <si>
    <t>Cedar Mill</t>
  </si>
  <si>
    <t>Chehalem</t>
  </si>
  <si>
    <t>Elmonica</t>
  </si>
  <si>
    <t>Errol Hassell</t>
  </si>
  <si>
    <t>Findley</t>
  </si>
  <si>
    <t>Fir Grove</t>
  </si>
  <si>
    <t>Greenway</t>
  </si>
  <si>
    <t>Hazeldale</t>
  </si>
  <si>
    <t>Hiteon</t>
  </si>
  <si>
    <t>Jacob Wismer</t>
  </si>
  <si>
    <t>Kinnaman</t>
  </si>
  <si>
    <t>McKay</t>
  </si>
  <si>
    <t>McKinley</t>
  </si>
  <si>
    <t>Montclair</t>
  </si>
  <si>
    <t>Nancy Ryles</t>
  </si>
  <si>
    <t>Oak Hills</t>
  </si>
  <si>
    <t>Raleigh Hills, K-8</t>
  </si>
  <si>
    <t>Raleigh Park</t>
  </si>
  <si>
    <t>Ridgewood</t>
  </si>
  <si>
    <t>Rock Creek</t>
  </si>
  <si>
    <t>Scholls Heights</t>
  </si>
  <si>
    <t>Sexton Mt</t>
  </si>
  <si>
    <t>Springville, K-8</t>
  </si>
  <si>
    <t>Terra Linda</t>
  </si>
  <si>
    <t>Vose</t>
  </si>
  <si>
    <t>West TV</t>
  </si>
  <si>
    <t>Wm Walker</t>
  </si>
  <si>
    <t>Cedar Park</t>
  </si>
  <si>
    <t>Conestoga</t>
  </si>
  <si>
    <t>Five Oaks</t>
  </si>
  <si>
    <t>Highland Park</t>
  </si>
  <si>
    <t>Meadow Park</t>
  </si>
  <si>
    <t>Mountain View</t>
  </si>
  <si>
    <t>Stoller</t>
  </si>
  <si>
    <t>Whitford</t>
  </si>
  <si>
    <t xml:space="preserve">ACMA </t>
  </si>
  <si>
    <t>Aloha</t>
  </si>
  <si>
    <t xml:space="preserve">Beaverton </t>
  </si>
  <si>
    <t>ISB</t>
  </si>
  <si>
    <t>Southridge</t>
  </si>
  <si>
    <t>Sunset</t>
  </si>
  <si>
    <t>Westview</t>
  </si>
  <si>
    <t>Source: ODE Oct. 1 Enrollment Counts</t>
  </si>
  <si>
    <t>2015-2016</t>
  </si>
  <si>
    <t>510</t>
  </si>
  <si>
    <t>51%</t>
  </si>
  <si>
    <t>487</t>
  </si>
  <si>
    <t>49%</t>
  </si>
  <si>
    <t>528</t>
  </si>
  <si>
    <t>462</t>
  </si>
  <si>
    <t>213</t>
  </si>
  <si>
    <t>488</t>
  </si>
  <si>
    <t>Middle Total</t>
  </si>
  <si>
    <t>High Total</t>
  </si>
  <si>
    <t>District Total</t>
  </si>
  <si>
    <t>Elementary Total</t>
  </si>
  <si>
    <t>53%</t>
  </si>
  <si>
    <t>Health &amp; Sciences</t>
  </si>
  <si>
    <t>Science &amp; Technology</t>
  </si>
  <si>
    <t>Hope Chinese Charter</t>
  </si>
  <si>
    <t>Arco Iris Spanish Immersion</t>
  </si>
  <si>
    <t>Charter School Total</t>
  </si>
  <si>
    <t>2016-17</t>
  </si>
  <si>
    <t>Cooper Mountain</t>
  </si>
  <si>
    <t>Community School</t>
  </si>
  <si>
    <t>Sato</t>
  </si>
  <si>
    <t>Mountainside</t>
  </si>
  <si>
    <t>2017-18</t>
  </si>
  <si>
    <t>*</t>
  </si>
  <si>
    <t>William Walker</t>
  </si>
  <si>
    <t>2015-16 Male</t>
  </si>
  <si>
    <t>2015-16 Male Percent</t>
  </si>
  <si>
    <t>2015-16 Female</t>
  </si>
  <si>
    <t>2015-16 Female Percent</t>
  </si>
  <si>
    <t>2017-18 Male</t>
  </si>
  <si>
    <t>2017-18 Male Percent</t>
  </si>
  <si>
    <t>2017-18 Female</t>
  </si>
  <si>
    <t>2017-18 Female Percent</t>
  </si>
  <si>
    <t>#2</t>
  </si>
  <si>
    <t>%3</t>
  </si>
  <si>
    <t>#4</t>
  </si>
  <si>
    <t>%5</t>
  </si>
  <si>
    <t>#6</t>
  </si>
  <si>
    <t>%7</t>
  </si>
  <si>
    <t>#8</t>
  </si>
  <si>
    <t>%9</t>
  </si>
  <si>
    <t>#10</t>
  </si>
  <si>
    <t>%11</t>
  </si>
  <si>
    <t>District</t>
  </si>
  <si>
    <t>High School</t>
  </si>
  <si>
    <t>Middle School</t>
  </si>
  <si>
    <t>Elementary School</t>
  </si>
  <si>
    <t>Charter School</t>
  </si>
  <si>
    <t>2015-16 Male %</t>
  </si>
  <si>
    <t>2015-16 Female %</t>
  </si>
  <si>
    <t>2017-18 Male %</t>
  </si>
  <si>
    <t>2018-19 Male</t>
  </si>
  <si>
    <t>2018-19 Male Percent</t>
  </si>
  <si>
    <t>2018-19 Female</t>
  </si>
  <si>
    <t>2018-19 Female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</si>
</sst>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2"/>
      <color theme="1"/>
      <name val="Book Antiqua"/>
      <family val="1"/>
    </font>
    <font>
      <b/>
      <i/>
      <sz val="16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/>
    <xf numFmtId="9" fontId="10" fillId="0" borderId="0" xfId="2" applyFont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11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9" fontId="8" fillId="2" borderId="4" xfId="0" applyNumberFormat="1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/>
    </xf>
    <xf numFmtId="9" fontId="11" fillId="2" borderId="4" xfId="2" applyFont="1" applyFill="1" applyBorder="1" applyAlignment="1">
      <alignment horizontal="center"/>
    </xf>
    <xf numFmtId="9" fontId="11" fillId="2" borderId="2" xfId="2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/>
    </xf>
    <xf numFmtId="9" fontId="11" fillId="0" borderId="4" xfId="2" applyFont="1" applyBorder="1" applyAlignment="1">
      <alignment horizontal="center"/>
    </xf>
    <xf numFmtId="9" fontId="11" fillId="0" borderId="2" xfId="2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9" fontId="12" fillId="0" borderId="3" xfId="2" applyFont="1" applyBorder="1" applyAlignment="1">
      <alignment horizontal="center"/>
    </xf>
    <xf numFmtId="9" fontId="12" fillId="0" borderId="1" xfId="2" applyFont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12" fillId="0" borderId="0" xfId="2" applyFont="1" applyAlignment="1">
      <alignment horizontal="center"/>
    </xf>
    <xf numFmtId="0" fontId="6" fillId="0" borderId="0" xfId="0" applyFont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9" fontId="8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/>
    </xf>
    <xf numFmtId="9" fontId="11" fillId="2" borderId="3" xfId="2" applyFont="1" applyFill="1" applyBorder="1" applyAlignment="1">
      <alignment horizontal="center"/>
    </xf>
    <xf numFmtId="9" fontId="11" fillId="2" borderId="1" xfId="2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9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4" xfId="0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9" fontId="8" fillId="3" borderId="4" xfId="0" applyNumberFormat="1" applyFont="1" applyFill="1" applyBorder="1" applyAlignment="1">
      <alignment horizontal="center" vertical="center"/>
    </xf>
    <xf numFmtId="9" fontId="5" fillId="3" borderId="4" xfId="0" applyNumberFormat="1" applyFont="1" applyFill="1" applyBorder="1" applyAlignment="1">
      <alignment horizontal="center" vertical="center"/>
    </xf>
    <xf numFmtId="0" fontId="0" fillId="3" borderId="4" xfId="1" applyNumberFormat="1" applyFont="1" applyFill="1" applyBorder="1" applyAlignment="1">
      <alignment horizontal="center"/>
    </xf>
    <xf numFmtId="9" fontId="11" fillId="3" borderId="4" xfId="2" applyFont="1" applyFill="1" applyBorder="1" applyAlignment="1">
      <alignment horizontal="center"/>
    </xf>
    <xf numFmtId="9" fontId="11" fillId="3" borderId="2" xfId="2" applyFont="1" applyFill="1" applyBorder="1" applyAlignment="1">
      <alignment horizontal="center"/>
    </xf>
    <xf numFmtId="0" fontId="0" fillId="3" borderId="0" xfId="0" applyFill="1"/>
    <xf numFmtId="0" fontId="0" fillId="4" borderId="4" xfId="0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9" fontId="8" fillId="4" borderId="4" xfId="0" applyNumberFormat="1" applyFont="1" applyFill="1" applyBorder="1" applyAlignment="1">
      <alignment horizontal="center" vertical="center"/>
    </xf>
    <xf numFmtId="9" fontId="5" fillId="4" borderId="4" xfId="0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/>
    </xf>
    <xf numFmtId="9" fontId="11" fillId="4" borderId="4" xfId="2" applyFont="1" applyFill="1" applyBorder="1" applyAlignment="1">
      <alignment horizontal="center"/>
    </xf>
    <xf numFmtId="9" fontId="11" fillId="4" borderId="2" xfId="2" applyFont="1" applyFill="1" applyBorder="1" applyAlignment="1">
      <alignment horizontal="center"/>
    </xf>
    <xf numFmtId="0" fontId="0" fillId="5" borderId="0" xfId="0" applyFill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9" fontId="14" fillId="0" borderId="0" xfId="0" applyNumberFormat="1" applyFont="1"/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9" fontId="13" fillId="0" borderId="3" xfId="0" applyNumberFormat="1" applyFont="1" applyBorder="1" applyAlignment="1">
      <alignment horizontal="center"/>
    </xf>
    <xf numFmtId="9" fontId="14" fillId="0" borderId="3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9" fontId="14" fillId="0" borderId="1" xfId="0" applyNumberFormat="1" applyFont="1" applyBorder="1" applyAlignment="1">
      <alignment horizontal="center" wrapText="1"/>
    </xf>
    <xf numFmtId="9" fontId="14" fillId="0" borderId="3" xfId="0" applyNumberFormat="1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9" fontId="13" fillId="0" borderId="1" xfId="0" applyNumberFormat="1" applyFont="1" applyBorder="1" applyAlignment="1">
      <alignment horizontal="center" wrapText="1"/>
    </xf>
    <xf numFmtId="9" fontId="13" fillId="0" borderId="3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9" fontId="13" fillId="0" borderId="0" xfId="0" applyNumberFormat="1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9" fontId="14" fillId="0" borderId="5" xfId="0" applyNumberFormat="1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9" fontId="14" fillId="0" borderId="0" xfId="0" applyNumberFormat="1" applyFont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3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6" fillId="0" borderId="9" xfId="0" applyFont="1" applyBorder="1"/>
    <xf numFmtId="0" fontId="17" fillId="0" borderId="9" xfId="0" applyFont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6">
    <cellStyle name="Comma" xfId="1" builtinId="3"/>
    <cellStyle name="Normal" xfId="0" builtinId="0"/>
    <cellStyle name="Percent" xfId="2" builtinId="5"/>
    <cellStyle name="style1517428360504" xfId="4" xr:uid="{A973DDBA-B9BA-4C39-A0D0-6A9143044C5C}"/>
    <cellStyle name="style1517428360781" xfId="5" xr:uid="{B09D5F8C-CB81-41B8-8BAD-AB97BF57724E}"/>
    <cellStyle name="style1517428360838" xfId="3" xr:uid="{D1D21A7D-031E-472A-9720-E640F9F86D57}"/>
  </cellStyles>
  <dxfs count="140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5" defaultTableStyle="TableStyleMedium2" defaultPivotStyle="PivotStyleLight16">
    <tableStyle name="Table Style 1" pivot="0" count="0" xr9:uid="{0E3EF957-F59F-47FE-8003-B9FD83BD9B8F}"/>
    <tableStyle name="Table Style 2" pivot="0" count="0" xr9:uid="{1913655B-99C8-410D-A008-AF32245FF33D}"/>
    <tableStyle name="Table Style 3" pivot="0" count="0" xr9:uid="{EDB1F90C-DE0A-4EA8-BCDF-B23F2899CC8C}"/>
    <tableStyle name="Table Style 4" pivot="0" count="0" xr9:uid="{5D0B02D8-92CA-449A-87F2-786C3331AD5F}"/>
    <tableStyle name="Table Style 5" pivot="0" count="0" xr9:uid="{6515EE76-BE5D-425D-A107-DEBE99E3FD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746DB-FCC3-45AC-B519-DC9C4CD1E44C}" name="Table4" displayName="Table4" ref="A1:Y2" totalsRowShown="0" headerRowDxfId="139" dataDxfId="138" tableBorderDxfId="137">
  <autoFilter ref="A1:Y2" xr:uid="{94B664C3-E940-45E7-8CCF-850FE28643FC}"/>
  <tableColumns count="25">
    <tableColumn id="1" xr3:uid="{B9084CA7-59D5-4087-BCB4-C65135370E18}" name="District" dataDxfId="136"/>
    <tableColumn id="2" xr3:uid="{1C6E143B-B150-40E3-9DA9-7CC09058BACB}" name="#" dataDxfId="135"/>
    <tableColumn id="3" xr3:uid="{F583DDE1-5B48-4FB6-BC27-C19D68B83589}" name="%" dataDxfId="134"/>
    <tableColumn id="4" xr3:uid="{DBC1F204-FABC-4E15-847B-BA45EDEA21F6}" name="#2" dataDxfId="133"/>
    <tableColumn id="5" xr3:uid="{16162731-39E0-4629-BCE6-05F8D7018437}" name="%3" dataDxfId="132"/>
    <tableColumn id="6" xr3:uid="{FD6491E3-D491-4A9D-A7D1-B1EA66C65F67}" name="#4" dataDxfId="131"/>
    <tableColumn id="7" xr3:uid="{884A3524-BE6A-4F28-9E27-0DD9A2FA3AB9}" name="%5" dataDxfId="130"/>
    <tableColumn id="8" xr3:uid="{86631C31-9ABB-4AAC-A006-A5F9CF6B1C9E}" name="#6" dataDxfId="129"/>
    <tableColumn id="9" xr3:uid="{EEA8346A-7581-4309-AEDE-425FFAB8AE55}" name="%7" dataDxfId="128"/>
    <tableColumn id="10" xr3:uid="{75C37353-26BC-420B-A2FD-1B76570BC7D1}" name="#8" dataDxfId="127"/>
    <tableColumn id="11" xr3:uid="{1EFF00E7-E4B8-495E-9AFE-37C1BE518CC8}" name="%9" dataDxfId="126"/>
    <tableColumn id="12" xr3:uid="{BABA979D-196B-4CE0-9531-42FC13A73E04}" name="#10" dataDxfId="125"/>
    <tableColumn id="13" xr3:uid="{D5910949-2B35-4790-8022-E35CCDF3D615}" name="%11" dataDxfId="124"/>
    <tableColumn id="14" xr3:uid="{846235F7-E58B-4524-873C-15E17D31EF7A}" name="2015-16 Male" dataDxfId="123"/>
    <tableColumn id="15" xr3:uid="{98A6FAB2-F56C-48F2-9908-E428A18A26B3}" name="2015-16 Male Percent" dataDxfId="122"/>
    <tableColumn id="16" xr3:uid="{B1EF2302-E09A-421A-B629-8E03E65224C6}" name="2015-16 Female" dataDxfId="121"/>
    <tableColumn id="17" xr3:uid="{23BF76D1-37BA-4374-9845-B9C9EB4935E6}" name="2015-16 Female Percent" dataDxfId="120"/>
    <tableColumn id="18" xr3:uid="{1BA23FB9-6239-4BC0-A43C-8807382BC803}" name="2018-19 Male" dataDxfId="119"/>
    <tableColumn id="19" xr3:uid="{E964249D-DD37-4EC9-B7E1-EEBB1EA7D2A6}" name="2018-19 Male Percent" dataDxfId="118"/>
    <tableColumn id="20" xr3:uid="{8BD0431B-17E4-4F63-9061-5B51C46E6EF8}" name="2018-19 Female" dataDxfId="117"/>
    <tableColumn id="21" xr3:uid="{0DCE37F7-11E6-443B-8834-ABAE4EC4CA7F}" name="2018-19 Female Percent" dataDxfId="116"/>
    <tableColumn id="22" xr3:uid="{7BE2FA2D-F2A4-4FAE-8A97-C038C579164A}" name="2017-18 Male" dataDxfId="115"/>
    <tableColumn id="23" xr3:uid="{AB626B15-E45B-4D44-BABD-02A0D34AF0B9}" name="2017-18 Male Percent" dataDxfId="114"/>
    <tableColumn id="24" xr3:uid="{8BC0F873-445E-4214-838A-B63B86ACEE1A}" name="2017-18 Female" dataDxfId="113"/>
    <tableColumn id="25" xr3:uid="{3E81FAA9-78E6-4B55-816C-B05F93A6CF17}" name="2017-18 Female Percent" dataDxfId="112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District gender enrollment counts from 2015-16 to 2017-18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63B8E4-40D8-4FC8-BE32-4ED6C004FE68}" name="Table8" displayName="Table8" ref="A4:Y16" totalsRowShown="0" headerRowDxfId="111" dataDxfId="110" tableBorderDxfId="109">
  <autoFilter ref="A4:Y16" xr:uid="{74E60398-B147-445B-8EC0-D7DC1DACE41A}"/>
  <tableColumns count="25">
    <tableColumn id="1" xr3:uid="{CC4C3AED-2567-4D38-929C-77C7386DB0D6}" name="High School" dataDxfId="108"/>
    <tableColumn id="2" xr3:uid="{B156E86B-86E7-43FA-AD08-53666581788B}" name="#" dataDxfId="107"/>
    <tableColumn id="3" xr3:uid="{A6B7788F-56D5-43AD-8F62-8DDC32C86A20}" name="%" dataDxfId="106"/>
    <tableColumn id="4" xr3:uid="{3CAA9EB6-4516-4F09-9C9B-8A1F5CDDB514}" name="#2" dataDxfId="105"/>
    <tableColumn id="5" xr3:uid="{F2A4AE4D-3DA4-4B98-8234-4DA4D75A2276}" name="%3" dataDxfId="104"/>
    <tableColumn id="6" xr3:uid="{0E0A92FB-56AA-472C-B5B7-584A6FC88925}" name="#4" dataDxfId="103"/>
    <tableColumn id="7" xr3:uid="{AA01F5C1-D9E2-4B46-A3B6-5153D8AE2DDC}" name="%5" dataDxfId="102"/>
    <tableColumn id="8" xr3:uid="{436BB43A-0289-4A13-AE56-29A122F23B68}" name="#6" dataDxfId="101"/>
    <tableColumn id="9" xr3:uid="{4E618684-3D3D-4D20-B79E-93668FB0248E}" name="%7" dataDxfId="100"/>
    <tableColumn id="10" xr3:uid="{44645C93-DFC3-4FFD-82F0-798D7EFE7040}" name="#8" dataDxfId="99"/>
    <tableColumn id="11" xr3:uid="{7E59B7A4-CF8D-4DB1-A782-92285D35F2C7}" name="%9" dataDxfId="98"/>
    <tableColumn id="12" xr3:uid="{65EC2FAF-CBC1-4F2B-A4C2-2F47EDB6A84D}" name="#10" dataDxfId="97"/>
    <tableColumn id="13" xr3:uid="{34F761B9-7076-408F-BFEA-21BF507881CA}" name="%11" dataDxfId="96"/>
    <tableColumn id="14" xr3:uid="{B7B8BDC4-75B0-420C-B34F-1B0DAC2C4CCA}" name="2015-16 Male" dataDxfId="95"/>
    <tableColumn id="15" xr3:uid="{DB0527AA-898C-4303-A6D1-760E81F68511}" name="2015-16 Male Percent" dataDxfId="94"/>
    <tableColumn id="16" xr3:uid="{F537E6DE-E7B2-4E76-B17A-CA9EC77983F2}" name="2015-16 Female" dataDxfId="93"/>
    <tableColumn id="17" xr3:uid="{547970A5-9889-4053-B82D-6F172092514E}" name="2015-16 Female Percent" dataDxfId="92"/>
    <tableColumn id="18" xr3:uid="{326CB0AA-A31D-48A3-BBF6-E6DCC32EBCE6}" name="2018-19 Male" dataDxfId="91"/>
    <tableColumn id="19" xr3:uid="{A029F1C9-4047-41CA-B869-79D04242A029}" name="2018-19 Male Percent" dataDxfId="90"/>
    <tableColumn id="20" xr3:uid="{DCA5AE17-2100-425A-8803-26A7FCAD7AC7}" name="2018-19 Female" dataDxfId="89"/>
    <tableColumn id="21" xr3:uid="{A39DC44D-1362-440B-95E3-499A9C854329}" name="2018-19 Female Percent" dataDxfId="88"/>
    <tableColumn id="22" xr3:uid="{FBA71C51-DEE7-4666-BAA9-76257112E3FA}" name="2017-18 Male" dataDxfId="87"/>
    <tableColumn id="23" xr3:uid="{95EE3C14-2CD9-4F88-81D1-B9950AB49735}" name="2017-18 Male Percent" dataDxfId="86"/>
    <tableColumn id="24" xr3:uid="{07DC6146-62F8-4476-B9FB-130F7DFF958C}" name="2017-18 Female" dataDxfId="85"/>
    <tableColumn id="25" xr3:uid="{2781C3FC-B16F-4C39-9745-539BDA8DA018}" name="2017-18 Female Percent" dataDxfId="84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High school gender enrollment counts from 2015-16 to 2017-18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4F3DB5-A843-461A-91AA-080B1AF67CCF}" name="Table9" displayName="Table9" ref="A18:Y27" totalsRowShown="0" headerRowDxfId="83" dataDxfId="82" tableBorderDxfId="81">
  <autoFilter ref="A18:Y27" xr:uid="{D177EA71-38D4-45D3-955D-7B5C302FFE3E}"/>
  <tableColumns count="25">
    <tableColumn id="1" xr3:uid="{7154AB5C-4188-4FA5-A5DC-B4228D982CB8}" name="Middle School" dataDxfId="80"/>
    <tableColumn id="2" xr3:uid="{3C514F5E-8774-47D7-A118-BD4124A1CC02}" name="#" dataDxfId="79"/>
    <tableColumn id="3" xr3:uid="{526C819B-4D00-4B79-8B4B-6FE45EFEA777}" name="%" dataDxfId="78"/>
    <tableColumn id="4" xr3:uid="{1C984E27-B765-442D-8070-D278895D2B1F}" name="#2" dataDxfId="77"/>
    <tableColumn id="5" xr3:uid="{45591DF2-01E3-4805-8F94-35CA9E8FF66C}" name="%3" dataDxfId="76"/>
    <tableColumn id="6" xr3:uid="{E03AD7BD-7D78-4190-B82D-3A127F905052}" name="#4" dataDxfId="75"/>
    <tableColumn id="7" xr3:uid="{B6167571-2DEF-4BFD-8CB4-6A765414F795}" name="%5" dataDxfId="74"/>
    <tableColumn id="8" xr3:uid="{663B91B5-663B-4CC9-8DAD-2E9FF6B86CD4}" name="#6" dataDxfId="73"/>
    <tableColumn id="9" xr3:uid="{80146449-A8D9-4DEB-8448-ECAD3D5C7759}" name="%7" dataDxfId="72"/>
    <tableColumn id="10" xr3:uid="{D766355C-1277-439A-927C-CA0829846D38}" name="#8" dataDxfId="71"/>
    <tableColumn id="11" xr3:uid="{27CEC856-4518-43C3-B880-5B5E62709AD4}" name="%9" dataDxfId="70"/>
    <tableColumn id="12" xr3:uid="{60576A17-A43B-41D8-A684-DABF679A8811}" name="#10" dataDxfId="69"/>
    <tableColumn id="13" xr3:uid="{F1D7D8CF-1078-4D49-88E3-3F8C0D23006D}" name="%11" dataDxfId="68"/>
    <tableColumn id="14" xr3:uid="{24AD961E-721F-4F37-B5F0-CEC0CB45659B}" name="2015-16 Male" dataDxfId="67"/>
    <tableColumn id="15" xr3:uid="{CD4CE5DB-9F7B-4298-97AE-45FB703D0101}" name="2015-16 Male Percent" dataDxfId="66"/>
    <tableColumn id="16" xr3:uid="{F920BCAA-AA06-4D3F-988C-A317A961686D}" name="2015-16 Female" dataDxfId="65"/>
    <tableColumn id="17" xr3:uid="{FB156BD2-37D3-4B26-A0C8-5BDDF86F35F2}" name="2015-16 Female Percent" dataDxfId="64"/>
    <tableColumn id="18" xr3:uid="{B1BAD8F8-AF2F-456E-862C-94922B74D4C2}" name="2018-19 Male" dataDxfId="63"/>
    <tableColumn id="19" xr3:uid="{D14DAC52-E95D-47E5-8951-DA6869E63D45}" name="2018-19 Male Percent" dataDxfId="62"/>
    <tableColumn id="20" xr3:uid="{7C06D7B3-9917-46C7-8E38-F1464D94D53D}" name="2018-19 Female" dataDxfId="61"/>
    <tableColumn id="21" xr3:uid="{40568D97-2E95-4D5F-AD76-DB19EB1BA375}" name="2018-19 Female Percent" dataDxfId="60"/>
    <tableColumn id="22" xr3:uid="{96E4B025-03D5-4AD6-925F-942AE20850D3}" name="2017-18 Male" dataDxfId="59"/>
    <tableColumn id="23" xr3:uid="{BA20E3FC-4A0D-426F-94A5-D2D3F01DC2B7}" name="2017-18 Male Percent" dataDxfId="58"/>
    <tableColumn id="24" xr3:uid="{2CAB069D-1FF2-4A5F-9245-911403AB722A}" name="2017-18 Female" dataDxfId="57"/>
    <tableColumn id="25" xr3:uid="{A964484D-A61E-4F1C-AFF2-22A9C5E8E7CD}" name="2017-18 Female Percent" dataDxfId="56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Middle school gender enrollment counts from 2015-16 to 2017-18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A53C7-EAE1-4E7F-B86F-FD1AD1C4CBA7}" name="Table10" displayName="Table10" ref="A29:Y64" totalsRowShown="0" headerRowDxfId="55" dataDxfId="54" tableBorderDxfId="53">
  <autoFilter ref="A29:Y64" xr:uid="{23C8C0FA-69A6-4CDF-94AA-DF617B40F25D}"/>
  <tableColumns count="25">
    <tableColumn id="1" xr3:uid="{DFF462FF-FB7F-4497-9B5D-CB44F884C066}" name="Elementary School" dataDxfId="52"/>
    <tableColumn id="2" xr3:uid="{224D0DC2-A6C4-4409-833A-EBDA55664732}" name="#" dataDxfId="51"/>
    <tableColumn id="3" xr3:uid="{BA09544B-0C84-4303-BFF6-5D04807254AA}" name="%" dataDxfId="50"/>
    <tableColumn id="4" xr3:uid="{F1BB58F7-529C-4F1D-BFDA-8CB3497224A4}" name="#2" dataDxfId="49"/>
    <tableColumn id="5" xr3:uid="{F6F59E66-3255-480F-8927-30CD13BBEB78}" name="%3" dataDxfId="48"/>
    <tableColumn id="6" xr3:uid="{671EF772-9963-46DF-BBA8-8EF61626E6E3}" name="#4" dataDxfId="47"/>
    <tableColumn id="7" xr3:uid="{1151E318-87AA-4842-942B-1052C048A4D6}" name="%5" dataDxfId="46"/>
    <tableColumn id="8" xr3:uid="{12A392A9-8D96-47EE-856F-C63957762D42}" name="#6" dataDxfId="45"/>
    <tableColumn id="9" xr3:uid="{BFD20650-0CF6-4E5E-BFDD-38DEC43D17CE}" name="%7" dataDxfId="44"/>
    <tableColumn id="10" xr3:uid="{08B35C28-6A80-4493-A7CB-4755C98EE1F0}" name="#8" dataDxfId="43"/>
    <tableColumn id="11" xr3:uid="{D59186EA-B3AF-4298-8149-149D7406F14C}" name="%9" dataDxfId="42"/>
    <tableColumn id="12" xr3:uid="{456DE396-B5D3-4F3D-B7BC-EFC00A9AD4F5}" name="#10" dataDxfId="41"/>
    <tableColumn id="13" xr3:uid="{04405580-6EDD-41CF-9F3A-286409FD3513}" name="%11" dataDxfId="40"/>
    <tableColumn id="14" xr3:uid="{6069841E-3347-4CB3-86DA-ECFF660F294E}" name="2015-16 Male" dataDxfId="39"/>
    <tableColumn id="15" xr3:uid="{A6FE1807-60AA-44DB-ABAF-4B8DAC50DCF4}" name="2015-16 Male %" dataDxfId="38"/>
    <tableColumn id="16" xr3:uid="{1E395F3D-E305-4874-B29F-C8BE647444F5}" name="2015-16 Female" dataDxfId="37"/>
    <tableColumn id="17" xr3:uid="{B0223988-BEDA-43F3-9530-9EEB0695539C}" name="2015-16 Female %" dataDxfId="36"/>
    <tableColumn id="18" xr3:uid="{B40FF955-88D3-4566-85DB-ED3DA62BF156}" name="2018-19 Male" dataDxfId="35"/>
    <tableColumn id="19" xr3:uid="{15B95E9D-DF95-4CDA-AD0B-AF8C376B4A74}" name="2018-19 Male Percent" dataDxfId="34"/>
    <tableColumn id="20" xr3:uid="{5D1F2698-890C-47A7-94A0-19BBE380E843}" name="2018-19 Female" dataDxfId="33"/>
    <tableColumn id="21" xr3:uid="{EB18B94A-1E8A-4B03-95FB-1EF4AB90A29F}" name="2018-19 Female Percent" dataDxfId="32"/>
    <tableColumn id="22" xr3:uid="{D3BB4580-7AC3-45E9-9A70-71AFF2CDD628}" name="2017-18 Male" dataDxfId="31"/>
    <tableColumn id="23" xr3:uid="{2ABCC6DD-A9BC-4FAA-B53D-C1357B6C2C71}" name="2017-18 Male %" dataDxfId="30"/>
    <tableColumn id="24" xr3:uid="{A4869E71-D6C8-4DC1-99B0-DEA65B286FF6}" name="2017-18 Female" dataDxfId="29"/>
    <tableColumn id="25" xr3:uid="{1F3725D5-50C3-4DA2-AA84-40B435A6B1B4}" name="2017-18 Female Percent" dataDxfId="28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lementary school gender enrollment counts from 2015-16 to 2017-18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A46A9B-BF43-480E-A9EF-20E180D5AD5F}" name="Table11" displayName="Table11" ref="A66:Y69" totalsRowShown="0" headerRowDxfId="27" dataDxfId="26" tableBorderDxfId="25">
  <autoFilter ref="A66:Y69" xr:uid="{0A6636BE-48AB-437B-B19B-F07C81B07681}"/>
  <tableColumns count="25">
    <tableColumn id="1" xr3:uid="{0954291B-0616-4237-9213-7A0BF047C5C1}" name="Charter School" dataDxfId="24"/>
    <tableColumn id="2" xr3:uid="{B4EB87E2-636F-4EFE-A902-F0176B552E1D}" name="#" dataDxfId="23"/>
    <tableColumn id="3" xr3:uid="{555F19CD-B467-4780-B151-553DB412C9E7}" name="%" dataDxfId="22"/>
    <tableColumn id="4" xr3:uid="{F5F47560-35F9-4D59-8F47-CF4D6C4B698E}" name="#2" dataDxfId="21"/>
    <tableColumn id="5" xr3:uid="{ECFF0F54-629E-41F2-8C81-AC2026F51852}" name="%3" dataDxfId="20"/>
    <tableColumn id="6" xr3:uid="{5647AD5D-0108-426F-95AE-8F683A57D6E4}" name="#4" dataDxfId="19"/>
    <tableColumn id="7" xr3:uid="{757140DF-D3D9-4E98-A9D0-D9717796C735}" name="%5" dataDxfId="18"/>
    <tableColumn id="8" xr3:uid="{E33B8AD4-1A65-4864-B210-86D50299986A}" name="#6" dataDxfId="17"/>
    <tableColumn id="9" xr3:uid="{356DEB13-7134-4FA6-8770-7139C4EA1A4B}" name="%7" dataDxfId="16"/>
    <tableColumn id="10" xr3:uid="{E4FD830D-059B-44BF-83E8-A6655EA6EE79}" name="#8" dataDxfId="15"/>
    <tableColumn id="11" xr3:uid="{D03CB4B9-9F7C-46ED-B6E0-E9A3E52C17C7}" name="%9" dataDxfId="14"/>
    <tableColumn id="12" xr3:uid="{F694EE08-5285-4E88-AF13-A8448ADAE2F4}" name="#10" dataDxfId="13"/>
    <tableColumn id="13" xr3:uid="{2B0E843C-CDDB-4DB0-853E-CAA18A7EF256}" name="%11" dataDxfId="12"/>
    <tableColumn id="14" xr3:uid="{5A6A24F8-154C-4900-B684-9A757BE40132}" name="2015-16 Male" dataDxfId="11"/>
    <tableColumn id="15" xr3:uid="{B6BC07E3-5A3D-4EE3-B44D-B13D3F34B591}" name="2015-16 Male Percent" dataDxfId="10"/>
    <tableColumn id="16" xr3:uid="{B19EB10C-54D1-4872-9811-55B616FCE7FC}" name="2015-16 Female" dataDxfId="9"/>
    <tableColumn id="17" xr3:uid="{F1AB79D1-A94D-4D12-B7F8-D7F345209812}" name="2015-16 Female Percent" dataDxfId="8"/>
    <tableColumn id="18" xr3:uid="{2253A32D-44AA-4BD5-8525-596BF3300A9B}" name="2018-19 Male" dataDxfId="7"/>
    <tableColumn id="19" xr3:uid="{8EC5688B-FB37-4FCF-8337-508130882B03}" name="2018-19 Male Percent" dataDxfId="6"/>
    <tableColumn id="20" xr3:uid="{CBA49C11-8CC4-4ECD-BCBE-35D2516D2BCE}" name="2018-19 Female" dataDxfId="5"/>
    <tableColumn id="21" xr3:uid="{7E8803AC-BDEC-4C81-AF29-BE5669094DB3}" name="2018-19 Female Percent" dataDxfId="4"/>
    <tableColumn id="22" xr3:uid="{9D664B56-B3D0-4B3A-B411-1326F2F1CCE6}" name="2017-18 Male" dataDxfId="3"/>
    <tableColumn id="23" xr3:uid="{6E202AA0-24C3-46FB-BD89-93503DB53ABF}" name="2017-18 Male Percent" dataDxfId="2"/>
    <tableColumn id="24" xr3:uid="{40C12DDB-EE65-42B2-95C3-F135136EEEED}" name="2017-18 Female" dataDxfId="1"/>
    <tableColumn id="25" xr3:uid="{5747BCC1-0C46-4A5E-A1F3-0A603067F99F}" name="2017-18 Female Percent" data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Charter school gender enrollment counts from 2015-16 to 2017-18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8F1F-8040-4A31-B878-0842FAF2BFBE}">
  <sheetPr>
    <pageSetUpPr fitToPage="1"/>
  </sheetPr>
  <dimension ref="A1:Y71"/>
  <sheetViews>
    <sheetView tabSelected="1" view="pageLayout" zoomScaleNormal="100" workbookViewId="0">
      <selection activeCell="A71" sqref="A71"/>
    </sheetView>
  </sheetViews>
  <sheetFormatPr defaultRowHeight="15" x14ac:dyDescent="0.25"/>
  <cols>
    <col min="1" max="1" width="16.85546875" style="99" customWidth="1"/>
    <col min="2" max="2" width="11" style="71" hidden="1" customWidth="1"/>
    <col min="3" max="3" width="11" style="72" hidden="1" customWidth="1"/>
    <col min="4" max="4" width="11" style="71" hidden="1" customWidth="1"/>
    <col min="5" max="5" width="11" style="72" hidden="1" customWidth="1"/>
    <col min="6" max="6" width="11" style="71" hidden="1" customWidth="1"/>
    <col min="7" max="7" width="11" style="72" hidden="1" customWidth="1"/>
    <col min="8" max="8" width="11" style="71" hidden="1" customWidth="1"/>
    <col min="9" max="9" width="11" style="72" hidden="1" customWidth="1"/>
    <col min="10" max="10" width="8.28515625" style="75" hidden="1" customWidth="1"/>
    <col min="11" max="11" width="8.28515625" style="76" hidden="1" customWidth="1"/>
    <col min="12" max="12" width="8.28515625" style="75" hidden="1" customWidth="1"/>
    <col min="13" max="13" width="8.28515625" style="76" hidden="1" customWidth="1"/>
    <col min="14" max="14" width="8.7109375" style="92" hidden="1" customWidth="1"/>
    <col min="15" max="15" width="8.7109375" style="93" hidden="1" customWidth="1"/>
    <col min="16" max="16" width="8.7109375" style="92" hidden="1" customWidth="1"/>
    <col min="17" max="17" width="8.7109375" style="93" hidden="1" customWidth="1"/>
    <col min="18" max="18" width="8.7109375" style="92" customWidth="1"/>
    <col min="19" max="19" width="8.7109375" style="93" customWidth="1"/>
    <col min="20" max="20" width="8.7109375" style="92" customWidth="1"/>
    <col min="21" max="21" width="8.7109375" style="93" customWidth="1"/>
    <col min="22" max="22" width="8.7109375" style="92" customWidth="1"/>
    <col min="23" max="23" width="8.7109375" style="93" customWidth="1"/>
    <col min="24" max="24" width="8.7109375" style="92" customWidth="1"/>
    <col min="25" max="25" width="8.7109375" style="93" customWidth="1"/>
    <col min="26" max="16384" width="9.140625" style="71"/>
  </cols>
  <sheetData>
    <row r="1" spans="1:25" ht="43.5" x14ac:dyDescent="0.25">
      <c r="A1" s="101" t="s">
        <v>101</v>
      </c>
      <c r="B1" s="71" t="s">
        <v>6</v>
      </c>
      <c r="C1" s="72" t="s">
        <v>7</v>
      </c>
      <c r="D1" s="71" t="s">
        <v>91</v>
      </c>
      <c r="E1" s="72" t="s">
        <v>92</v>
      </c>
      <c r="F1" s="71" t="s">
        <v>93</v>
      </c>
      <c r="G1" s="72" t="s">
        <v>94</v>
      </c>
      <c r="H1" s="71" t="s">
        <v>95</v>
      </c>
      <c r="I1" s="72" t="s">
        <v>96</v>
      </c>
      <c r="J1" s="75" t="s">
        <v>97</v>
      </c>
      <c r="K1" s="76" t="s">
        <v>98</v>
      </c>
      <c r="L1" s="75" t="s">
        <v>99</v>
      </c>
      <c r="M1" s="76" t="s">
        <v>100</v>
      </c>
      <c r="N1" s="85" t="s">
        <v>83</v>
      </c>
      <c r="O1" s="86" t="s">
        <v>84</v>
      </c>
      <c r="P1" s="85" t="s">
        <v>85</v>
      </c>
      <c r="Q1" s="86" t="s">
        <v>86</v>
      </c>
      <c r="R1" s="85" t="s">
        <v>109</v>
      </c>
      <c r="S1" s="86" t="s">
        <v>110</v>
      </c>
      <c r="T1" s="85" t="s">
        <v>111</v>
      </c>
      <c r="U1" s="86" t="s">
        <v>112</v>
      </c>
      <c r="V1" s="85" t="s">
        <v>87</v>
      </c>
      <c r="W1" s="86" t="s">
        <v>88</v>
      </c>
      <c r="X1" s="85" t="s">
        <v>89</v>
      </c>
      <c r="Y1" s="87" t="s">
        <v>90</v>
      </c>
    </row>
    <row r="2" spans="1:25" x14ac:dyDescent="0.25">
      <c r="A2" s="102" t="s">
        <v>67</v>
      </c>
      <c r="B2" s="73">
        <v>20068</v>
      </c>
      <c r="C2" s="74">
        <v>0.51</v>
      </c>
      <c r="D2" s="73">
        <v>19192</v>
      </c>
      <c r="E2" s="74">
        <v>0.49</v>
      </c>
      <c r="F2" s="73">
        <v>19763</v>
      </c>
      <c r="G2" s="74">
        <v>0.52</v>
      </c>
      <c r="H2" s="73">
        <v>18984</v>
      </c>
      <c r="I2" s="74">
        <v>0.48</v>
      </c>
      <c r="J2" s="82">
        <v>20298</v>
      </c>
      <c r="K2" s="77">
        <v>0.51</v>
      </c>
      <c r="L2" s="82">
        <v>19465</v>
      </c>
      <c r="M2" s="77">
        <v>0.49</v>
      </c>
      <c r="N2" s="88">
        <v>20777</v>
      </c>
      <c r="O2" s="86">
        <v>0.51215243541707745</v>
      </c>
      <c r="P2" s="88">
        <v>19791</v>
      </c>
      <c r="Q2" s="86">
        <v>0.4878475645829225</v>
      </c>
      <c r="R2" s="88">
        <v>20976</v>
      </c>
      <c r="S2" s="86">
        <v>0.51347841003773953</v>
      </c>
      <c r="T2" s="88">
        <v>19986</v>
      </c>
      <c r="U2" s="86">
        <v>0.48652158996226047</v>
      </c>
      <c r="V2" s="88">
        <v>20957</v>
      </c>
      <c r="W2" s="86">
        <v>0.50894917065352019</v>
      </c>
      <c r="X2" s="88">
        <v>20220</v>
      </c>
      <c r="Y2" s="87">
        <v>0.49105082934647981</v>
      </c>
    </row>
    <row r="4" spans="1:25" ht="43.5" x14ac:dyDescent="0.25">
      <c r="A4" s="102" t="s">
        <v>102</v>
      </c>
      <c r="B4" s="71" t="s">
        <v>6</v>
      </c>
      <c r="C4" s="72" t="s">
        <v>7</v>
      </c>
      <c r="D4" s="71" t="s">
        <v>91</v>
      </c>
      <c r="E4" s="72" t="s">
        <v>92</v>
      </c>
      <c r="F4" s="71" t="s">
        <v>93</v>
      </c>
      <c r="G4" s="72" t="s">
        <v>94</v>
      </c>
      <c r="H4" s="71" t="s">
        <v>95</v>
      </c>
      <c r="I4" s="72" t="s">
        <v>96</v>
      </c>
      <c r="J4" s="75" t="s">
        <v>97</v>
      </c>
      <c r="K4" s="76" t="s">
        <v>98</v>
      </c>
      <c r="L4" s="75" t="s">
        <v>99</v>
      </c>
      <c r="M4" s="76" t="s">
        <v>100</v>
      </c>
      <c r="N4" s="85" t="s">
        <v>83</v>
      </c>
      <c r="O4" s="86" t="s">
        <v>84</v>
      </c>
      <c r="P4" s="85" t="s">
        <v>85</v>
      </c>
      <c r="Q4" s="86" t="s">
        <v>86</v>
      </c>
      <c r="R4" s="85" t="s">
        <v>109</v>
      </c>
      <c r="S4" s="86" t="s">
        <v>110</v>
      </c>
      <c r="T4" s="85" t="s">
        <v>111</v>
      </c>
      <c r="U4" s="86" t="s">
        <v>112</v>
      </c>
      <c r="V4" s="85" t="s">
        <v>87</v>
      </c>
      <c r="W4" s="86" t="s">
        <v>88</v>
      </c>
      <c r="X4" s="85" t="s">
        <v>89</v>
      </c>
      <c r="Y4" s="87" t="s">
        <v>90</v>
      </c>
    </row>
    <row r="5" spans="1:25" x14ac:dyDescent="0.25">
      <c r="A5" s="103" t="s">
        <v>48</v>
      </c>
      <c r="B5" s="71" t="s">
        <v>63</v>
      </c>
      <c r="C5" s="72">
        <v>0.3</v>
      </c>
      <c r="D5" s="71" t="s">
        <v>64</v>
      </c>
      <c r="E5" s="72">
        <v>0.7</v>
      </c>
      <c r="F5" s="71">
        <v>206</v>
      </c>
      <c r="G5" s="72">
        <v>0.28999999999999998</v>
      </c>
      <c r="H5" s="71">
        <v>507</v>
      </c>
      <c r="I5" s="72">
        <v>0.71</v>
      </c>
      <c r="J5" s="75">
        <v>190</v>
      </c>
      <c r="K5" s="76">
        <v>0.26</v>
      </c>
      <c r="L5" s="75">
        <v>536</v>
      </c>
      <c r="M5" s="76">
        <v>0.74</v>
      </c>
      <c r="N5" s="89">
        <v>181</v>
      </c>
      <c r="O5" s="90">
        <v>0.25</v>
      </c>
      <c r="P5" s="89">
        <v>537</v>
      </c>
      <c r="Q5" s="90">
        <v>0.75</v>
      </c>
      <c r="R5" s="89">
        <v>173</v>
      </c>
      <c r="S5" s="90">
        <v>0.25</v>
      </c>
      <c r="T5" s="89">
        <v>526</v>
      </c>
      <c r="U5" s="90">
        <v>0.75</v>
      </c>
      <c r="V5" s="89">
        <v>161</v>
      </c>
      <c r="W5" s="90">
        <v>0.23538011695906433</v>
      </c>
      <c r="X5" s="89">
        <v>523</v>
      </c>
      <c r="Y5" s="91">
        <v>0.76461988304093564</v>
      </c>
    </row>
    <row r="6" spans="1:25" x14ac:dyDescent="0.25">
      <c r="A6" s="103" t="s">
        <v>49</v>
      </c>
      <c r="B6" s="71">
        <v>1148</v>
      </c>
      <c r="C6" s="72">
        <v>0.53</v>
      </c>
      <c r="D6" s="71">
        <v>998</v>
      </c>
      <c r="E6" s="72">
        <v>0.47</v>
      </c>
      <c r="F6" s="71">
        <v>1061</v>
      </c>
      <c r="G6" s="72">
        <v>0.51</v>
      </c>
      <c r="H6" s="71">
        <v>1001</v>
      </c>
      <c r="I6" s="72">
        <v>0.49</v>
      </c>
      <c r="J6" s="75">
        <v>1058</v>
      </c>
      <c r="K6" s="76">
        <v>0.51</v>
      </c>
      <c r="L6" s="75">
        <v>1000</v>
      </c>
      <c r="M6" s="76">
        <v>0.49</v>
      </c>
      <c r="N6" s="89">
        <v>1068</v>
      </c>
      <c r="O6" s="90">
        <v>0.53081510933999998</v>
      </c>
      <c r="P6" s="89">
        <v>944</v>
      </c>
      <c r="Q6" s="90">
        <v>0.46918489065000002</v>
      </c>
      <c r="R6" s="89">
        <v>992</v>
      </c>
      <c r="S6" s="90">
        <v>0.53</v>
      </c>
      <c r="T6" s="89">
        <v>865</v>
      </c>
      <c r="U6" s="90">
        <v>0.47</v>
      </c>
      <c r="V6" s="89">
        <v>983</v>
      </c>
      <c r="W6" s="90">
        <v>0.5273605150214592</v>
      </c>
      <c r="X6" s="89">
        <v>881</v>
      </c>
      <c r="Y6" s="91">
        <v>0.47263948497854075</v>
      </c>
    </row>
    <row r="7" spans="1:25" x14ac:dyDescent="0.25">
      <c r="A7" s="103" t="s">
        <v>50</v>
      </c>
      <c r="B7" s="71">
        <v>899</v>
      </c>
      <c r="C7" s="72">
        <v>0.52</v>
      </c>
      <c r="D7" s="71">
        <v>826</v>
      </c>
      <c r="E7" s="72">
        <v>0.48</v>
      </c>
      <c r="F7" s="71">
        <v>854</v>
      </c>
      <c r="G7" s="72">
        <v>0.53</v>
      </c>
      <c r="H7" s="71">
        <v>760</v>
      </c>
      <c r="I7" s="72">
        <v>0.47</v>
      </c>
      <c r="J7" s="75">
        <v>896</v>
      </c>
      <c r="K7" s="76">
        <v>0.52</v>
      </c>
      <c r="L7" s="75">
        <v>821</v>
      </c>
      <c r="M7" s="76">
        <v>0.48</v>
      </c>
      <c r="N7" s="89">
        <v>946</v>
      </c>
      <c r="O7" s="90">
        <v>0.53749999999999998</v>
      </c>
      <c r="P7" s="89">
        <v>814</v>
      </c>
      <c r="Q7" s="90">
        <v>0.46250000000000002</v>
      </c>
      <c r="R7" s="89">
        <v>819</v>
      </c>
      <c r="S7" s="90">
        <v>0.53</v>
      </c>
      <c r="T7" s="89">
        <v>730</v>
      </c>
      <c r="U7" s="90">
        <v>0.47</v>
      </c>
      <c r="V7" s="89">
        <v>888</v>
      </c>
      <c r="W7" s="90">
        <v>0.52544378698224847</v>
      </c>
      <c r="X7" s="89">
        <v>802</v>
      </c>
      <c r="Y7" s="91">
        <v>0.47455621301775147</v>
      </c>
    </row>
    <row r="8" spans="1:25" x14ac:dyDescent="0.25">
      <c r="A8" s="103" t="s">
        <v>77</v>
      </c>
      <c r="B8" s="71">
        <v>87</v>
      </c>
      <c r="C8" s="72">
        <v>0.43</v>
      </c>
      <c r="D8" s="71">
        <v>117</v>
      </c>
      <c r="E8" s="72">
        <v>0.56999999999999995</v>
      </c>
      <c r="F8" s="71">
        <v>85</v>
      </c>
      <c r="G8" s="72">
        <v>0.47</v>
      </c>
      <c r="H8" s="71">
        <v>95</v>
      </c>
      <c r="I8" s="72">
        <v>0.53</v>
      </c>
      <c r="J8" s="75">
        <v>83</v>
      </c>
      <c r="K8" s="76">
        <v>0.43</v>
      </c>
      <c r="L8" s="75">
        <v>108</v>
      </c>
      <c r="M8" s="76">
        <v>0.56999999999999995</v>
      </c>
      <c r="N8" s="89">
        <v>63</v>
      </c>
      <c r="O8" s="90">
        <v>0.38888888888000001</v>
      </c>
      <c r="P8" s="89">
        <v>99</v>
      </c>
      <c r="Q8" s="90">
        <v>0.61111111111000005</v>
      </c>
      <c r="R8" s="89">
        <v>75</v>
      </c>
      <c r="S8" s="90">
        <v>0.5</v>
      </c>
      <c r="T8" s="89">
        <v>73</v>
      </c>
      <c r="U8" s="90">
        <v>0.49</v>
      </c>
      <c r="V8" s="89">
        <v>82</v>
      </c>
      <c r="W8" s="90">
        <v>0.50617283950617287</v>
      </c>
      <c r="X8" s="89">
        <v>80</v>
      </c>
      <c r="Y8" s="91">
        <v>0.49382716049382713</v>
      </c>
    </row>
    <row r="9" spans="1:25" x14ac:dyDescent="0.25">
      <c r="A9" s="103" t="s">
        <v>70</v>
      </c>
      <c r="B9" s="71">
        <v>397</v>
      </c>
      <c r="C9" s="72">
        <v>0.56000000000000005</v>
      </c>
      <c r="D9" s="71">
        <v>312</v>
      </c>
      <c r="E9" s="72">
        <v>0.44</v>
      </c>
      <c r="F9" s="71">
        <v>409</v>
      </c>
      <c r="G9" s="72">
        <v>0.59</v>
      </c>
      <c r="H9" s="71">
        <v>281</v>
      </c>
      <c r="I9" s="72">
        <v>0.41</v>
      </c>
      <c r="J9" s="75">
        <v>397</v>
      </c>
      <c r="K9" s="76">
        <v>0.57999999999999996</v>
      </c>
      <c r="L9" s="75">
        <v>282</v>
      </c>
      <c r="M9" s="76">
        <v>0.42</v>
      </c>
      <c r="N9" s="89">
        <v>437</v>
      </c>
      <c r="O9" s="90">
        <v>0.62250712249999995</v>
      </c>
      <c r="P9" s="89">
        <v>265</v>
      </c>
      <c r="Q9" s="90">
        <v>0.37749287748999999</v>
      </c>
      <c r="R9" s="89">
        <v>446</v>
      </c>
      <c r="S9" s="90">
        <v>0.6</v>
      </c>
      <c r="T9" s="89">
        <v>294</v>
      </c>
      <c r="U9" s="90">
        <v>0.4</v>
      </c>
      <c r="V9" s="89">
        <v>437</v>
      </c>
      <c r="W9" s="90">
        <v>0.60863509749303624</v>
      </c>
      <c r="X9" s="89">
        <v>281</v>
      </c>
      <c r="Y9" s="91">
        <v>0.39136490250696376</v>
      </c>
    </row>
    <row r="10" spans="1:25" x14ac:dyDescent="0.25">
      <c r="A10" s="103" t="s">
        <v>51</v>
      </c>
      <c r="B10" s="71">
        <v>380</v>
      </c>
      <c r="C10" s="72">
        <v>0.44</v>
      </c>
      <c r="D10" s="71">
        <v>482</v>
      </c>
      <c r="E10" s="72">
        <v>0.56000000000000005</v>
      </c>
      <c r="F10" s="71">
        <v>386</v>
      </c>
      <c r="G10" s="72">
        <v>0.45</v>
      </c>
      <c r="H10" s="71">
        <v>481</v>
      </c>
      <c r="I10" s="72">
        <v>0.55000000000000004</v>
      </c>
      <c r="J10" s="75">
        <v>401</v>
      </c>
      <c r="K10" s="76">
        <v>0.46</v>
      </c>
      <c r="L10" s="75">
        <v>468</v>
      </c>
      <c r="M10" s="76">
        <v>0.54</v>
      </c>
      <c r="N10" s="89">
        <v>403</v>
      </c>
      <c r="O10" s="90">
        <v>0.45588235294000001</v>
      </c>
      <c r="P10" s="89">
        <v>481</v>
      </c>
      <c r="Q10" s="90">
        <v>0.54411764704999999</v>
      </c>
      <c r="R10" s="89">
        <v>407</v>
      </c>
      <c r="S10" s="90">
        <v>0.47</v>
      </c>
      <c r="T10" s="89">
        <v>455</v>
      </c>
      <c r="U10" s="90">
        <v>0.53</v>
      </c>
      <c r="V10" s="89">
        <v>415</v>
      </c>
      <c r="W10" s="90">
        <v>0.46998867497168745</v>
      </c>
      <c r="X10" s="89">
        <v>468</v>
      </c>
      <c r="Y10" s="91">
        <v>0.53001132502831261</v>
      </c>
    </row>
    <row r="11" spans="1:25" x14ac:dyDescent="0.25">
      <c r="A11" s="103" t="s">
        <v>79</v>
      </c>
      <c r="J11" s="75" t="s">
        <v>81</v>
      </c>
      <c r="K11" s="76" t="s">
        <v>81</v>
      </c>
      <c r="L11" s="75" t="s">
        <v>81</v>
      </c>
      <c r="M11" s="76" t="s">
        <v>81</v>
      </c>
      <c r="N11" s="89" t="s">
        <v>81</v>
      </c>
      <c r="O11" s="90" t="s">
        <v>81</v>
      </c>
      <c r="P11" s="89" t="s">
        <v>81</v>
      </c>
      <c r="Q11" s="90" t="s">
        <v>81</v>
      </c>
      <c r="R11" s="89">
        <v>700</v>
      </c>
      <c r="S11" s="90">
        <v>0.5</v>
      </c>
      <c r="T11" s="89">
        <v>688</v>
      </c>
      <c r="U11" s="90">
        <v>0.5</v>
      </c>
      <c r="V11" s="89">
        <v>462</v>
      </c>
      <c r="W11" s="90">
        <v>0.51049723756906074</v>
      </c>
      <c r="X11" s="89">
        <v>443</v>
      </c>
      <c r="Y11" s="91">
        <v>0.48950276243093926</v>
      </c>
    </row>
    <row r="12" spans="1:25" x14ac:dyDescent="0.25">
      <c r="A12" s="103" t="s">
        <v>71</v>
      </c>
      <c r="B12" s="71">
        <v>125</v>
      </c>
      <c r="C12" s="72">
        <v>0.73</v>
      </c>
      <c r="D12" s="71">
        <v>46</v>
      </c>
      <c r="E12" s="72">
        <v>0.27</v>
      </c>
      <c r="F12" s="71">
        <v>132</v>
      </c>
      <c r="G12" s="72">
        <v>0.76</v>
      </c>
      <c r="H12" s="71">
        <v>42</v>
      </c>
      <c r="I12" s="72">
        <v>0.24</v>
      </c>
      <c r="J12" s="75">
        <v>114</v>
      </c>
      <c r="K12" s="76">
        <v>0.72</v>
      </c>
      <c r="L12" s="75">
        <v>44</v>
      </c>
      <c r="M12" s="76">
        <v>0.28000000000000003</v>
      </c>
      <c r="N12" s="89">
        <v>116</v>
      </c>
      <c r="O12" s="90">
        <v>0.72955974842000004</v>
      </c>
      <c r="P12" s="89">
        <v>43</v>
      </c>
      <c r="Q12" s="90">
        <v>0.27044025157000001</v>
      </c>
      <c r="R12" s="89">
        <v>119</v>
      </c>
      <c r="S12" s="90">
        <v>0.73</v>
      </c>
      <c r="T12" s="89">
        <v>43</v>
      </c>
      <c r="U12" s="90">
        <v>0.27</v>
      </c>
      <c r="V12" s="89">
        <v>129</v>
      </c>
      <c r="W12" s="90">
        <v>0.74566473988439308</v>
      </c>
      <c r="X12" s="89">
        <v>44</v>
      </c>
      <c r="Y12" s="91">
        <v>0.25433526011560692</v>
      </c>
    </row>
    <row r="13" spans="1:25" x14ac:dyDescent="0.25">
      <c r="A13" s="103" t="s">
        <v>52</v>
      </c>
      <c r="B13" s="71">
        <v>914</v>
      </c>
      <c r="C13" s="72">
        <v>0.5</v>
      </c>
      <c r="D13" s="71">
        <v>907</v>
      </c>
      <c r="E13" s="72">
        <v>0.5</v>
      </c>
      <c r="F13" s="71">
        <v>881</v>
      </c>
      <c r="G13" s="72">
        <v>0.51</v>
      </c>
      <c r="H13" s="71">
        <v>837</v>
      </c>
      <c r="I13" s="72">
        <v>0.49</v>
      </c>
      <c r="J13" s="75">
        <v>858</v>
      </c>
      <c r="K13" s="76">
        <v>0.52</v>
      </c>
      <c r="L13" s="75">
        <v>808</v>
      </c>
      <c r="M13" s="76">
        <v>0.48</v>
      </c>
      <c r="N13" s="89">
        <v>839</v>
      </c>
      <c r="O13" s="90">
        <v>0.51567301781999997</v>
      </c>
      <c r="P13" s="89">
        <v>788</v>
      </c>
      <c r="Q13" s="90">
        <v>0.48432698216999998</v>
      </c>
      <c r="R13" s="89">
        <v>742</v>
      </c>
      <c r="S13" s="90">
        <v>0.52</v>
      </c>
      <c r="T13" s="89">
        <v>698</v>
      </c>
      <c r="U13" s="90">
        <v>0.48</v>
      </c>
      <c r="V13" s="89">
        <v>775</v>
      </c>
      <c r="W13" s="90">
        <v>0.52013422818791943</v>
      </c>
      <c r="X13" s="89">
        <v>715</v>
      </c>
      <c r="Y13" s="91">
        <v>0.47986577181208045</v>
      </c>
    </row>
    <row r="14" spans="1:25" x14ac:dyDescent="0.25">
      <c r="A14" s="103" t="s">
        <v>53</v>
      </c>
      <c r="B14" s="71">
        <v>1099</v>
      </c>
      <c r="C14" s="72">
        <v>0.53</v>
      </c>
      <c r="D14" s="71">
        <v>964</v>
      </c>
      <c r="E14" s="72">
        <v>0.47</v>
      </c>
      <c r="F14" s="71">
        <v>1069</v>
      </c>
      <c r="G14" s="72">
        <v>0.53</v>
      </c>
      <c r="H14" s="71">
        <v>956</v>
      </c>
      <c r="I14" s="72">
        <v>0.47</v>
      </c>
      <c r="J14" s="75">
        <v>1103</v>
      </c>
      <c r="K14" s="76">
        <v>0.53</v>
      </c>
      <c r="L14" s="75">
        <v>969</v>
      </c>
      <c r="M14" s="76">
        <v>0.47</v>
      </c>
      <c r="N14" s="89">
        <v>1166</v>
      </c>
      <c r="O14" s="90">
        <v>0.53169174645999995</v>
      </c>
      <c r="P14" s="89">
        <v>1027</v>
      </c>
      <c r="Q14" s="90">
        <v>0.46830825353</v>
      </c>
      <c r="R14" s="89">
        <v>1154</v>
      </c>
      <c r="S14" s="90">
        <v>0.55000000000000004</v>
      </c>
      <c r="T14" s="89">
        <v>928</v>
      </c>
      <c r="U14" s="90">
        <v>0.45</v>
      </c>
      <c r="V14" s="89">
        <v>1175</v>
      </c>
      <c r="W14" s="90">
        <v>0.54880896777206911</v>
      </c>
      <c r="X14" s="89">
        <v>966</v>
      </c>
      <c r="Y14" s="91">
        <v>0.45119103222793089</v>
      </c>
    </row>
    <row r="15" spans="1:25" x14ac:dyDescent="0.25">
      <c r="A15" s="103" t="s">
        <v>54</v>
      </c>
      <c r="B15" s="71">
        <v>1339</v>
      </c>
      <c r="C15" s="72">
        <v>0.51</v>
      </c>
      <c r="D15" s="71">
        <v>1271</v>
      </c>
      <c r="E15" s="72">
        <v>0.49</v>
      </c>
      <c r="F15" s="71">
        <v>1279</v>
      </c>
      <c r="G15" s="72">
        <v>0.52</v>
      </c>
      <c r="H15" s="71">
        <v>1191</v>
      </c>
      <c r="I15" s="72">
        <v>0.48</v>
      </c>
      <c r="J15" s="75">
        <v>1338</v>
      </c>
      <c r="K15" s="76">
        <v>0.53</v>
      </c>
      <c r="L15" s="75">
        <v>1187</v>
      </c>
      <c r="M15" s="76">
        <v>0.47</v>
      </c>
      <c r="N15" s="89">
        <v>1391</v>
      </c>
      <c r="O15" s="90">
        <v>0.52629587589000004</v>
      </c>
      <c r="P15" s="89">
        <v>1252</v>
      </c>
      <c r="Q15" s="90">
        <v>0.47370412410000001</v>
      </c>
      <c r="R15" s="89">
        <v>1276</v>
      </c>
      <c r="S15" s="90">
        <v>0.52</v>
      </c>
      <c r="T15" s="89">
        <v>1190</v>
      </c>
      <c r="U15" s="90">
        <v>0.48</v>
      </c>
      <c r="V15" s="89">
        <v>1349</v>
      </c>
      <c r="W15" s="90">
        <v>0.52145342095090841</v>
      </c>
      <c r="X15" s="89">
        <v>1238</v>
      </c>
      <c r="Y15" s="91">
        <v>0.47854657904909159</v>
      </c>
    </row>
    <row r="16" spans="1:25" x14ac:dyDescent="0.25">
      <c r="A16" s="104" t="s">
        <v>66</v>
      </c>
      <c r="B16" s="73">
        <v>6601</v>
      </c>
      <c r="C16" s="74">
        <v>0.51</v>
      </c>
      <c r="D16" s="73">
        <v>6411</v>
      </c>
      <c r="E16" s="74">
        <v>0.49</v>
      </c>
      <c r="F16" s="73">
        <v>6362</v>
      </c>
      <c r="G16" s="74">
        <v>0.52</v>
      </c>
      <c r="H16" s="73">
        <v>6151</v>
      </c>
      <c r="I16" s="74">
        <v>0.48</v>
      </c>
      <c r="J16" s="82">
        <v>6438</v>
      </c>
      <c r="K16" s="77">
        <v>0.51</v>
      </c>
      <c r="L16" s="82">
        <v>6223</v>
      </c>
      <c r="M16" s="77">
        <v>0.49</v>
      </c>
      <c r="N16" s="85">
        <v>6610</v>
      </c>
      <c r="O16" s="86">
        <v>0.51399688958009326</v>
      </c>
      <c r="P16" s="85">
        <v>6250</v>
      </c>
      <c r="Q16" s="86">
        <v>0.48600311041990668</v>
      </c>
      <c r="R16" s="85">
        <f>SUM(R5:R15)</f>
        <v>6903</v>
      </c>
      <c r="S16" s="86">
        <f>Table8[[#This Row],[2018-19 Male]]/(Table8[[#This Row],[2018-19 Male]]+Table8[[#This Row],[2018-19 Female]])</f>
        <v>0.51541850220264318</v>
      </c>
      <c r="T16" s="85">
        <f>SUM(T5:T15)</f>
        <v>6490</v>
      </c>
      <c r="U16" s="86">
        <f>Table8[[#This Row],[2018-19 Female]]/(Table8[[#This Row],[2018-19 Female]]+Table8[[#This Row],[2018-19 Male]])</f>
        <v>0.48458149779735682</v>
      </c>
      <c r="V16" s="85">
        <v>6856</v>
      </c>
      <c r="W16" s="86">
        <v>0.51995814775436533</v>
      </c>
      <c r="X16" s="85">
        <v>6441</v>
      </c>
      <c r="Y16" s="87">
        <v>0.48004185224563467</v>
      </c>
    </row>
    <row r="17" spans="1:25" x14ac:dyDescent="0.25">
      <c r="A17" s="98"/>
    </row>
    <row r="18" spans="1:25" ht="43.5" x14ac:dyDescent="0.25">
      <c r="A18" s="102" t="s">
        <v>103</v>
      </c>
      <c r="B18" s="71" t="s">
        <v>6</v>
      </c>
      <c r="C18" s="72" t="s">
        <v>7</v>
      </c>
      <c r="D18" s="71" t="s">
        <v>91</v>
      </c>
      <c r="E18" s="72" t="s">
        <v>92</v>
      </c>
      <c r="F18" s="71" t="s">
        <v>93</v>
      </c>
      <c r="G18" s="72" t="s">
        <v>94</v>
      </c>
      <c r="H18" s="71" t="s">
        <v>95</v>
      </c>
      <c r="I18" s="72" t="s">
        <v>96</v>
      </c>
      <c r="J18" s="75" t="s">
        <v>97</v>
      </c>
      <c r="K18" s="76" t="s">
        <v>98</v>
      </c>
      <c r="L18" s="75" t="s">
        <v>99</v>
      </c>
      <c r="M18" s="76" t="s">
        <v>100</v>
      </c>
      <c r="N18" s="85" t="s">
        <v>83</v>
      </c>
      <c r="O18" s="86" t="s">
        <v>84</v>
      </c>
      <c r="P18" s="85" t="s">
        <v>85</v>
      </c>
      <c r="Q18" s="86" t="s">
        <v>86</v>
      </c>
      <c r="R18" s="85" t="s">
        <v>109</v>
      </c>
      <c r="S18" s="86" t="s">
        <v>110</v>
      </c>
      <c r="T18" s="85" t="s">
        <v>111</v>
      </c>
      <c r="U18" s="86" t="s">
        <v>112</v>
      </c>
      <c r="V18" s="85" t="s">
        <v>87</v>
      </c>
      <c r="W18" s="86" t="s">
        <v>88</v>
      </c>
      <c r="X18" s="85" t="s">
        <v>89</v>
      </c>
      <c r="Y18" s="87" t="s">
        <v>90</v>
      </c>
    </row>
    <row r="19" spans="1:25" x14ac:dyDescent="0.25">
      <c r="A19" s="103" t="s">
        <v>40</v>
      </c>
      <c r="B19" s="71" t="s">
        <v>61</v>
      </c>
      <c r="C19" s="72" t="s">
        <v>69</v>
      </c>
      <c r="D19" s="71" t="s">
        <v>62</v>
      </c>
      <c r="E19" s="72">
        <v>0.47</v>
      </c>
      <c r="F19" s="71">
        <v>526</v>
      </c>
      <c r="G19" s="72">
        <v>0.54</v>
      </c>
      <c r="H19" s="71">
        <v>442</v>
      </c>
      <c r="I19" s="72">
        <v>0.46</v>
      </c>
      <c r="J19" s="75">
        <v>569</v>
      </c>
      <c r="K19" s="76">
        <v>0.55000000000000004</v>
      </c>
      <c r="L19" s="75">
        <v>474</v>
      </c>
      <c r="M19" s="76">
        <v>0.45</v>
      </c>
      <c r="N19" s="89">
        <v>591</v>
      </c>
      <c r="O19" s="90">
        <v>0.56999999999999995</v>
      </c>
      <c r="P19" s="89">
        <v>444</v>
      </c>
      <c r="Q19" s="90">
        <v>0.43</v>
      </c>
      <c r="R19" s="89">
        <v>549</v>
      </c>
      <c r="S19" s="90">
        <v>0.53</v>
      </c>
      <c r="T19" s="89">
        <v>481</v>
      </c>
      <c r="U19" s="90">
        <v>0.47</v>
      </c>
      <c r="V19" s="89">
        <v>560</v>
      </c>
      <c r="W19" s="90">
        <v>0.55281342546890422</v>
      </c>
      <c r="X19" s="89">
        <v>453</v>
      </c>
      <c r="Y19" s="91">
        <v>0.44718657453109578</v>
      </c>
    </row>
    <row r="20" spans="1:25" x14ac:dyDescent="0.25">
      <c r="A20" s="103" t="s">
        <v>41</v>
      </c>
      <c r="B20" s="71">
        <v>466</v>
      </c>
      <c r="C20" s="72">
        <v>0.5</v>
      </c>
      <c r="D20" s="71">
        <v>458</v>
      </c>
      <c r="E20" s="72">
        <v>0.5</v>
      </c>
      <c r="F20" s="71">
        <v>450</v>
      </c>
      <c r="G20" s="72">
        <v>0.5</v>
      </c>
      <c r="H20" s="71">
        <v>446</v>
      </c>
      <c r="I20" s="72">
        <v>0.5</v>
      </c>
      <c r="J20" s="75">
        <v>455</v>
      </c>
      <c r="K20" s="76">
        <v>0.52</v>
      </c>
      <c r="L20" s="75">
        <v>426</v>
      </c>
      <c r="M20" s="76">
        <v>0.48</v>
      </c>
      <c r="N20" s="89">
        <v>467</v>
      </c>
      <c r="O20" s="90">
        <v>0.53493699885000001</v>
      </c>
      <c r="P20" s="89">
        <v>406</v>
      </c>
      <c r="Q20" s="90">
        <v>0.46506300113999999</v>
      </c>
      <c r="R20" s="89">
        <v>516</v>
      </c>
      <c r="S20" s="90">
        <v>0.52</v>
      </c>
      <c r="T20" s="89">
        <v>468</v>
      </c>
      <c r="U20" s="90">
        <v>0.48</v>
      </c>
      <c r="V20" s="89">
        <v>503</v>
      </c>
      <c r="W20" s="90">
        <v>0.51642710472279263</v>
      </c>
      <c r="X20" s="89">
        <v>471</v>
      </c>
      <c r="Y20" s="91">
        <v>0.48357289527720737</v>
      </c>
    </row>
    <row r="21" spans="1:25" x14ac:dyDescent="0.25">
      <c r="A21" s="103" t="s">
        <v>42</v>
      </c>
      <c r="B21" s="71">
        <v>546</v>
      </c>
      <c r="C21" s="72">
        <v>0.51</v>
      </c>
      <c r="D21" s="71">
        <v>518</v>
      </c>
      <c r="E21" s="72">
        <v>0.49</v>
      </c>
      <c r="F21" s="71">
        <v>551</v>
      </c>
      <c r="G21" s="72">
        <v>0.51</v>
      </c>
      <c r="H21" s="71">
        <v>519</v>
      </c>
      <c r="I21" s="72">
        <v>0.49</v>
      </c>
      <c r="J21" s="75">
        <v>501</v>
      </c>
      <c r="K21" s="76">
        <v>0.49</v>
      </c>
      <c r="L21" s="75">
        <v>519</v>
      </c>
      <c r="M21" s="76">
        <v>0.51</v>
      </c>
      <c r="N21" s="89">
        <v>507</v>
      </c>
      <c r="O21" s="90">
        <v>0.49754661432000002</v>
      </c>
      <c r="P21" s="89">
        <v>512</v>
      </c>
      <c r="Q21" s="90">
        <v>0.50245338566999997</v>
      </c>
      <c r="R21" s="89">
        <v>480</v>
      </c>
      <c r="S21" s="90">
        <v>0.48</v>
      </c>
      <c r="T21" s="89">
        <v>527</v>
      </c>
      <c r="U21" s="90">
        <v>0.52</v>
      </c>
      <c r="V21" s="89">
        <v>507</v>
      </c>
      <c r="W21" s="90">
        <v>0.48239771646051383</v>
      </c>
      <c r="X21" s="89">
        <v>544</v>
      </c>
      <c r="Y21" s="91">
        <v>0.51760228353948623</v>
      </c>
    </row>
    <row r="22" spans="1:25" x14ac:dyDescent="0.25">
      <c r="A22" s="103" t="s">
        <v>43</v>
      </c>
      <c r="B22" s="71">
        <v>413</v>
      </c>
      <c r="C22" s="72">
        <v>0.52</v>
      </c>
      <c r="D22" s="71">
        <v>383</v>
      </c>
      <c r="E22" s="72">
        <v>0.48</v>
      </c>
      <c r="F22" s="71">
        <v>409</v>
      </c>
      <c r="G22" s="72">
        <v>0.5</v>
      </c>
      <c r="H22" s="71">
        <v>401</v>
      </c>
      <c r="I22" s="72">
        <v>0.5</v>
      </c>
      <c r="J22" s="75">
        <v>452</v>
      </c>
      <c r="K22" s="76">
        <v>0.51</v>
      </c>
      <c r="L22" s="75">
        <v>430</v>
      </c>
      <c r="M22" s="76">
        <v>0.49</v>
      </c>
      <c r="N22" s="89">
        <v>464</v>
      </c>
      <c r="O22" s="90">
        <v>0.50655021834000002</v>
      </c>
      <c r="P22" s="89">
        <v>452</v>
      </c>
      <c r="Q22" s="90">
        <v>0.49344978164999997</v>
      </c>
      <c r="R22" s="89">
        <v>449</v>
      </c>
      <c r="S22" s="90">
        <v>0.51</v>
      </c>
      <c r="T22" s="89">
        <v>432</v>
      </c>
      <c r="U22" s="90">
        <v>0.49</v>
      </c>
      <c r="V22" s="89">
        <v>475</v>
      </c>
      <c r="W22" s="90">
        <v>0.51351351351351349</v>
      </c>
      <c r="X22" s="89">
        <v>450</v>
      </c>
      <c r="Y22" s="91">
        <v>0.48648648648648651</v>
      </c>
    </row>
    <row r="23" spans="1:25" x14ac:dyDescent="0.25">
      <c r="A23" s="103" t="s">
        <v>44</v>
      </c>
      <c r="B23" s="71">
        <v>411</v>
      </c>
      <c r="C23" s="72">
        <v>0.53</v>
      </c>
      <c r="D23" s="71">
        <v>370</v>
      </c>
      <c r="E23" s="72">
        <v>0.47</v>
      </c>
      <c r="F23" s="71">
        <v>407</v>
      </c>
      <c r="G23" s="72">
        <v>0.53</v>
      </c>
      <c r="H23" s="71">
        <v>358</v>
      </c>
      <c r="I23" s="72">
        <v>0.47</v>
      </c>
      <c r="J23" s="75">
        <v>455</v>
      </c>
      <c r="K23" s="76">
        <v>0.55000000000000004</v>
      </c>
      <c r="L23" s="75">
        <v>377</v>
      </c>
      <c r="M23" s="76">
        <v>0.45</v>
      </c>
      <c r="N23" s="89">
        <v>478</v>
      </c>
      <c r="O23" s="90">
        <v>0.54566210044999996</v>
      </c>
      <c r="P23" s="89">
        <v>398</v>
      </c>
      <c r="Q23" s="90">
        <v>0.45433789953999998</v>
      </c>
      <c r="R23" s="89">
        <v>409</v>
      </c>
      <c r="S23" s="90">
        <v>0.5</v>
      </c>
      <c r="T23" s="89">
        <v>410</v>
      </c>
      <c r="U23" s="90">
        <v>0.5</v>
      </c>
      <c r="V23" s="89">
        <v>448</v>
      </c>
      <c r="W23" s="90">
        <v>0.5365269461077844</v>
      </c>
      <c r="X23" s="89">
        <v>387</v>
      </c>
      <c r="Y23" s="91">
        <v>0.46347305389221555</v>
      </c>
    </row>
    <row r="24" spans="1:25" x14ac:dyDescent="0.25">
      <c r="A24" s="103" t="s">
        <v>45</v>
      </c>
      <c r="B24" s="71">
        <v>458</v>
      </c>
      <c r="C24" s="72">
        <v>0.53</v>
      </c>
      <c r="D24" s="71">
        <v>400</v>
      </c>
      <c r="E24" s="72">
        <v>0.47</v>
      </c>
      <c r="F24" s="71">
        <v>452</v>
      </c>
      <c r="G24" s="72">
        <v>0.53</v>
      </c>
      <c r="H24" s="71">
        <v>395</v>
      </c>
      <c r="I24" s="72">
        <v>0.47</v>
      </c>
      <c r="J24" s="75">
        <v>462</v>
      </c>
      <c r="K24" s="76">
        <v>0.53</v>
      </c>
      <c r="L24" s="75">
        <v>414</v>
      </c>
      <c r="M24" s="76">
        <v>0.47</v>
      </c>
      <c r="N24" s="89">
        <v>451</v>
      </c>
      <c r="O24" s="90">
        <v>0.52078521939</v>
      </c>
      <c r="P24" s="89">
        <v>415</v>
      </c>
      <c r="Q24" s="90">
        <v>0.4792147806</v>
      </c>
      <c r="R24" s="89">
        <v>453</v>
      </c>
      <c r="S24" s="90">
        <v>0.49</v>
      </c>
      <c r="T24" s="89">
        <v>469</v>
      </c>
      <c r="U24" s="90">
        <v>0.51</v>
      </c>
      <c r="V24" s="89">
        <v>420</v>
      </c>
      <c r="W24" s="90">
        <v>0.50119331742243434</v>
      </c>
      <c r="X24" s="89">
        <v>418</v>
      </c>
      <c r="Y24" s="91">
        <v>0.49880668257756561</v>
      </c>
    </row>
    <row r="25" spans="1:25" x14ac:dyDescent="0.25">
      <c r="A25" s="103" t="s">
        <v>46</v>
      </c>
      <c r="B25" s="71">
        <v>655</v>
      </c>
      <c r="C25" s="72">
        <v>0.51</v>
      </c>
      <c r="D25" s="71">
        <v>630</v>
      </c>
      <c r="E25" s="72">
        <v>0.49</v>
      </c>
      <c r="F25" s="71">
        <v>685</v>
      </c>
      <c r="G25" s="72">
        <v>0.51</v>
      </c>
      <c r="H25" s="71">
        <v>657</v>
      </c>
      <c r="I25" s="72">
        <v>0.49</v>
      </c>
      <c r="J25" s="75">
        <v>734</v>
      </c>
      <c r="K25" s="76">
        <v>0.53</v>
      </c>
      <c r="L25" s="75">
        <v>655</v>
      </c>
      <c r="M25" s="76">
        <v>0.47</v>
      </c>
      <c r="N25" s="89">
        <v>768</v>
      </c>
      <c r="O25" s="90">
        <v>0.53296321997999996</v>
      </c>
      <c r="P25" s="89">
        <v>673</v>
      </c>
      <c r="Q25" s="90">
        <v>0.46703678000999999</v>
      </c>
      <c r="R25" s="89">
        <v>762</v>
      </c>
      <c r="S25" s="90">
        <v>0.49</v>
      </c>
      <c r="T25" s="89">
        <v>781</v>
      </c>
      <c r="U25" s="90">
        <v>0.51</v>
      </c>
      <c r="V25" s="89">
        <v>743</v>
      </c>
      <c r="W25" s="90">
        <v>0.4910773298083278</v>
      </c>
      <c r="X25" s="89">
        <v>770</v>
      </c>
      <c r="Y25" s="91">
        <v>0.50892267019167214</v>
      </c>
    </row>
    <row r="26" spans="1:25" x14ac:dyDescent="0.25">
      <c r="A26" s="103" t="s">
        <v>47</v>
      </c>
      <c r="B26" s="71">
        <v>380</v>
      </c>
      <c r="C26" s="72">
        <v>0.53</v>
      </c>
      <c r="D26" s="71">
        <v>341</v>
      </c>
      <c r="E26" s="72">
        <v>0.47</v>
      </c>
      <c r="F26" s="71">
        <v>368</v>
      </c>
      <c r="G26" s="72">
        <v>0.52</v>
      </c>
      <c r="H26" s="71">
        <v>337</v>
      </c>
      <c r="I26" s="72">
        <v>0.48</v>
      </c>
      <c r="J26" s="75">
        <v>361</v>
      </c>
      <c r="K26" s="76">
        <v>0.53</v>
      </c>
      <c r="L26" s="75">
        <v>320</v>
      </c>
      <c r="M26" s="76">
        <v>0.47</v>
      </c>
      <c r="N26" s="89">
        <v>381</v>
      </c>
      <c r="O26" s="90">
        <v>0.53661971829999999</v>
      </c>
      <c r="P26" s="89">
        <v>329</v>
      </c>
      <c r="Q26" s="90">
        <v>0.46338028169000001</v>
      </c>
      <c r="R26" s="89">
        <v>356</v>
      </c>
      <c r="S26" s="90">
        <v>0.5</v>
      </c>
      <c r="T26" s="89">
        <v>357</v>
      </c>
      <c r="U26" s="90">
        <v>0.5</v>
      </c>
      <c r="V26" s="89">
        <v>357</v>
      </c>
      <c r="W26" s="90">
        <v>0.50423728813559321</v>
      </c>
      <c r="X26" s="89">
        <v>351</v>
      </c>
      <c r="Y26" s="91">
        <v>0.49576271186440679</v>
      </c>
    </row>
    <row r="27" spans="1:25" x14ac:dyDescent="0.25">
      <c r="A27" s="104" t="s">
        <v>65</v>
      </c>
      <c r="B27" s="73">
        <v>3857</v>
      </c>
      <c r="C27" s="74">
        <v>0.52</v>
      </c>
      <c r="D27" s="73">
        <v>3562</v>
      </c>
      <c r="E27" s="74">
        <v>0.48</v>
      </c>
      <c r="F27" s="73">
        <v>3848</v>
      </c>
      <c r="G27" s="74">
        <v>0.52</v>
      </c>
      <c r="H27" s="73">
        <v>3555</v>
      </c>
      <c r="I27" s="74">
        <v>0.48</v>
      </c>
      <c r="J27" s="82">
        <v>3989</v>
      </c>
      <c r="K27" s="77">
        <v>0.52</v>
      </c>
      <c r="L27" s="82">
        <v>3615</v>
      </c>
      <c r="M27" s="77">
        <v>0.48</v>
      </c>
      <c r="N27" s="85">
        <v>4107</v>
      </c>
      <c r="O27" s="86">
        <v>0.53089451913133401</v>
      </c>
      <c r="P27" s="85">
        <v>3629</v>
      </c>
      <c r="Q27" s="86">
        <v>0.46910548086866599</v>
      </c>
      <c r="R27" s="85">
        <f>SUM(R19:R26)</f>
        <v>3974</v>
      </c>
      <c r="S27" s="86">
        <f>Table9[[#This Row],[2018-19 Male]]/(Table9[[#This Row],[2018-19 Male]]+Table9[[#This Row],[2018-19 Female]])</f>
        <v>0.50310165843777699</v>
      </c>
      <c r="T27" s="85">
        <f>SUM(T19:T26)</f>
        <v>3925</v>
      </c>
      <c r="U27" s="86">
        <f>Table9[[#This Row],[2018-19 Female]]/(Table9[[#This Row],[2018-19 Female]]+Table9[[#This Row],[2018-19 Male]])</f>
        <v>0.49689834156222307</v>
      </c>
      <c r="V27" s="85">
        <v>4013</v>
      </c>
      <c r="W27" s="86">
        <v>0.512273330204983</v>
      </c>
      <c r="X27" s="85">
        <v>3844</v>
      </c>
      <c r="Y27" s="87">
        <v>0.487726669795017</v>
      </c>
    </row>
    <row r="28" spans="1:25" x14ac:dyDescent="0.25">
      <c r="A28" s="98"/>
      <c r="B28" s="73"/>
      <c r="C28" s="74"/>
      <c r="D28" s="73"/>
      <c r="E28" s="74"/>
      <c r="F28" s="73"/>
      <c r="G28" s="74"/>
      <c r="H28" s="73"/>
      <c r="I28" s="74"/>
      <c r="J28" s="82"/>
      <c r="K28" s="77"/>
      <c r="L28" s="82"/>
      <c r="M28" s="77"/>
      <c r="N28" s="94"/>
      <c r="O28" s="95"/>
      <c r="P28" s="94"/>
      <c r="Q28" s="95"/>
      <c r="R28" s="94"/>
      <c r="S28" s="95"/>
      <c r="T28" s="94"/>
      <c r="U28" s="95"/>
      <c r="V28" s="94"/>
      <c r="W28" s="95"/>
      <c r="X28" s="94"/>
      <c r="Y28" s="95"/>
    </row>
    <row r="29" spans="1:25" ht="43.5" x14ac:dyDescent="0.25">
      <c r="A29" s="102" t="s">
        <v>104</v>
      </c>
      <c r="B29" s="71" t="s">
        <v>6</v>
      </c>
      <c r="C29" s="72" t="s">
        <v>7</v>
      </c>
      <c r="D29" s="71" t="s">
        <v>91</v>
      </c>
      <c r="E29" s="72" t="s">
        <v>92</v>
      </c>
      <c r="F29" s="71" t="s">
        <v>93</v>
      </c>
      <c r="G29" s="72" t="s">
        <v>94</v>
      </c>
      <c r="H29" s="71" t="s">
        <v>95</v>
      </c>
      <c r="I29" s="72" t="s">
        <v>96</v>
      </c>
      <c r="J29" s="75" t="s">
        <v>97</v>
      </c>
      <c r="K29" s="76" t="s">
        <v>98</v>
      </c>
      <c r="L29" s="75" t="s">
        <v>99</v>
      </c>
      <c r="M29" s="76" t="s">
        <v>100</v>
      </c>
      <c r="N29" s="85" t="s">
        <v>83</v>
      </c>
      <c r="O29" s="86" t="s">
        <v>106</v>
      </c>
      <c r="P29" s="85" t="s">
        <v>85</v>
      </c>
      <c r="Q29" s="86" t="s">
        <v>107</v>
      </c>
      <c r="R29" s="85" t="s">
        <v>109</v>
      </c>
      <c r="S29" s="86" t="s">
        <v>110</v>
      </c>
      <c r="T29" s="85" t="s">
        <v>111</v>
      </c>
      <c r="U29" s="86" t="s">
        <v>112</v>
      </c>
      <c r="V29" s="85" t="s">
        <v>87</v>
      </c>
      <c r="W29" s="86" t="s">
        <v>108</v>
      </c>
      <c r="X29" s="85" t="s">
        <v>89</v>
      </c>
      <c r="Y29" s="87" t="s">
        <v>90</v>
      </c>
    </row>
    <row r="30" spans="1:25" x14ac:dyDescent="0.25">
      <c r="A30" s="105" t="s">
        <v>8</v>
      </c>
      <c r="B30" s="71" t="s">
        <v>57</v>
      </c>
      <c r="C30" s="72" t="s">
        <v>58</v>
      </c>
      <c r="D30" s="71" t="s">
        <v>59</v>
      </c>
      <c r="E30" s="72" t="s">
        <v>60</v>
      </c>
      <c r="F30" s="71">
        <v>478</v>
      </c>
      <c r="G30" s="72">
        <v>0.51</v>
      </c>
      <c r="H30" s="71">
        <v>467</v>
      </c>
      <c r="I30" s="72">
        <v>0.49</v>
      </c>
      <c r="J30" s="75">
        <v>509</v>
      </c>
      <c r="K30" s="76">
        <v>0.51</v>
      </c>
      <c r="L30" s="75">
        <v>483</v>
      </c>
      <c r="M30" s="76">
        <v>0.49</v>
      </c>
      <c r="N30" s="78">
        <v>516</v>
      </c>
      <c r="O30" s="79">
        <v>0.51</v>
      </c>
      <c r="P30" s="78">
        <v>495</v>
      </c>
      <c r="Q30" s="79">
        <v>0.49</v>
      </c>
      <c r="R30" s="78">
        <v>509</v>
      </c>
      <c r="S30" s="79">
        <v>0.55000000000000004</v>
      </c>
      <c r="T30" s="78">
        <v>421</v>
      </c>
      <c r="U30" s="79">
        <v>0.45</v>
      </c>
      <c r="V30" s="78">
        <v>497</v>
      </c>
      <c r="W30" s="79">
        <v>0.54021739130434787</v>
      </c>
      <c r="X30" s="78">
        <v>423</v>
      </c>
      <c r="Y30" s="83">
        <v>0.45978260869565218</v>
      </c>
    </row>
    <row r="31" spans="1:25" x14ac:dyDescent="0.25">
      <c r="A31" s="103" t="s">
        <v>9</v>
      </c>
      <c r="B31" s="71">
        <v>394</v>
      </c>
      <c r="C31" s="72">
        <v>0.52</v>
      </c>
      <c r="D31" s="71">
        <v>369</v>
      </c>
      <c r="E31" s="72">
        <v>0.48</v>
      </c>
      <c r="F31" s="71">
        <v>398</v>
      </c>
      <c r="G31" s="72">
        <v>0.53</v>
      </c>
      <c r="H31" s="71">
        <v>356</v>
      </c>
      <c r="I31" s="72">
        <v>0.47</v>
      </c>
      <c r="J31" s="75">
        <v>391</v>
      </c>
      <c r="K31" s="76">
        <v>0.53</v>
      </c>
      <c r="L31" s="75">
        <v>353</v>
      </c>
      <c r="M31" s="76">
        <v>0.47</v>
      </c>
      <c r="N31" s="89">
        <v>317</v>
      </c>
      <c r="O31" s="90">
        <v>0.46824224519000002</v>
      </c>
      <c r="P31" s="89">
        <v>360</v>
      </c>
      <c r="Q31" s="90">
        <v>0.53175775479999998</v>
      </c>
      <c r="R31" s="78">
        <v>319</v>
      </c>
      <c r="S31" s="79">
        <v>0.5</v>
      </c>
      <c r="T31" s="78">
        <v>314</v>
      </c>
      <c r="U31" s="79">
        <v>0.5</v>
      </c>
      <c r="V31" s="89">
        <v>300</v>
      </c>
      <c r="W31" s="90">
        <v>0.48465266558966069</v>
      </c>
      <c r="X31" s="89">
        <v>319</v>
      </c>
      <c r="Y31" s="91">
        <v>0.51534733441033931</v>
      </c>
    </row>
    <row r="32" spans="1:25" x14ac:dyDescent="0.25">
      <c r="A32" s="103" t="s">
        <v>10</v>
      </c>
      <c r="B32" s="71">
        <v>393</v>
      </c>
      <c r="C32" s="72">
        <v>0.51</v>
      </c>
      <c r="D32" s="71">
        <v>373</v>
      </c>
      <c r="E32" s="72">
        <v>0.49</v>
      </c>
      <c r="F32" s="71">
        <v>409</v>
      </c>
      <c r="G32" s="72">
        <v>0.52</v>
      </c>
      <c r="H32" s="71">
        <v>385</v>
      </c>
      <c r="I32" s="72">
        <v>0.48</v>
      </c>
      <c r="J32" s="75">
        <v>401</v>
      </c>
      <c r="K32" s="76">
        <v>0.51</v>
      </c>
      <c r="L32" s="75">
        <v>379</v>
      </c>
      <c r="M32" s="76">
        <v>0.49</v>
      </c>
      <c r="N32" s="89">
        <v>384</v>
      </c>
      <c r="O32" s="90">
        <v>0.48301886791999998</v>
      </c>
      <c r="P32" s="89">
        <v>411</v>
      </c>
      <c r="Q32" s="90">
        <v>0.51698113206999996</v>
      </c>
      <c r="R32" s="78">
        <v>336</v>
      </c>
      <c r="S32" s="79">
        <v>0.52</v>
      </c>
      <c r="T32" s="78">
        <v>315</v>
      </c>
      <c r="U32" s="79">
        <v>0.48</v>
      </c>
      <c r="V32" s="89">
        <v>362</v>
      </c>
      <c r="W32" s="90">
        <v>0.49725274725274732</v>
      </c>
      <c r="X32" s="89">
        <v>366</v>
      </c>
      <c r="Y32" s="91">
        <v>0.50274725274725274</v>
      </c>
    </row>
    <row r="33" spans="1:25" x14ac:dyDescent="0.25">
      <c r="A33" s="103" t="s">
        <v>11</v>
      </c>
      <c r="B33" s="71">
        <v>264</v>
      </c>
      <c r="C33" s="72">
        <v>0.49</v>
      </c>
      <c r="D33" s="71">
        <v>273</v>
      </c>
      <c r="E33" s="72">
        <v>0.51</v>
      </c>
      <c r="F33" s="71">
        <v>270</v>
      </c>
      <c r="G33" s="72">
        <v>0.51</v>
      </c>
      <c r="H33" s="71">
        <v>255</v>
      </c>
      <c r="I33" s="72">
        <v>0.49</v>
      </c>
      <c r="J33" s="75">
        <v>246</v>
      </c>
      <c r="K33" s="76">
        <v>0.47</v>
      </c>
      <c r="L33" s="75">
        <v>274</v>
      </c>
      <c r="M33" s="76">
        <v>0.53</v>
      </c>
      <c r="N33" s="89">
        <v>265</v>
      </c>
      <c r="O33" s="90">
        <v>0.48094373865000001</v>
      </c>
      <c r="P33" s="89">
        <v>286</v>
      </c>
      <c r="Q33" s="90">
        <v>0.51905626134000005</v>
      </c>
      <c r="R33" s="78">
        <v>275</v>
      </c>
      <c r="S33" s="79">
        <v>0.52</v>
      </c>
      <c r="T33" s="78">
        <v>258</v>
      </c>
      <c r="U33" s="79">
        <v>0.48</v>
      </c>
      <c r="V33" s="89">
        <v>272</v>
      </c>
      <c r="W33" s="90">
        <v>0.51320754716981132</v>
      </c>
      <c r="X33" s="89">
        <v>258</v>
      </c>
      <c r="Y33" s="91">
        <v>0.48679245283018863</v>
      </c>
    </row>
    <row r="34" spans="1:25" x14ac:dyDescent="0.25">
      <c r="A34" s="103" t="s">
        <v>12</v>
      </c>
      <c r="B34" s="71">
        <v>328</v>
      </c>
      <c r="C34" s="72">
        <v>0.53</v>
      </c>
      <c r="D34" s="71">
        <v>294</v>
      </c>
      <c r="E34" s="72">
        <v>0.47</v>
      </c>
      <c r="F34" s="71">
        <v>322</v>
      </c>
      <c r="G34" s="72">
        <v>0.51</v>
      </c>
      <c r="H34" s="71">
        <v>314</v>
      </c>
      <c r="I34" s="72">
        <v>0.49</v>
      </c>
      <c r="J34" s="75">
        <v>342</v>
      </c>
      <c r="K34" s="76">
        <v>0.52</v>
      </c>
      <c r="L34" s="75">
        <v>322</v>
      </c>
      <c r="M34" s="76">
        <v>0.48</v>
      </c>
      <c r="N34" s="89">
        <v>322</v>
      </c>
      <c r="O34" s="90">
        <v>0.50077760497000001</v>
      </c>
      <c r="P34" s="89">
        <v>321</v>
      </c>
      <c r="Q34" s="90">
        <v>0.49922239501999999</v>
      </c>
      <c r="R34" s="78">
        <v>348</v>
      </c>
      <c r="S34" s="79">
        <v>0.53</v>
      </c>
      <c r="T34" s="78">
        <v>305</v>
      </c>
      <c r="U34" s="79">
        <v>0.47</v>
      </c>
      <c r="V34" s="89">
        <v>326</v>
      </c>
      <c r="W34" s="90">
        <v>0.5109717868338558</v>
      </c>
      <c r="X34" s="89">
        <v>312</v>
      </c>
      <c r="Y34" s="91">
        <v>0.4890282131661442</v>
      </c>
    </row>
    <row r="35" spans="1:25" x14ac:dyDescent="0.25">
      <c r="A35" s="103" t="s">
        <v>13</v>
      </c>
      <c r="B35" s="71">
        <v>150</v>
      </c>
      <c r="C35" s="72">
        <v>0.53</v>
      </c>
      <c r="D35" s="71">
        <v>132</v>
      </c>
      <c r="E35" s="72">
        <v>0.47</v>
      </c>
      <c r="F35" s="71">
        <v>158</v>
      </c>
      <c r="G35" s="72">
        <v>0.51</v>
      </c>
      <c r="H35" s="71">
        <v>152</v>
      </c>
      <c r="I35" s="72">
        <v>0.49</v>
      </c>
      <c r="J35" s="75">
        <v>175</v>
      </c>
      <c r="K35" s="76">
        <v>0.52</v>
      </c>
      <c r="L35" s="75">
        <v>164</v>
      </c>
      <c r="M35" s="76">
        <v>0.48</v>
      </c>
      <c r="N35" s="89">
        <v>206</v>
      </c>
      <c r="O35" s="90">
        <v>0.53367875646999996</v>
      </c>
      <c r="P35" s="89">
        <v>180</v>
      </c>
      <c r="Q35" s="90">
        <v>0.46632124351999998</v>
      </c>
      <c r="R35" s="78">
        <v>223</v>
      </c>
      <c r="S35" s="79">
        <v>0.52</v>
      </c>
      <c r="T35" s="78">
        <v>203</v>
      </c>
      <c r="U35" s="79">
        <v>0.48</v>
      </c>
      <c r="V35" s="89">
        <v>218</v>
      </c>
      <c r="W35" s="90">
        <v>0.52153110047846885</v>
      </c>
      <c r="X35" s="89">
        <v>200</v>
      </c>
      <c r="Y35" s="91">
        <v>0.47846889952153115</v>
      </c>
    </row>
    <row r="36" spans="1:25" x14ac:dyDescent="0.25">
      <c r="A36" s="103" t="s">
        <v>14</v>
      </c>
      <c r="B36" s="71">
        <v>230</v>
      </c>
      <c r="C36" s="72">
        <v>0.49</v>
      </c>
      <c r="D36" s="71">
        <v>240</v>
      </c>
      <c r="E36" s="72">
        <v>0.51</v>
      </c>
      <c r="F36" s="71">
        <v>245</v>
      </c>
      <c r="G36" s="72">
        <v>0.49</v>
      </c>
      <c r="H36" s="71">
        <v>253</v>
      </c>
      <c r="I36" s="72">
        <v>0.51</v>
      </c>
      <c r="J36" s="75">
        <v>244</v>
      </c>
      <c r="K36" s="76">
        <v>0.49</v>
      </c>
      <c r="L36" s="75">
        <v>258</v>
      </c>
      <c r="M36" s="76">
        <v>0.51</v>
      </c>
      <c r="N36" s="89">
        <v>276</v>
      </c>
      <c r="O36" s="90">
        <v>0.51977401129</v>
      </c>
      <c r="P36" s="89">
        <v>255</v>
      </c>
      <c r="Q36" s="90">
        <v>0.48022598869999999</v>
      </c>
      <c r="R36" s="78">
        <v>266</v>
      </c>
      <c r="S36" s="79">
        <v>0.54</v>
      </c>
      <c r="T36" s="78">
        <v>225</v>
      </c>
      <c r="U36" s="79">
        <v>0.46</v>
      </c>
      <c r="V36" s="89">
        <v>263</v>
      </c>
      <c r="W36" s="90">
        <v>0.530241935483871</v>
      </c>
      <c r="X36" s="89">
        <v>233</v>
      </c>
      <c r="Y36" s="91">
        <v>0.46975806451612906</v>
      </c>
    </row>
    <row r="37" spans="1:25" x14ac:dyDescent="0.25">
      <c r="A37" s="103" t="s">
        <v>76</v>
      </c>
      <c r="B37" s="71">
        <v>245</v>
      </c>
      <c r="C37" s="72">
        <v>0.48</v>
      </c>
      <c r="D37" s="71">
        <v>261</v>
      </c>
      <c r="E37" s="72">
        <v>0.52</v>
      </c>
      <c r="F37" s="71">
        <v>255</v>
      </c>
      <c r="G37" s="72">
        <v>0.5</v>
      </c>
      <c r="H37" s="71">
        <v>252</v>
      </c>
      <c r="I37" s="72">
        <v>0.5</v>
      </c>
      <c r="J37" s="75">
        <v>258</v>
      </c>
      <c r="K37" s="76">
        <v>0.5</v>
      </c>
      <c r="L37" s="75">
        <v>256</v>
      </c>
      <c r="M37" s="76">
        <v>0.5</v>
      </c>
      <c r="N37" s="89">
        <v>268</v>
      </c>
      <c r="O37" s="90">
        <v>0.53069306930000004</v>
      </c>
      <c r="P37" s="89">
        <v>237</v>
      </c>
      <c r="Q37" s="90">
        <v>0.46930693069000001</v>
      </c>
      <c r="R37" s="78">
        <v>272</v>
      </c>
      <c r="S37" s="79">
        <v>0.56000000000000005</v>
      </c>
      <c r="T37" s="78">
        <v>217</v>
      </c>
      <c r="U37" s="79">
        <v>0.44</v>
      </c>
      <c r="V37" s="89">
        <v>290</v>
      </c>
      <c r="W37" s="90">
        <v>0.55028462998102468</v>
      </c>
      <c r="X37" s="89">
        <v>237</v>
      </c>
      <c r="Y37" s="91">
        <v>0.44971537001897532</v>
      </c>
    </row>
    <row r="38" spans="1:25" x14ac:dyDescent="0.25">
      <c r="A38" s="103" t="s">
        <v>15</v>
      </c>
      <c r="B38" s="71">
        <v>271</v>
      </c>
      <c r="C38" s="72">
        <v>0.46</v>
      </c>
      <c r="D38" s="71">
        <v>321</v>
      </c>
      <c r="E38" s="72">
        <v>0.54</v>
      </c>
      <c r="F38" s="71">
        <v>249</v>
      </c>
      <c r="G38" s="72">
        <v>0.43</v>
      </c>
      <c r="H38" s="71">
        <v>325</v>
      </c>
      <c r="I38" s="72">
        <v>0.56999999999999995</v>
      </c>
      <c r="J38" s="75">
        <v>256</v>
      </c>
      <c r="K38" s="76">
        <v>0.44</v>
      </c>
      <c r="L38" s="75">
        <v>330</v>
      </c>
      <c r="M38" s="76">
        <v>0.56000000000000005</v>
      </c>
      <c r="N38" s="89">
        <v>285</v>
      </c>
      <c r="O38" s="90">
        <v>0.47029702969999998</v>
      </c>
      <c r="P38" s="89">
        <v>321</v>
      </c>
      <c r="Q38" s="90">
        <v>0.52970297029000002</v>
      </c>
      <c r="R38" s="78">
        <v>383</v>
      </c>
      <c r="S38" s="79">
        <v>0.51</v>
      </c>
      <c r="T38" s="78">
        <v>371</v>
      </c>
      <c r="U38" s="79">
        <v>0.49</v>
      </c>
      <c r="V38" s="89">
        <v>354</v>
      </c>
      <c r="W38" s="90">
        <v>0.49719101123595505</v>
      </c>
      <c r="X38" s="89">
        <v>358</v>
      </c>
      <c r="Y38" s="91">
        <v>0.5028089887640449</v>
      </c>
    </row>
    <row r="39" spans="1:25" x14ac:dyDescent="0.25">
      <c r="A39" s="103" t="s">
        <v>16</v>
      </c>
      <c r="B39" s="71">
        <v>250</v>
      </c>
      <c r="C39" s="72">
        <v>0.5</v>
      </c>
      <c r="D39" s="71">
        <v>246</v>
      </c>
      <c r="E39" s="72">
        <v>0.5</v>
      </c>
      <c r="F39" s="71">
        <v>267</v>
      </c>
      <c r="G39" s="72">
        <v>0.52</v>
      </c>
      <c r="H39" s="71">
        <v>249</v>
      </c>
      <c r="I39" s="72">
        <v>0.48</v>
      </c>
      <c r="J39" s="75">
        <v>258</v>
      </c>
      <c r="K39" s="76">
        <v>0.53</v>
      </c>
      <c r="L39" s="75">
        <v>228</v>
      </c>
      <c r="M39" s="76">
        <v>0.47</v>
      </c>
      <c r="N39" s="89">
        <v>258</v>
      </c>
      <c r="O39" s="90">
        <v>0.51394422309999999</v>
      </c>
      <c r="P39" s="89">
        <v>244</v>
      </c>
      <c r="Q39" s="90">
        <v>0.48605577689000001</v>
      </c>
      <c r="R39" s="78">
        <v>229</v>
      </c>
      <c r="S39" s="79">
        <v>0.49</v>
      </c>
      <c r="T39" s="78">
        <v>238</v>
      </c>
      <c r="U39" s="79">
        <v>0.51</v>
      </c>
      <c r="V39" s="89">
        <v>242</v>
      </c>
      <c r="W39" s="90">
        <v>0.5</v>
      </c>
      <c r="X39" s="89">
        <v>242</v>
      </c>
      <c r="Y39" s="91">
        <v>0.5</v>
      </c>
    </row>
    <row r="40" spans="1:25" x14ac:dyDescent="0.25">
      <c r="A40" s="103" t="s">
        <v>17</v>
      </c>
      <c r="B40" s="71">
        <v>405</v>
      </c>
      <c r="C40" s="72">
        <v>0.48</v>
      </c>
      <c r="D40" s="71">
        <v>431</v>
      </c>
      <c r="E40" s="72">
        <v>0.52</v>
      </c>
      <c r="F40" s="71">
        <v>392</v>
      </c>
      <c r="G40" s="72">
        <v>0.49</v>
      </c>
      <c r="H40" s="71">
        <v>412</v>
      </c>
      <c r="I40" s="72">
        <v>0.51</v>
      </c>
      <c r="J40" s="75">
        <v>395</v>
      </c>
      <c r="K40" s="76">
        <v>0.48</v>
      </c>
      <c r="L40" s="75">
        <v>423</v>
      </c>
      <c r="M40" s="76">
        <v>0.52</v>
      </c>
      <c r="N40" s="89">
        <v>417</v>
      </c>
      <c r="O40" s="90">
        <v>0.50423216443999996</v>
      </c>
      <c r="P40" s="89">
        <v>410</v>
      </c>
      <c r="Q40" s="90">
        <v>0.49576783554999998</v>
      </c>
      <c r="R40" s="78">
        <v>325</v>
      </c>
      <c r="S40" s="79">
        <v>0.47</v>
      </c>
      <c r="T40" s="78">
        <v>360</v>
      </c>
      <c r="U40" s="79">
        <v>0.53</v>
      </c>
      <c r="V40" s="89">
        <v>339</v>
      </c>
      <c r="W40" s="90">
        <v>0.46694214876033058</v>
      </c>
      <c r="X40" s="89">
        <v>387</v>
      </c>
      <c r="Y40" s="91">
        <v>0.53305785123966942</v>
      </c>
    </row>
    <row r="41" spans="1:25" x14ac:dyDescent="0.25">
      <c r="A41" s="103" t="s">
        <v>18</v>
      </c>
      <c r="B41" s="71">
        <v>260</v>
      </c>
      <c r="C41" s="72">
        <v>0.51</v>
      </c>
      <c r="D41" s="71">
        <v>246</v>
      </c>
      <c r="E41" s="72">
        <v>0.49</v>
      </c>
      <c r="F41" s="71">
        <v>264</v>
      </c>
      <c r="G41" s="72">
        <v>0.53</v>
      </c>
      <c r="H41" s="71">
        <v>238</v>
      </c>
      <c r="I41" s="72">
        <v>0.47</v>
      </c>
      <c r="J41" s="75">
        <v>258</v>
      </c>
      <c r="K41" s="76">
        <v>0.51</v>
      </c>
      <c r="L41" s="75">
        <v>250</v>
      </c>
      <c r="M41" s="76">
        <v>0.49</v>
      </c>
      <c r="N41" s="89">
        <v>259</v>
      </c>
      <c r="O41" s="90">
        <v>0.51696606785999999</v>
      </c>
      <c r="P41" s="89">
        <v>242</v>
      </c>
      <c r="Q41" s="90">
        <v>0.48303393213000001</v>
      </c>
      <c r="R41" s="78">
        <v>203</v>
      </c>
      <c r="S41" s="79">
        <v>0.53</v>
      </c>
      <c r="T41" s="78">
        <v>183</v>
      </c>
      <c r="U41" s="79">
        <v>0.47</v>
      </c>
      <c r="V41" s="89">
        <v>237</v>
      </c>
      <c r="W41" s="90">
        <v>0.53020134228187921</v>
      </c>
      <c r="X41" s="89">
        <v>210</v>
      </c>
      <c r="Y41" s="91">
        <v>0.46979865771812079</v>
      </c>
    </row>
    <row r="42" spans="1:25" x14ac:dyDescent="0.25">
      <c r="A42" s="103" t="s">
        <v>19</v>
      </c>
      <c r="B42" s="71">
        <v>206</v>
      </c>
      <c r="C42" s="72">
        <v>0.49</v>
      </c>
      <c r="D42" s="71">
        <v>216</v>
      </c>
      <c r="E42" s="72">
        <v>0.51</v>
      </c>
      <c r="F42" s="71">
        <v>211</v>
      </c>
      <c r="G42" s="72">
        <v>0.5</v>
      </c>
      <c r="H42" s="71">
        <v>213</v>
      </c>
      <c r="I42" s="72">
        <v>0.5</v>
      </c>
      <c r="J42" s="75">
        <v>207</v>
      </c>
      <c r="K42" s="76">
        <v>0.5</v>
      </c>
      <c r="L42" s="75">
        <v>209</v>
      </c>
      <c r="M42" s="76">
        <v>0.5</v>
      </c>
      <c r="N42" s="89">
        <v>179</v>
      </c>
      <c r="O42" s="90">
        <v>0.48247978436</v>
      </c>
      <c r="P42" s="89">
        <v>192</v>
      </c>
      <c r="Q42" s="90">
        <v>0.51752021562999995</v>
      </c>
      <c r="R42" s="78">
        <v>182</v>
      </c>
      <c r="S42" s="79">
        <v>0.54</v>
      </c>
      <c r="T42" s="78">
        <v>158</v>
      </c>
      <c r="U42" s="79">
        <v>0.46</v>
      </c>
      <c r="V42" s="89">
        <v>192</v>
      </c>
      <c r="W42" s="90">
        <v>0.53038674033149169</v>
      </c>
      <c r="X42" s="89">
        <v>170</v>
      </c>
      <c r="Y42" s="91">
        <v>0.46961325966850831</v>
      </c>
    </row>
    <row r="43" spans="1:25" x14ac:dyDescent="0.25">
      <c r="A43" s="103" t="s">
        <v>20</v>
      </c>
      <c r="B43" s="71">
        <v>229</v>
      </c>
      <c r="C43" s="72">
        <v>0.49</v>
      </c>
      <c r="D43" s="71">
        <v>240</v>
      </c>
      <c r="E43" s="72">
        <v>0.51</v>
      </c>
      <c r="F43" s="71">
        <v>226</v>
      </c>
      <c r="G43" s="72">
        <v>0.49</v>
      </c>
      <c r="H43" s="71">
        <v>236</v>
      </c>
      <c r="I43" s="72">
        <v>0.51</v>
      </c>
      <c r="J43" s="75">
        <v>229</v>
      </c>
      <c r="K43" s="76">
        <v>0.52</v>
      </c>
      <c r="L43" s="75">
        <v>212</v>
      </c>
      <c r="M43" s="76">
        <v>0.48</v>
      </c>
      <c r="N43" s="89">
        <v>270</v>
      </c>
      <c r="O43" s="90">
        <v>0.51724137931000003</v>
      </c>
      <c r="P43" s="89">
        <v>252</v>
      </c>
      <c r="Q43" s="90">
        <v>0.48275862067999997</v>
      </c>
      <c r="R43" s="78">
        <v>236</v>
      </c>
      <c r="S43" s="79">
        <v>0.51</v>
      </c>
      <c r="T43" s="78">
        <v>226</v>
      </c>
      <c r="U43" s="79">
        <v>0.49</v>
      </c>
      <c r="V43" s="89">
        <v>240</v>
      </c>
      <c r="W43" s="90">
        <v>0.53097345132743368</v>
      </c>
      <c r="X43" s="89">
        <v>212</v>
      </c>
      <c r="Y43" s="91">
        <v>0.46902654867256638</v>
      </c>
    </row>
    <row r="44" spans="1:25" x14ac:dyDescent="0.25">
      <c r="A44" s="103" t="s">
        <v>21</v>
      </c>
      <c r="B44" s="71">
        <v>375</v>
      </c>
      <c r="C44" s="72">
        <v>0.55000000000000004</v>
      </c>
      <c r="D44" s="71">
        <v>313</v>
      </c>
      <c r="E44" s="72">
        <v>0.45</v>
      </c>
      <c r="F44" s="71">
        <v>345</v>
      </c>
      <c r="G44" s="72">
        <v>0.51</v>
      </c>
      <c r="H44" s="71">
        <v>333</v>
      </c>
      <c r="I44" s="72">
        <v>0.49</v>
      </c>
      <c r="J44" s="75">
        <v>356</v>
      </c>
      <c r="K44" s="76">
        <v>0.51</v>
      </c>
      <c r="L44" s="75">
        <v>336</v>
      </c>
      <c r="M44" s="76">
        <v>0.49</v>
      </c>
      <c r="N44" s="89">
        <v>353</v>
      </c>
      <c r="O44" s="90">
        <v>0.50645624102999998</v>
      </c>
      <c r="P44" s="89">
        <v>344</v>
      </c>
      <c r="Q44" s="90">
        <v>0.49354375896000002</v>
      </c>
      <c r="R44" s="78">
        <v>333</v>
      </c>
      <c r="S44" s="79">
        <v>0.51</v>
      </c>
      <c r="T44" s="78">
        <v>321</v>
      </c>
      <c r="U44" s="79">
        <v>0.49</v>
      </c>
      <c r="V44" s="89">
        <v>339</v>
      </c>
      <c r="W44" s="90">
        <v>0.50900900900900903</v>
      </c>
      <c r="X44" s="89">
        <v>327</v>
      </c>
      <c r="Y44" s="91">
        <v>0.49099099099099097</v>
      </c>
    </row>
    <row r="45" spans="1:25" x14ac:dyDescent="0.25">
      <c r="A45" s="103" t="s">
        <v>22</v>
      </c>
      <c r="B45" s="71">
        <v>401</v>
      </c>
      <c r="C45" s="72">
        <v>0.52</v>
      </c>
      <c r="D45" s="71">
        <v>376</v>
      </c>
      <c r="E45" s="72">
        <v>0.48</v>
      </c>
      <c r="F45" s="71">
        <v>389</v>
      </c>
      <c r="G45" s="72">
        <v>0.51</v>
      </c>
      <c r="H45" s="71">
        <v>371</v>
      </c>
      <c r="I45" s="72">
        <v>0.49</v>
      </c>
      <c r="J45" s="75">
        <v>356</v>
      </c>
      <c r="K45" s="76">
        <v>0.49</v>
      </c>
      <c r="L45" s="75">
        <v>374</v>
      </c>
      <c r="M45" s="76">
        <v>0.51</v>
      </c>
      <c r="N45" s="89">
        <v>344</v>
      </c>
      <c r="O45" s="90">
        <v>0.46549391069000001</v>
      </c>
      <c r="P45" s="89">
        <v>395</v>
      </c>
      <c r="Q45" s="90">
        <v>0.53450608929999999</v>
      </c>
      <c r="R45" s="78">
        <v>361</v>
      </c>
      <c r="S45" s="79">
        <v>0.5</v>
      </c>
      <c r="T45" s="78">
        <v>366</v>
      </c>
      <c r="U45" s="79">
        <v>0.5</v>
      </c>
      <c r="V45" s="89">
        <v>371</v>
      </c>
      <c r="W45" s="90">
        <v>0.49269588313413015</v>
      </c>
      <c r="X45" s="89">
        <v>382</v>
      </c>
      <c r="Y45" s="91">
        <v>0.50730411686586985</v>
      </c>
    </row>
    <row r="46" spans="1:25" x14ac:dyDescent="0.25">
      <c r="A46" s="103" t="s">
        <v>23</v>
      </c>
      <c r="B46" s="71">
        <v>368</v>
      </c>
      <c r="C46" s="72">
        <v>0.54</v>
      </c>
      <c r="D46" s="71">
        <v>316</v>
      </c>
      <c r="E46" s="72">
        <v>0.46</v>
      </c>
      <c r="F46" s="71">
        <v>360</v>
      </c>
      <c r="G46" s="72">
        <v>0.51</v>
      </c>
      <c r="H46" s="71">
        <v>345</v>
      </c>
      <c r="I46" s="72">
        <v>0.49</v>
      </c>
      <c r="J46" s="75">
        <v>368</v>
      </c>
      <c r="K46" s="76">
        <v>0.51</v>
      </c>
      <c r="L46" s="75">
        <v>351</v>
      </c>
      <c r="M46" s="76">
        <v>0.49</v>
      </c>
      <c r="N46" s="89">
        <v>349</v>
      </c>
      <c r="O46" s="90">
        <v>0.51023391811999996</v>
      </c>
      <c r="P46" s="89">
        <v>335</v>
      </c>
      <c r="Q46" s="90">
        <v>0.48976608186999998</v>
      </c>
      <c r="R46" s="78">
        <v>315</v>
      </c>
      <c r="S46" s="79">
        <v>0.48</v>
      </c>
      <c r="T46" s="78">
        <v>336</v>
      </c>
      <c r="U46" s="79">
        <v>0.52</v>
      </c>
      <c r="V46" s="89">
        <v>335</v>
      </c>
      <c r="W46" s="90">
        <v>0.4904831625183016</v>
      </c>
      <c r="X46" s="89">
        <v>348</v>
      </c>
      <c r="Y46" s="91">
        <v>0.5095168374816984</v>
      </c>
    </row>
    <row r="47" spans="1:25" x14ac:dyDescent="0.25">
      <c r="A47" s="103" t="s">
        <v>24</v>
      </c>
      <c r="B47" s="71">
        <v>206</v>
      </c>
      <c r="C47" s="72">
        <v>0.54</v>
      </c>
      <c r="D47" s="71">
        <v>174</v>
      </c>
      <c r="E47" s="72">
        <v>0.46</v>
      </c>
      <c r="F47" s="71">
        <v>218</v>
      </c>
      <c r="G47" s="72">
        <v>0.54</v>
      </c>
      <c r="H47" s="71">
        <v>189</v>
      </c>
      <c r="I47" s="72">
        <v>0.46</v>
      </c>
      <c r="J47" s="75">
        <v>192</v>
      </c>
      <c r="K47" s="76">
        <v>0.51</v>
      </c>
      <c r="L47" s="75">
        <v>181</v>
      </c>
      <c r="M47" s="76">
        <v>0.49</v>
      </c>
      <c r="N47" s="89">
        <v>194</v>
      </c>
      <c r="O47" s="90">
        <v>0.52291105121000003</v>
      </c>
      <c r="P47" s="89">
        <v>177</v>
      </c>
      <c r="Q47" s="90">
        <v>0.47708894878000002</v>
      </c>
      <c r="R47" s="78">
        <v>162</v>
      </c>
      <c r="S47" s="79">
        <v>0.55000000000000004</v>
      </c>
      <c r="T47" s="78">
        <v>135</v>
      </c>
      <c r="U47" s="79">
        <v>0.45</v>
      </c>
      <c r="V47" s="89">
        <v>162</v>
      </c>
      <c r="W47" s="90">
        <v>0.53642384105960261</v>
      </c>
      <c r="X47" s="89">
        <v>140</v>
      </c>
      <c r="Y47" s="91">
        <v>0.46357615894039733</v>
      </c>
    </row>
    <row r="48" spans="1:25" x14ac:dyDescent="0.25">
      <c r="A48" s="103" t="s">
        <v>25</v>
      </c>
      <c r="B48" s="71">
        <v>313</v>
      </c>
      <c r="C48" s="72">
        <v>0.5</v>
      </c>
      <c r="D48" s="71">
        <v>318</v>
      </c>
      <c r="E48" s="72">
        <v>0.5</v>
      </c>
      <c r="F48" s="71">
        <v>333</v>
      </c>
      <c r="G48" s="72">
        <v>0.5</v>
      </c>
      <c r="H48" s="71">
        <v>330</v>
      </c>
      <c r="I48" s="72">
        <v>0.5</v>
      </c>
      <c r="J48" s="75">
        <v>334</v>
      </c>
      <c r="K48" s="76">
        <v>0.51</v>
      </c>
      <c r="L48" s="75">
        <v>319</v>
      </c>
      <c r="M48" s="76">
        <v>0.49</v>
      </c>
      <c r="N48" s="89">
        <v>332</v>
      </c>
      <c r="O48" s="90">
        <v>0.5</v>
      </c>
      <c r="P48" s="89">
        <v>332</v>
      </c>
      <c r="Q48" s="90">
        <v>0.5</v>
      </c>
      <c r="R48" s="78">
        <v>315</v>
      </c>
      <c r="S48" s="79">
        <v>0.53</v>
      </c>
      <c r="T48" s="78">
        <v>281</v>
      </c>
      <c r="U48" s="79">
        <v>0.47</v>
      </c>
      <c r="V48" s="89">
        <v>321</v>
      </c>
      <c r="W48" s="90">
        <v>0.51774193548387093</v>
      </c>
      <c r="X48" s="89">
        <v>299</v>
      </c>
      <c r="Y48" s="91">
        <v>0.48225806451612901</v>
      </c>
    </row>
    <row r="49" spans="1:25" x14ac:dyDescent="0.25">
      <c r="A49" s="103" t="s">
        <v>26</v>
      </c>
      <c r="B49" s="71">
        <v>198</v>
      </c>
      <c r="C49" s="72">
        <v>0.5</v>
      </c>
      <c r="D49" s="71">
        <v>196</v>
      </c>
      <c r="E49" s="72">
        <v>0.5</v>
      </c>
      <c r="F49" s="71">
        <v>193</v>
      </c>
      <c r="G49" s="72">
        <v>0.49</v>
      </c>
      <c r="H49" s="71">
        <v>201</v>
      </c>
      <c r="I49" s="72">
        <v>0.51</v>
      </c>
      <c r="J49" s="75">
        <v>178</v>
      </c>
      <c r="K49" s="76">
        <v>0.5</v>
      </c>
      <c r="L49" s="75">
        <v>180</v>
      </c>
      <c r="M49" s="76">
        <v>0.5</v>
      </c>
      <c r="N49" s="89">
        <v>192</v>
      </c>
      <c r="O49" s="90">
        <v>0.49612403100000002</v>
      </c>
      <c r="P49" s="89">
        <v>195</v>
      </c>
      <c r="Q49" s="90">
        <v>0.50387596898999998</v>
      </c>
      <c r="R49" s="78">
        <v>150</v>
      </c>
      <c r="S49" s="79">
        <v>0.49</v>
      </c>
      <c r="T49" s="78">
        <v>157</v>
      </c>
      <c r="U49" s="79">
        <v>0.51</v>
      </c>
      <c r="V49" s="89">
        <v>156</v>
      </c>
      <c r="W49" s="90">
        <v>0.47129909365558914</v>
      </c>
      <c r="X49" s="89">
        <v>175</v>
      </c>
      <c r="Y49" s="91">
        <v>0.52870090634441091</v>
      </c>
    </row>
    <row r="50" spans="1:25" x14ac:dyDescent="0.25">
      <c r="A50" s="103" t="s">
        <v>27</v>
      </c>
      <c r="B50" s="71">
        <v>277</v>
      </c>
      <c r="C50" s="72">
        <v>0.49</v>
      </c>
      <c r="D50" s="71">
        <v>291</v>
      </c>
      <c r="E50" s="72">
        <v>0.51</v>
      </c>
      <c r="F50" s="71">
        <v>253</v>
      </c>
      <c r="G50" s="72">
        <v>0.4</v>
      </c>
      <c r="H50" s="71">
        <v>267</v>
      </c>
      <c r="I50" s="72">
        <v>0.51</v>
      </c>
      <c r="J50" s="75">
        <v>269</v>
      </c>
      <c r="K50" s="76">
        <v>0.49</v>
      </c>
      <c r="L50" s="75">
        <v>285</v>
      </c>
      <c r="M50" s="76">
        <v>0.51</v>
      </c>
      <c r="N50" s="89">
        <v>287</v>
      </c>
      <c r="O50" s="90">
        <v>0.5</v>
      </c>
      <c r="P50" s="89">
        <v>282</v>
      </c>
      <c r="Q50" s="90">
        <v>0.5</v>
      </c>
      <c r="R50" s="78">
        <v>343</v>
      </c>
      <c r="S50" s="79">
        <v>0.53</v>
      </c>
      <c r="T50" s="78">
        <v>302</v>
      </c>
      <c r="U50" s="79">
        <v>0.47</v>
      </c>
      <c r="V50" s="89">
        <v>296</v>
      </c>
      <c r="W50" s="90">
        <v>0.51567944250871078</v>
      </c>
      <c r="X50" s="89">
        <v>278</v>
      </c>
      <c r="Y50" s="91">
        <v>0.48432055749128922</v>
      </c>
    </row>
    <row r="51" spans="1:25" x14ac:dyDescent="0.25">
      <c r="A51" s="103" t="s">
        <v>28</v>
      </c>
      <c r="B51" s="71">
        <v>321</v>
      </c>
      <c r="C51" s="72">
        <v>0.53</v>
      </c>
      <c r="D51" s="71">
        <v>282</v>
      </c>
      <c r="E51" s="72">
        <v>0.47</v>
      </c>
      <c r="F51" s="71">
        <v>298</v>
      </c>
      <c r="G51" s="72">
        <v>0.52</v>
      </c>
      <c r="H51" s="71">
        <v>278</v>
      </c>
      <c r="I51" s="72">
        <v>0.48</v>
      </c>
      <c r="J51" s="75">
        <v>280</v>
      </c>
      <c r="K51" s="76">
        <v>0.49</v>
      </c>
      <c r="L51" s="75">
        <v>295</v>
      </c>
      <c r="M51" s="76">
        <v>0.51</v>
      </c>
      <c r="N51" s="89">
        <v>278</v>
      </c>
      <c r="O51" s="90">
        <v>0.48432055749000003</v>
      </c>
      <c r="P51" s="89">
        <v>296</v>
      </c>
      <c r="Q51" s="90">
        <v>0.51567944249999997</v>
      </c>
      <c r="R51" s="78">
        <v>284</v>
      </c>
      <c r="S51" s="79">
        <v>0.5</v>
      </c>
      <c r="T51" s="78">
        <v>286</v>
      </c>
      <c r="U51" s="79">
        <v>0.5</v>
      </c>
      <c r="V51" s="89">
        <v>286</v>
      </c>
      <c r="W51" s="90">
        <v>0.50440917107583771</v>
      </c>
      <c r="X51" s="89">
        <v>281</v>
      </c>
      <c r="Y51" s="91">
        <v>0.49559082892416223</v>
      </c>
    </row>
    <row r="52" spans="1:25" x14ac:dyDescent="0.25">
      <c r="A52" s="103" t="s">
        <v>29</v>
      </c>
      <c r="B52" s="71">
        <v>268</v>
      </c>
      <c r="C52" s="72">
        <v>0.52</v>
      </c>
      <c r="D52" s="71">
        <v>247</v>
      </c>
      <c r="E52" s="72">
        <v>0.48</v>
      </c>
      <c r="F52" s="71">
        <v>272</v>
      </c>
      <c r="G52" s="72">
        <v>0.51</v>
      </c>
      <c r="H52" s="71">
        <v>265</v>
      </c>
      <c r="I52" s="72">
        <v>0.49</v>
      </c>
      <c r="J52" s="75">
        <v>287</v>
      </c>
      <c r="K52" s="76">
        <v>0.5</v>
      </c>
      <c r="L52" s="75">
        <v>289</v>
      </c>
      <c r="M52" s="76">
        <v>0.5</v>
      </c>
      <c r="N52" s="89">
        <v>275</v>
      </c>
      <c r="O52" s="90">
        <v>0.48076923076</v>
      </c>
      <c r="P52" s="89">
        <v>297</v>
      </c>
      <c r="Q52" s="90">
        <v>0.51923076923</v>
      </c>
      <c r="R52" s="78">
        <v>275</v>
      </c>
      <c r="S52" s="79">
        <v>0.5</v>
      </c>
      <c r="T52" s="78">
        <v>274</v>
      </c>
      <c r="U52" s="79">
        <v>0.5</v>
      </c>
      <c r="V52" s="89">
        <v>293</v>
      </c>
      <c r="W52" s="90">
        <v>0.51134380453752182</v>
      </c>
      <c r="X52" s="89">
        <v>280</v>
      </c>
      <c r="Y52" s="91">
        <v>0.48865619546247818</v>
      </c>
    </row>
    <row r="53" spans="1:25" x14ac:dyDescent="0.25">
      <c r="A53" s="103" t="s">
        <v>30</v>
      </c>
      <c r="B53" s="71">
        <v>240</v>
      </c>
      <c r="C53" s="72">
        <v>0.56000000000000005</v>
      </c>
      <c r="D53" s="71">
        <v>191</v>
      </c>
      <c r="E53" s="72">
        <v>0.44</v>
      </c>
      <c r="F53" s="71">
        <v>223</v>
      </c>
      <c r="G53" s="72">
        <v>0.53</v>
      </c>
      <c r="H53" s="71">
        <v>199</v>
      </c>
      <c r="I53" s="72">
        <v>0.47</v>
      </c>
      <c r="J53" s="75">
        <v>214</v>
      </c>
      <c r="K53" s="76">
        <v>0.53</v>
      </c>
      <c r="L53" s="75">
        <v>188</v>
      </c>
      <c r="M53" s="76">
        <v>0.47</v>
      </c>
      <c r="N53" s="89">
        <v>196</v>
      </c>
      <c r="O53" s="90">
        <v>0.49746192893000002</v>
      </c>
      <c r="P53" s="89">
        <v>198</v>
      </c>
      <c r="Q53" s="90">
        <v>0.50253807106000004</v>
      </c>
      <c r="R53" s="78">
        <v>182</v>
      </c>
      <c r="S53" s="79">
        <v>0.5</v>
      </c>
      <c r="T53" s="78">
        <v>180</v>
      </c>
      <c r="U53" s="79">
        <v>0.5</v>
      </c>
      <c r="V53" s="89">
        <v>182</v>
      </c>
      <c r="W53" s="90">
        <v>0.48404255319148937</v>
      </c>
      <c r="X53" s="89">
        <v>194</v>
      </c>
      <c r="Y53" s="91">
        <v>0.51595744680851063</v>
      </c>
    </row>
    <row r="54" spans="1:25" x14ac:dyDescent="0.25">
      <c r="A54" s="103" t="s">
        <v>31</v>
      </c>
      <c r="B54" s="71">
        <v>232</v>
      </c>
      <c r="C54" s="72">
        <v>0.5</v>
      </c>
      <c r="D54" s="71">
        <v>231</v>
      </c>
      <c r="E54" s="72">
        <v>0.5</v>
      </c>
      <c r="F54" s="71">
        <v>221</v>
      </c>
      <c r="G54" s="72">
        <v>0.5</v>
      </c>
      <c r="H54" s="71">
        <v>217</v>
      </c>
      <c r="I54" s="72">
        <v>0.5</v>
      </c>
      <c r="J54" s="75">
        <v>230</v>
      </c>
      <c r="K54" s="76">
        <v>0.52</v>
      </c>
      <c r="L54" s="75">
        <v>211</v>
      </c>
      <c r="M54" s="76">
        <v>0.48</v>
      </c>
      <c r="N54" s="89">
        <v>237</v>
      </c>
      <c r="O54" s="90">
        <v>0.50967741934999999</v>
      </c>
      <c r="P54" s="89">
        <v>228</v>
      </c>
      <c r="Q54" s="90">
        <v>0.49032258064000001</v>
      </c>
      <c r="R54" s="78">
        <v>218</v>
      </c>
      <c r="S54" s="79">
        <v>0.52</v>
      </c>
      <c r="T54" s="78">
        <v>203</v>
      </c>
      <c r="U54" s="79">
        <v>0.48</v>
      </c>
      <c r="V54" s="89">
        <v>218</v>
      </c>
      <c r="W54" s="90">
        <v>0.50230414746543783</v>
      </c>
      <c r="X54" s="89">
        <v>216</v>
      </c>
      <c r="Y54" s="91">
        <v>0.49769585253456222</v>
      </c>
    </row>
    <row r="55" spans="1:25" x14ac:dyDescent="0.25">
      <c r="A55" s="103" t="s">
        <v>32</v>
      </c>
      <c r="B55" s="71">
        <v>246</v>
      </c>
      <c r="C55" s="72">
        <v>0.48</v>
      </c>
      <c r="D55" s="71">
        <v>271</v>
      </c>
      <c r="E55" s="72">
        <v>0.52</v>
      </c>
      <c r="F55" s="71">
        <v>265</v>
      </c>
      <c r="G55" s="72">
        <v>0.5</v>
      </c>
      <c r="H55" s="71">
        <v>268</v>
      </c>
      <c r="I55" s="72">
        <v>0.5</v>
      </c>
      <c r="J55" s="75">
        <v>278</v>
      </c>
      <c r="K55" s="76">
        <v>0.52</v>
      </c>
      <c r="L55" s="75">
        <v>252</v>
      </c>
      <c r="M55" s="76">
        <v>0.48</v>
      </c>
      <c r="N55" s="89">
        <v>295</v>
      </c>
      <c r="O55" s="90">
        <v>0.50687285223</v>
      </c>
      <c r="P55" s="89">
        <v>287</v>
      </c>
      <c r="Q55" s="90">
        <v>0.49312714776</v>
      </c>
      <c r="R55" s="78">
        <v>304</v>
      </c>
      <c r="S55" s="79">
        <v>0.53</v>
      </c>
      <c r="T55" s="78">
        <v>272</v>
      </c>
      <c r="U55" s="79">
        <v>0.47</v>
      </c>
      <c r="V55" s="89">
        <v>295</v>
      </c>
      <c r="W55" s="90">
        <v>0.5166374781085814</v>
      </c>
      <c r="X55" s="89">
        <v>276</v>
      </c>
      <c r="Y55" s="91">
        <v>0.48336252189141854</v>
      </c>
    </row>
    <row r="56" spans="1:25" x14ac:dyDescent="0.25">
      <c r="A56" s="103" t="s">
        <v>78</v>
      </c>
      <c r="J56" s="75" t="s">
        <v>81</v>
      </c>
      <c r="K56" s="76" t="s">
        <v>81</v>
      </c>
      <c r="L56" s="75" t="s">
        <v>81</v>
      </c>
      <c r="M56" s="76" t="s">
        <v>81</v>
      </c>
      <c r="N56" s="89" t="s">
        <v>81</v>
      </c>
      <c r="O56" s="90" t="s">
        <v>81</v>
      </c>
      <c r="P56" s="89" t="s">
        <v>81</v>
      </c>
      <c r="Q56" s="90" t="s">
        <v>81</v>
      </c>
      <c r="R56" s="78">
        <v>316</v>
      </c>
      <c r="S56" s="79">
        <v>0.52</v>
      </c>
      <c r="T56" s="78">
        <v>292</v>
      </c>
      <c r="U56" s="79">
        <v>0.48</v>
      </c>
      <c r="V56" s="89">
        <v>258</v>
      </c>
      <c r="W56" s="90">
        <v>0.49806949806949807</v>
      </c>
      <c r="X56" s="89">
        <v>260</v>
      </c>
      <c r="Y56" s="91">
        <v>0.50193050193050193</v>
      </c>
    </row>
    <row r="57" spans="1:25" x14ac:dyDescent="0.25">
      <c r="A57" s="103" t="s">
        <v>33</v>
      </c>
      <c r="B57" s="71">
        <v>283</v>
      </c>
      <c r="C57" s="72">
        <v>0.51</v>
      </c>
      <c r="D57" s="71">
        <v>270</v>
      </c>
      <c r="E57" s="72">
        <v>0.49</v>
      </c>
      <c r="F57" s="71">
        <v>284</v>
      </c>
      <c r="G57" s="72">
        <v>0.51</v>
      </c>
      <c r="H57" s="71">
        <v>269</v>
      </c>
      <c r="I57" s="72">
        <v>0.49</v>
      </c>
      <c r="J57" s="75">
        <v>277</v>
      </c>
      <c r="K57" s="76">
        <v>0.52</v>
      </c>
      <c r="L57" s="75">
        <v>258</v>
      </c>
      <c r="M57" s="76">
        <v>0.48</v>
      </c>
      <c r="N57" s="89">
        <v>289</v>
      </c>
      <c r="O57" s="90">
        <v>0.51241134750999995</v>
      </c>
      <c r="P57" s="89">
        <v>275</v>
      </c>
      <c r="Q57" s="90">
        <v>0.48758865248</v>
      </c>
      <c r="R57" s="78">
        <v>280</v>
      </c>
      <c r="S57" s="79">
        <v>0.51</v>
      </c>
      <c r="T57" s="78">
        <v>267</v>
      </c>
      <c r="U57" s="79">
        <v>0.49</v>
      </c>
      <c r="V57" s="89">
        <v>282</v>
      </c>
      <c r="W57" s="90">
        <v>0.52710280373831775</v>
      </c>
      <c r="X57" s="89">
        <v>253</v>
      </c>
      <c r="Y57" s="91">
        <v>0.47289719626168231</v>
      </c>
    </row>
    <row r="58" spans="1:25" x14ac:dyDescent="0.25">
      <c r="A58" s="103" t="s">
        <v>34</v>
      </c>
      <c r="B58" s="71">
        <v>305</v>
      </c>
      <c r="C58" s="72">
        <v>0.52</v>
      </c>
      <c r="D58" s="71">
        <v>285</v>
      </c>
      <c r="E58" s="72">
        <v>0.48</v>
      </c>
      <c r="F58" s="71">
        <v>282</v>
      </c>
      <c r="G58" s="72">
        <v>0.51</v>
      </c>
      <c r="H58" s="71">
        <v>276</v>
      </c>
      <c r="I58" s="72">
        <v>0.49</v>
      </c>
      <c r="J58" s="75">
        <v>262</v>
      </c>
      <c r="K58" s="76">
        <v>0.52</v>
      </c>
      <c r="L58" s="75">
        <v>242</v>
      </c>
      <c r="M58" s="76">
        <v>0.48</v>
      </c>
      <c r="N58" s="89">
        <v>275</v>
      </c>
      <c r="O58" s="90">
        <v>0.51789077212000001</v>
      </c>
      <c r="P58" s="89">
        <v>256</v>
      </c>
      <c r="Q58" s="90">
        <v>0.48210922786999999</v>
      </c>
      <c r="R58" s="78">
        <v>274</v>
      </c>
      <c r="S58" s="79">
        <v>0.5</v>
      </c>
      <c r="T58" s="78">
        <v>276</v>
      </c>
      <c r="U58" s="79">
        <v>0.5</v>
      </c>
      <c r="V58" s="89">
        <v>258</v>
      </c>
      <c r="W58" s="90">
        <v>0.5</v>
      </c>
      <c r="X58" s="89">
        <v>258</v>
      </c>
      <c r="Y58" s="91">
        <v>0.5</v>
      </c>
    </row>
    <row r="59" spans="1:25" x14ac:dyDescent="0.25">
      <c r="A59" s="103" t="s">
        <v>35</v>
      </c>
      <c r="B59" s="71">
        <v>372</v>
      </c>
      <c r="C59" s="72">
        <v>0.5</v>
      </c>
      <c r="D59" s="71">
        <v>370</v>
      </c>
      <c r="E59" s="72">
        <v>0.5</v>
      </c>
      <c r="F59" s="71">
        <v>404</v>
      </c>
      <c r="G59" s="72">
        <v>0.5</v>
      </c>
      <c r="H59" s="71">
        <v>406</v>
      </c>
      <c r="I59" s="72">
        <v>0.5</v>
      </c>
      <c r="J59" s="75">
        <v>454</v>
      </c>
      <c r="K59" s="76">
        <v>0.51</v>
      </c>
      <c r="L59" s="75">
        <v>443</v>
      </c>
      <c r="M59" s="76">
        <v>0.49</v>
      </c>
      <c r="N59" s="89">
        <v>523</v>
      </c>
      <c r="O59" s="90">
        <v>0.51782178216999997</v>
      </c>
      <c r="P59" s="89">
        <v>487</v>
      </c>
      <c r="Q59" s="90">
        <v>0.48217821781999998</v>
      </c>
      <c r="R59" s="78">
        <v>447</v>
      </c>
      <c r="S59" s="79">
        <v>0.53</v>
      </c>
      <c r="T59" s="78">
        <v>395</v>
      </c>
      <c r="U59" s="79">
        <v>0.47</v>
      </c>
      <c r="V59" s="89">
        <v>449</v>
      </c>
      <c r="W59" s="90">
        <v>0.5676359039190898</v>
      </c>
      <c r="X59" s="89">
        <v>342</v>
      </c>
      <c r="Y59" s="91">
        <v>0.43236409608091025</v>
      </c>
    </row>
    <row r="60" spans="1:25" x14ac:dyDescent="0.25">
      <c r="A60" s="103" t="s">
        <v>36</v>
      </c>
      <c r="B60" s="71">
        <v>243</v>
      </c>
      <c r="C60" s="72">
        <v>0.55000000000000004</v>
      </c>
      <c r="D60" s="71">
        <v>196</v>
      </c>
      <c r="E60" s="72">
        <v>0.45</v>
      </c>
      <c r="F60" s="71">
        <v>242</v>
      </c>
      <c r="G60" s="72">
        <v>0.55000000000000004</v>
      </c>
      <c r="H60" s="71">
        <v>197</v>
      </c>
      <c r="I60" s="72">
        <v>0.45</v>
      </c>
      <c r="J60" s="75">
        <v>224</v>
      </c>
      <c r="K60" s="76">
        <v>0.53</v>
      </c>
      <c r="L60" s="75">
        <v>197</v>
      </c>
      <c r="M60" s="76">
        <v>0.47</v>
      </c>
      <c r="N60" s="89">
        <v>226</v>
      </c>
      <c r="O60" s="90">
        <v>0.53301886791999997</v>
      </c>
      <c r="P60" s="89">
        <v>198</v>
      </c>
      <c r="Q60" s="90">
        <v>0.46698113207000003</v>
      </c>
      <c r="R60" s="78">
        <v>196</v>
      </c>
      <c r="S60" s="79">
        <v>0.56000000000000005</v>
      </c>
      <c r="T60" s="78">
        <v>157</v>
      </c>
      <c r="U60" s="79">
        <v>0.44</v>
      </c>
      <c r="V60" s="89">
        <v>213</v>
      </c>
      <c r="W60" s="90">
        <v>0.55324675324675321</v>
      </c>
      <c r="X60" s="89">
        <v>172</v>
      </c>
      <c r="Y60" s="91">
        <v>0.44675324675324674</v>
      </c>
    </row>
    <row r="61" spans="1:25" x14ac:dyDescent="0.25">
      <c r="A61" s="103" t="s">
        <v>37</v>
      </c>
      <c r="B61" s="71">
        <v>336</v>
      </c>
      <c r="C61" s="72">
        <v>0.5</v>
      </c>
      <c r="D61" s="71">
        <v>342</v>
      </c>
      <c r="E61" s="72">
        <v>0.5</v>
      </c>
      <c r="F61" s="71">
        <v>347</v>
      </c>
      <c r="G61" s="72">
        <v>0.48</v>
      </c>
      <c r="H61" s="71">
        <v>369</v>
      </c>
      <c r="I61" s="72">
        <v>0.52</v>
      </c>
      <c r="J61" s="75">
        <v>329</v>
      </c>
      <c r="K61" s="76">
        <v>0.49</v>
      </c>
      <c r="L61" s="75">
        <v>345</v>
      </c>
      <c r="M61" s="76">
        <v>0.51</v>
      </c>
      <c r="N61" s="89">
        <v>341</v>
      </c>
      <c r="O61" s="90">
        <v>0.49853801169</v>
      </c>
      <c r="P61" s="89">
        <v>343</v>
      </c>
      <c r="Q61" s="90">
        <v>0.50146198829999999</v>
      </c>
      <c r="R61" s="78">
        <v>322</v>
      </c>
      <c r="S61" s="79">
        <v>0.5</v>
      </c>
      <c r="T61" s="78">
        <v>321</v>
      </c>
      <c r="U61" s="79">
        <v>0.5</v>
      </c>
      <c r="V61" s="89">
        <v>313</v>
      </c>
      <c r="W61" s="90">
        <v>0.50811688311688308</v>
      </c>
      <c r="X61" s="89">
        <v>303</v>
      </c>
      <c r="Y61" s="91">
        <v>0.49188311688311687</v>
      </c>
    </row>
    <row r="62" spans="1:25" x14ac:dyDescent="0.25">
      <c r="A62" s="103" t="s">
        <v>38</v>
      </c>
      <c r="B62" s="71">
        <v>177</v>
      </c>
      <c r="C62" s="72">
        <v>0.54</v>
      </c>
      <c r="D62" s="71">
        <v>153</v>
      </c>
      <c r="E62" s="72">
        <v>0.46</v>
      </c>
      <c r="F62" s="71">
        <v>181</v>
      </c>
      <c r="G62" s="72">
        <v>0.57999999999999996</v>
      </c>
      <c r="H62" s="71">
        <v>133</v>
      </c>
      <c r="I62" s="72">
        <v>0.42</v>
      </c>
      <c r="J62" s="75">
        <v>203</v>
      </c>
      <c r="K62" s="76">
        <v>0.59</v>
      </c>
      <c r="L62" s="75">
        <v>141</v>
      </c>
      <c r="M62" s="76">
        <v>0.41</v>
      </c>
      <c r="N62" s="89">
        <v>232</v>
      </c>
      <c r="O62" s="90">
        <v>0.62533692722000001</v>
      </c>
      <c r="P62" s="89">
        <v>139</v>
      </c>
      <c r="Q62" s="90">
        <v>0.37466307276999999</v>
      </c>
      <c r="R62" s="78">
        <v>196</v>
      </c>
      <c r="S62" s="79">
        <v>0.56000000000000005</v>
      </c>
      <c r="T62" s="78">
        <v>151</v>
      </c>
      <c r="U62" s="79">
        <v>0.44</v>
      </c>
      <c r="V62" s="89">
        <v>218</v>
      </c>
      <c r="W62" s="90">
        <v>0.58288770053475936</v>
      </c>
      <c r="X62" s="89">
        <v>156</v>
      </c>
      <c r="Y62" s="91">
        <v>0.41711229946524064</v>
      </c>
    </row>
    <row r="63" spans="1:25" x14ac:dyDescent="0.25">
      <c r="A63" s="103" t="s">
        <v>82</v>
      </c>
      <c r="B63" s="71">
        <v>314</v>
      </c>
      <c r="C63" s="72">
        <v>0.54</v>
      </c>
      <c r="D63" s="71">
        <v>268</v>
      </c>
      <c r="E63" s="72">
        <v>0.46</v>
      </c>
      <c r="F63" s="71">
        <v>299</v>
      </c>
      <c r="G63" s="72">
        <v>0.54</v>
      </c>
      <c r="H63" s="71">
        <v>258</v>
      </c>
      <c r="I63" s="72">
        <v>0.46</v>
      </c>
      <c r="J63" s="75">
        <v>282</v>
      </c>
      <c r="K63" s="76">
        <v>0.55000000000000004</v>
      </c>
      <c r="L63" s="75">
        <v>234</v>
      </c>
      <c r="M63" s="76">
        <v>0.45</v>
      </c>
      <c r="N63" s="89">
        <v>272</v>
      </c>
      <c r="O63" s="90">
        <v>0.54509018036000001</v>
      </c>
      <c r="P63" s="89">
        <v>227</v>
      </c>
      <c r="Q63" s="90">
        <v>0.45490981962999999</v>
      </c>
      <c r="R63" s="78">
        <v>224</v>
      </c>
      <c r="S63" s="79">
        <v>0.5</v>
      </c>
      <c r="T63" s="78">
        <v>224</v>
      </c>
      <c r="U63" s="79">
        <v>0.5</v>
      </c>
      <c r="V63" s="89">
        <v>257</v>
      </c>
      <c r="W63" s="90">
        <v>0.54219409282700426</v>
      </c>
      <c r="X63" s="89">
        <v>217</v>
      </c>
      <c r="Y63" s="91">
        <v>0.4578059071729958</v>
      </c>
    </row>
    <row r="64" spans="1:25" x14ac:dyDescent="0.25">
      <c r="A64" s="104" t="s">
        <v>68</v>
      </c>
      <c r="B64" s="73">
        <v>9610</v>
      </c>
      <c r="C64" s="74">
        <v>0.51</v>
      </c>
      <c r="D64" s="73">
        <v>9219</v>
      </c>
      <c r="E64" s="74">
        <v>0.49</v>
      </c>
      <c r="F64" s="73">
        <v>9553</v>
      </c>
      <c r="G64" s="74">
        <v>0.51</v>
      </c>
      <c r="H64" s="73">
        <v>9278</v>
      </c>
      <c r="I64" s="74">
        <v>0.49</v>
      </c>
      <c r="J64" s="82">
        <v>9542</v>
      </c>
      <c r="K64" s="77">
        <v>0.51</v>
      </c>
      <c r="L64" s="82">
        <v>9262</v>
      </c>
      <c r="M64" s="77">
        <v>0.49</v>
      </c>
      <c r="N64" s="85">
        <v>9712</v>
      </c>
      <c r="O64" s="86">
        <v>0.5055963350512781</v>
      </c>
      <c r="P64" s="85">
        <v>9497</v>
      </c>
      <c r="Q64" s="86">
        <v>0.49440366494872195</v>
      </c>
      <c r="R64" s="85">
        <f>SUM(R30:R63)</f>
        <v>9603</v>
      </c>
      <c r="S64" s="86">
        <f>Table10[[#This Row],[2018-19 Male]]/(Table10[[#This Row],[2018-19 Male]]+Table10[[#This Row],[2018-19 Female]])</f>
        <v>0.51648469854246226</v>
      </c>
      <c r="T64" s="85">
        <f>SUM(T30:T63)</f>
        <v>8990</v>
      </c>
      <c r="U64" s="86">
        <f>Table10[[#This Row],[2018-19 Female]]/(Table10[[#This Row],[2018-19 Female]]+Table10[[#This Row],[2018-19 Male]])</f>
        <v>0.48351530145753779</v>
      </c>
      <c r="V64" s="85">
        <v>9634</v>
      </c>
      <c r="W64" s="86">
        <v>0.51574640162444896</v>
      </c>
      <c r="X64" s="85">
        <v>9084</v>
      </c>
      <c r="Y64" s="87">
        <v>0.48425359837555104</v>
      </c>
    </row>
    <row r="66" spans="1:25" ht="43.5" x14ac:dyDescent="0.25">
      <c r="A66" s="102" t="s">
        <v>105</v>
      </c>
      <c r="B66" s="71" t="s">
        <v>6</v>
      </c>
      <c r="C66" s="72" t="s">
        <v>7</v>
      </c>
      <c r="D66" s="71" t="s">
        <v>91</v>
      </c>
      <c r="E66" s="72" t="s">
        <v>92</v>
      </c>
      <c r="F66" s="71" t="s">
        <v>93</v>
      </c>
      <c r="G66" s="72" t="s">
        <v>94</v>
      </c>
      <c r="H66" s="71" t="s">
        <v>95</v>
      </c>
      <c r="I66" s="72" t="s">
        <v>96</v>
      </c>
      <c r="J66" s="75" t="s">
        <v>97</v>
      </c>
      <c r="K66" s="76" t="s">
        <v>98</v>
      </c>
      <c r="L66" s="75" t="s">
        <v>99</v>
      </c>
      <c r="M66" s="76" t="s">
        <v>100</v>
      </c>
      <c r="N66" s="85" t="s">
        <v>83</v>
      </c>
      <c r="O66" s="86" t="s">
        <v>84</v>
      </c>
      <c r="P66" s="85" t="s">
        <v>85</v>
      </c>
      <c r="Q66" s="86" t="s">
        <v>86</v>
      </c>
      <c r="R66" s="85" t="s">
        <v>109</v>
      </c>
      <c r="S66" s="86" t="s">
        <v>110</v>
      </c>
      <c r="T66" s="85" t="s">
        <v>111</v>
      </c>
      <c r="U66" s="86" t="s">
        <v>112</v>
      </c>
      <c r="V66" s="85" t="s">
        <v>87</v>
      </c>
      <c r="W66" s="86" t="s">
        <v>88</v>
      </c>
      <c r="X66" s="85" t="s">
        <v>89</v>
      </c>
      <c r="Y66" s="87" t="s">
        <v>90</v>
      </c>
    </row>
    <row r="67" spans="1:25" ht="24.75" x14ac:dyDescent="0.25">
      <c r="A67" s="103" t="s">
        <v>73</v>
      </c>
      <c r="N67" s="89">
        <v>123</v>
      </c>
      <c r="O67" s="90">
        <v>0.47</v>
      </c>
      <c r="P67" s="89">
        <v>140</v>
      </c>
      <c r="Q67" s="90">
        <v>0.53</v>
      </c>
      <c r="R67" s="89">
        <v>166</v>
      </c>
      <c r="S67" s="90">
        <v>0.45</v>
      </c>
      <c r="T67" s="89">
        <v>201</v>
      </c>
      <c r="U67" s="90">
        <v>0.55000000000000004</v>
      </c>
      <c r="V67" s="89">
        <v>161</v>
      </c>
      <c r="W67" s="90">
        <v>0.23538011695906433</v>
      </c>
      <c r="X67" s="89">
        <v>523</v>
      </c>
      <c r="Y67" s="91">
        <v>0.76461988304093564</v>
      </c>
    </row>
    <row r="68" spans="1:25" x14ac:dyDescent="0.25">
      <c r="A68" s="103" t="s">
        <v>72</v>
      </c>
      <c r="N68" s="89">
        <v>89</v>
      </c>
      <c r="O68" s="90">
        <v>0.52</v>
      </c>
      <c r="P68" s="89">
        <v>82</v>
      </c>
      <c r="Q68" s="90">
        <v>0.48</v>
      </c>
      <c r="R68" s="89">
        <v>145</v>
      </c>
      <c r="S68" s="90">
        <v>0.52</v>
      </c>
      <c r="T68" s="89">
        <v>133</v>
      </c>
      <c r="U68" s="90">
        <v>0.48</v>
      </c>
      <c r="V68" s="89">
        <v>127</v>
      </c>
      <c r="W68" s="90">
        <v>0.54042553191489362</v>
      </c>
      <c r="X68" s="89">
        <v>108</v>
      </c>
      <c r="Y68" s="91">
        <v>0.45957446808510638</v>
      </c>
    </row>
    <row r="69" spans="1:25" x14ac:dyDescent="0.25">
      <c r="A69" s="106" t="s">
        <v>74</v>
      </c>
      <c r="B69" s="73"/>
      <c r="C69" s="74"/>
      <c r="D69" s="73"/>
      <c r="E69" s="74"/>
      <c r="F69" s="73"/>
      <c r="G69" s="74"/>
      <c r="H69" s="73"/>
      <c r="I69" s="74"/>
      <c r="J69" s="82"/>
      <c r="K69" s="77"/>
      <c r="L69" s="82"/>
      <c r="M69" s="77"/>
      <c r="N69" s="81">
        <v>212</v>
      </c>
      <c r="O69" s="80">
        <v>0.48847926267281105</v>
      </c>
      <c r="P69" s="81">
        <v>222</v>
      </c>
      <c r="Q69" s="80">
        <v>0.51152073732718895</v>
      </c>
      <c r="R69" s="81">
        <f>SUM(R67:R68)</f>
        <v>311</v>
      </c>
      <c r="S69" s="80">
        <f>Table11[[#This Row],[2018-19 Male]]/(Table11[[#This Row],[2018-19 Male]]+Table11[[#This Row],[2018-19 Female]])</f>
        <v>0.48217054263565889</v>
      </c>
      <c r="T69" s="81">
        <f>SUM(T67:T68)</f>
        <v>334</v>
      </c>
      <c r="U69" s="80">
        <f>Table11[[#This Row],[2018-19 Female]]/(Table11[[#This Row],[2018-19 Female]]+Table11[[#This Row],[2018-19 Male]])</f>
        <v>0.51782945736434105</v>
      </c>
      <c r="V69" s="81">
        <v>288</v>
      </c>
      <c r="W69" s="80">
        <v>0.38790282443697899</v>
      </c>
      <c r="X69" s="81">
        <v>631</v>
      </c>
      <c r="Y69" s="84">
        <v>0.61209717556302101</v>
      </c>
    </row>
    <row r="70" spans="1:25" x14ac:dyDescent="0.25">
      <c r="A70" s="98"/>
      <c r="B70" s="73"/>
      <c r="C70" s="74"/>
      <c r="D70" s="73"/>
      <c r="E70" s="74"/>
      <c r="F70" s="73"/>
      <c r="G70" s="74"/>
      <c r="H70" s="73"/>
      <c r="I70" s="74"/>
      <c r="J70" s="82"/>
      <c r="K70" s="77"/>
      <c r="L70" s="82"/>
      <c r="M70" s="77"/>
      <c r="N70" s="96"/>
      <c r="O70" s="97"/>
      <c r="P70" s="96"/>
      <c r="Q70" s="97"/>
      <c r="R70" s="96"/>
      <c r="S70" s="97"/>
      <c r="T70" s="96"/>
      <c r="U70" s="97"/>
      <c r="V70" s="96"/>
      <c r="W70" s="97"/>
      <c r="X70" s="96"/>
      <c r="Y70" s="97"/>
    </row>
    <row r="71" spans="1:25" x14ac:dyDescent="0.25">
      <c r="A71" s="100"/>
    </row>
  </sheetData>
  <pageMargins left="0.7" right="0.7" top="0.75" bottom="0.75" header="0.3" footer="0.3"/>
  <pageSetup scale="81" fitToHeight="2" orientation="landscape" r:id="rId1"/>
  <headerFooter>
    <oddFooter xml:space="preserve">&amp;L&amp;"Times New Roman,Italic"&amp;9Source: ODE Oct. 1 Enrollment Counts&amp;"-,Regular"&amp;11
</oddFooter>
  </headerFooter>
  <ignoredErrors>
    <ignoredError sqref="S64 S69" formula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1"/>
  <sheetViews>
    <sheetView view="pageBreakPreview" zoomScale="120" zoomScaleNormal="100" zoomScaleSheetLayoutView="120" workbookViewId="0">
      <pane xSplit="1" ySplit="5" topLeftCell="J51" activePane="bottomRight" state="frozen"/>
      <selection pane="topRight" activeCell="B1" sqref="B1"/>
      <selection pane="bottomLeft" activeCell="A6" sqref="A6"/>
      <selection pane="bottomRight" sqref="A1:Y70"/>
    </sheetView>
  </sheetViews>
  <sheetFormatPr defaultRowHeight="15" x14ac:dyDescent="0.25"/>
  <cols>
    <col min="1" max="1" width="22.5703125" customWidth="1"/>
    <col min="2" max="8" width="8.7109375" hidden="1" customWidth="1"/>
    <col min="9" max="9" width="8.7109375" style="9" hidden="1" customWidth="1"/>
    <col min="10" max="12" width="8.7109375" customWidth="1"/>
    <col min="13" max="13" width="8.7109375" style="9" customWidth="1"/>
    <col min="14" max="14" width="8.7109375" style="13" customWidth="1"/>
    <col min="15" max="15" width="8.7109375" style="12" customWidth="1"/>
    <col min="16" max="16" width="8.7109375" style="13" customWidth="1"/>
    <col min="17" max="17" width="8.7109375" style="12" customWidth="1"/>
    <col min="18" max="18" width="8.7109375" style="13" customWidth="1"/>
    <col min="19" max="19" width="8.7109375" style="12" customWidth="1"/>
    <col min="20" max="20" width="8.7109375" style="13" customWidth="1"/>
    <col min="21" max="21" width="8.7109375" style="12" customWidth="1"/>
    <col min="22" max="22" width="8.7109375" style="13" customWidth="1"/>
    <col min="23" max="23" width="8.7109375" style="12" customWidth="1"/>
    <col min="24" max="24" width="8.7109375" style="13" customWidth="1"/>
    <col min="25" max="25" width="8.7109375" style="12" customWidth="1"/>
  </cols>
  <sheetData>
    <row r="1" spans="1:25" ht="21" x14ac:dyDescent="0.25">
      <c r="B1" s="43"/>
      <c r="C1" s="43"/>
      <c r="D1" s="43"/>
      <c r="E1" s="43"/>
      <c r="F1" s="116" t="s">
        <v>0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/>
      <c r="S1"/>
      <c r="T1"/>
      <c r="U1"/>
      <c r="V1"/>
      <c r="W1"/>
      <c r="X1"/>
      <c r="Y1"/>
    </row>
    <row r="2" spans="1:25" ht="6" customHeight="1" x14ac:dyDescent="0.25">
      <c r="A2" s="4"/>
      <c r="B2" s="4"/>
      <c r="C2" s="4"/>
      <c r="D2" s="4"/>
      <c r="E2" s="4"/>
      <c r="F2" s="4"/>
      <c r="G2" s="4"/>
      <c r="H2" s="4"/>
      <c r="I2" s="7"/>
      <c r="J2" s="4"/>
      <c r="K2" s="4"/>
      <c r="L2" s="4"/>
      <c r="M2" s="7"/>
      <c r="N2" s="4"/>
      <c r="O2" s="10"/>
      <c r="P2" s="4"/>
      <c r="Q2" s="10"/>
      <c r="R2" s="4"/>
      <c r="S2" s="10"/>
      <c r="T2" s="4"/>
      <c r="U2" s="10"/>
      <c r="V2" s="4"/>
      <c r="W2" s="10"/>
      <c r="X2" s="4"/>
      <c r="Y2" s="10"/>
    </row>
    <row r="3" spans="1:25" ht="15.75" customHeight="1" x14ac:dyDescent="0.25">
      <c r="A3" s="107"/>
      <c r="B3" s="110" t="s">
        <v>1</v>
      </c>
      <c r="C3" s="111"/>
      <c r="D3" s="111"/>
      <c r="E3" s="112"/>
      <c r="F3" s="110" t="s">
        <v>2</v>
      </c>
      <c r="G3" s="111"/>
      <c r="H3" s="111"/>
      <c r="I3" s="112"/>
      <c r="J3" s="110" t="s">
        <v>3</v>
      </c>
      <c r="K3" s="111"/>
      <c r="L3" s="111"/>
      <c r="M3" s="112"/>
      <c r="N3" s="113" t="s">
        <v>56</v>
      </c>
      <c r="O3" s="114"/>
      <c r="P3" s="114"/>
      <c r="Q3" s="115"/>
      <c r="R3" s="113" t="s">
        <v>75</v>
      </c>
      <c r="S3" s="114"/>
      <c r="T3" s="114"/>
      <c r="U3" s="115"/>
      <c r="V3" s="113" t="s">
        <v>80</v>
      </c>
      <c r="W3" s="114"/>
      <c r="X3" s="114"/>
      <c r="Y3" s="115"/>
    </row>
    <row r="4" spans="1:25" x14ac:dyDescent="0.25">
      <c r="A4" s="108"/>
      <c r="B4" s="110" t="s">
        <v>4</v>
      </c>
      <c r="C4" s="112"/>
      <c r="D4" s="110" t="s">
        <v>5</v>
      </c>
      <c r="E4" s="112"/>
      <c r="F4" s="110" t="s">
        <v>4</v>
      </c>
      <c r="G4" s="112"/>
      <c r="H4" s="110" t="s">
        <v>5</v>
      </c>
      <c r="I4" s="112"/>
      <c r="J4" s="110" t="s">
        <v>4</v>
      </c>
      <c r="K4" s="112"/>
      <c r="L4" s="110" t="s">
        <v>5</v>
      </c>
      <c r="M4" s="112"/>
      <c r="N4" s="110" t="s">
        <v>4</v>
      </c>
      <c r="O4" s="112"/>
      <c r="P4" s="110" t="s">
        <v>5</v>
      </c>
      <c r="Q4" s="112"/>
      <c r="R4" s="110" t="s">
        <v>4</v>
      </c>
      <c r="S4" s="112"/>
      <c r="T4" s="110" t="s">
        <v>5</v>
      </c>
      <c r="U4" s="112"/>
      <c r="V4" s="110" t="s">
        <v>4</v>
      </c>
      <c r="W4" s="112"/>
      <c r="X4" s="110" t="s">
        <v>5</v>
      </c>
      <c r="Y4" s="112"/>
    </row>
    <row r="5" spans="1:25" x14ac:dyDescent="0.25">
      <c r="A5" s="109"/>
      <c r="B5" s="5" t="s">
        <v>6</v>
      </c>
      <c r="C5" s="6" t="s">
        <v>7</v>
      </c>
      <c r="D5" s="5" t="s">
        <v>6</v>
      </c>
      <c r="E5" s="6" t="s">
        <v>7</v>
      </c>
      <c r="F5" s="5" t="s">
        <v>6</v>
      </c>
      <c r="G5" s="6" t="s">
        <v>7</v>
      </c>
      <c r="H5" s="5" t="s">
        <v>6</v>
      </c>
      <c r="I5" s="6" t="s">
        <v>7</v>
      </c>
      <c r="J5" s="5" t="s">
        <v>6</v>
      </c>
      <c r="K5" s="5" t="s">
        <v>7</v>
      </c>
      <c r="L5" s="5" t="s">
        <v>6</v>
      </c>
      <c r="M5" s="6" t="s">
        <v>7</v>
      </c>
      <c r="N5" s="5" t="s">
        <v>6</v>
      </c>
      <c r="O5" s="11" t="s">
        <v>7</v>
      </c>
      <c r="P5" s="5" t="s">
        <v>6</v>
      </c>
      <c r="Q5" s="11" t="s">
        <v>7</v>
      </c>
      <c r="R5" s="5" t="s">
        <v>6</v>
      </c>
      <c r="S5" s="11" t="s">
        <v>7</v>
      </c>
      <c r="T5" s="5" t="s">
        <v>6</v>
      </c>
      <c r="U5" s="11" t="s">
        <v>7</v>
      </c>
      <c r="V5" s="5" t="s">
        <v>6</v>
      </c>
      <c r="W5" s="11" t="s">
        <v>7</v>
      </c>
      <c r="X5" s="5" t="s">
        <v>6</v>
      </c>
      <c r="Y5" s="11" t="s">
        <v>7</v>
      </c>
    </row>
    <row r="6" spans="1:25" x14ac:dyDescent="0.25">
      <c r="A6" s="21" t="s">
        <v>8</v>
      </c>
      <c r="B6" s="22" t="s">
        <v>57</v>
      </c>
      <c r="C6" s="23" t="s">
        <v>58</v>
      </c>
      <c r="D6" s="22" t="s">
        <v>59</v>
      </c>
      <c r="E6" s="23" t="s">
        <v>60</v>
      </c>
      <c r="F6" s="22">
        <v>478</v>
      </c>
      <c r="G6" s="23">
        <v>0.51</v>
      </c>
      <c r="H6" s="22">
        <v>467</v>
      </c>
      <c r="I6" s="23">
        <v>0.49</v>
      </c>
      <c r="J6" s="22">
        <v>509</v>
      </c>
      <c r="K6" s="24">
        <v>0.51</v>
      </c>
      <c r="L6" s="22">
        <v>483</v>
      </c>
      <c r="M6" s="23">
        <v>0.49</v>
      </c>
      <c r="N6" s="35">
        <v>516</v>
      </c>
      <c r="O6" s="26">
        <v>0.51</v>
      </c>
      <c r="P6" s="35">
        <v>495</v>
      </c>
      <c r="Q6" s="27">
        <v>0.49</v>
      </c>
      <c r="R6" s="35">
        <v>515</v>
      </c>
      <c r="S6" s="26">
        <v>0.53</v>
      </c>
      <c r="T6" s="35">
        <v>460</v>
      </c>
      <c r="U6" s="27">
        <v>0.47</v>
      </c>
      <c r="V6" s="35">
        <v>497</v>
      </c>
      <c r="W6" s="26">
        <v>0.54021739130434787</v>
      </c>
      <c r="X6" s="35">
        <v>423</v>
      </c>
      <c r="Y6" s="27">
        <v>0.45978260869565218</v>
      </c>
    </row>
    <row r="7" spans="1:25" x14ac:dyDescent="0.25">
      <c r="A7" s="14" t="s">
        <v>9</v>
      </c>
      <c r="B7" s="15">
        <v>394</v>
      </c>
      <c r="C7" s="16">
        <v>0.52</v>
      </c>
      <c r="D7" s="15">
        <v>369</v>
      </c>
      <c r="E7" s="16">
        <v>0.48</v>
      </c>
      <c r="F7" s="15">
        <v>398</v>
      </c>
      <c r="G7" s="16">
        <v>0.53</v>
      </c>
      <c r="H7" s="15">
        <v>356</v>
      </c>
      <c r="I7" s="16">
        <v>0.47</v>
      </c>
      <c r="J7" s="15">
        <v>391</v>
      </c>
      <c r="K7" s="17">
        <v>0.53</v>
      </c>
      <c r="L7" s="15">
        <v>353</v>
      </c>
      <c r="M7" s="16">
        <v>0.47</v>
      </c>
      <c r="N7" s="18">
        <v>317</v>
      </c>
      <c r="O7" s="19">
        <v>0.46824224519000002</v>
      </c>
      <c r="P7" s="18">
        <v>360</v>
      </c>
      <c r="Q7" s="20">
        <v>0.53175775479999998</v>
      </c>
      <c r="R7" s="18">
        <v>323</v>
      </c>
      <c r="S7" s="19">
        <v>0.5</v>
      </c>
      <c r="T7" s="18">
        <v>328</v>
      </c>
      <c r="U7" s="20">
        <v>0.5</v>
      </c>
      <c r="V7" s="18">
        <v>300</v>
      </c>
      <c r="W7" s="19">
        <v>0.48465266558966069</v>
      </c>
      <c r="X7" s="18">
        <v>319</v>
      </c>
      <c r="Y7" s="20">
        <v>0.51534733441033931</v>
      </c>
    </row>
    <row r="8" spans="1:25" x14ac:dyDescent="0.25">
      <c r="A8" s="21" t="s">
        <v>10</v>
      </c>
      <c r="B8" s="22">
        <v>393</v>
      </c>
      <c r="C8" s="23">
        <v>0.51</v>
      </c>
      <c r="D8" s="22">
        <v>373</v>
      </c>
      <c r="E8" s="23">
        <v>0.49</v>
      </c>
      <c r="F8" s="22">
        <v>409</v>
      </c>
      <c r="G8" s="23">
        <v>0.52</v>
      </c>
      <c r="H8" s="22">
        <v>385</v>
      </c>
      <c r="I8" s="23">
        <v>0.48</v>
      </c>
      <c r="J8" s="22">
        <v>401</v>
      </c>
      <c r="K8" s="24">
        <v>0.51</v>
      </c>
      <c r="L8" s="22">
        <v>379</v>
      </c>
      <c r="M8" s="23">
        <v>0.49</v>
      </c>
      <c r="N8" s="25">
        <v>384</v>
      </c>
      <c r="O8" s="26">
        <v>0.48301886791999998</v>
      </c>
      <c r="P8" s="25">
        <v>411</v>
      </c>
      <c r="Q8" s="27">
        <v>0.51698113206999996</v>
      </c>
      <c r="R8" s="25">
        <v>381</v>
      </c>
      <c r="S8" s="26">
        <v>0.5</v>
      </c>
      <c r="T8" s="25">
        <v>387</v>
      </c>
      <c r="U8" s="27">
        <v>0.5</v>
      </c>
      <c r="V8" s="25">
        <v>362</v>
      </c>
      <c r="W8" s="26">
        <v>0.49725274725274732</v>
      </c>
      <c r="X8" s="25">
        <v>366</v>
      </c>
      <c r="Y8" s="27">
        <v>0.50274725274725274</v>
      </c>
    </row>
    <row r="9" spans="1:25" x14ac:dyDescent="0.25">
      <c r="A9" s="14" t="s">
        <v>11</v>
      </c>
      <c r="B9" s="15">
        <v>264</v>
      </c>
      <c r="C9" s="16">
        <v>0.49</v>
      </c>
      <c r="D9" s="15">
        <v>273</v>
      </c>
      <c r="E9" s="16">
        <v>0.51</v>
      </c>
      <c r="F9" s="15">
        <v>270</v>
      </c>
      <c r="G9" s="16">
        <v>0.51</v>
      </c>
      <c r="H9" s="15">
        <v>255</v>
      </c>
      <c r="I9" s="16">
        <v>0.49</v>
      </c>
      <c r="J9" s="15">
        <v>246</v>
      </c>
      <c r="K9" s="17">
        <v>0.47</v>
      </c>
      <c r="L9" s="15">
        <v>274</v>
      </c>
      <c r="M9" s="16">
        <v>0.53</v>
      </c>
      <c r="N9" s="18">
        <v>265</v>
      </c>
      <c r="O9" s="19">
        <v>0.48094373865000001</v>
      </c>
      <c r="P9" s="18">
        <v>286</v>
      </c>
      <c r="Q9" s="20">
        <v>0.51905626134000005</v>
      </c>
      <c r="R9" s="18">
        <v>274</v>
      </c>
      <c r="S9" s="19">
        <v>0.5</v>
      </c>
      <c r="T9" s="18">
        <v>279</v>
      </c>
      <c r="U9" s="20">
        <v>0.5</v>
      </c>
      <c r="V9" s="18">
        <v>272</v>
      </c>
      <c r="W9" s="19">
        <v>0.51320754716981132</v>
      </c>
      <c r="X9" s="18">
        <v>258</v>
      </c>
      <c r="Y9" s="20">
        <v>0.48679245283018863</v>
      </c>
    </row>
    <row r="10" spans="1:25" x14ac:dyDescent="0.25">
      <c r="A10" s="21" t="s">
        <v>12</v>
      </c>
      <c r="B10" s="22">
        <v>328</v>
      </c>
      <c r="C10" s="23">
        <v>0.53</v>
      </c>
      <c r="D10" s="22">
        <v>294</v>
      </c>
      <c r="E10" s="23">
        <v>0.47</v>
      </c>
      <c r="F10" s="22">
        <v>322</v>
      </c>
      <c r="G10" s="23">
        <v>0.51</v>
      </c>
      <c r="H10" s="22">
        <v>314</v>
      </c>
      <c r="I10" s="23">
        <v>0.49</v>
      </c>
      <c r="J10" s="22">
        <v>342</v>
      </c>
      <c r="K10" s="24">
        <v>0.52</v>
      </c>
      <c r="L10" s="22">
        <v>322</v>
      </c>
      <c r="M10" s="23">
        <v>0.48</v>
      </c>
      <c r="N10" s="25">
        <v>322</v>
      </c>
      <c r="O10" s="26">
        <v>0.50077760497000001</v>
      </c>
      <c r="P10" s="25">
        <v>321</v>
      </c>
      <c r="Q10" s="27">
        <v>0.49922239501999999</v>
      </c>
      <c r="R10" s="25">
        <v>314</v>
      </c>
      <c r="S10" s="26">
        <v>0.5</v>
      </c>
      <c r="T10" s="25">
        <v>308</v>
      </c>
      <c r="U10" s="27">
        <v>0.5</v>
      </c>
      <c r="V10" s="25">
        <v>326</v>
      </c>
      <c r="W10" s="26">
        <v>0.5109717868338558</v>
      </c>
      <c r="X10" s="25">
        <v>312</v>
      </c>
      <c r="Y10" s="27">
        <v>0.4890282131661442</v>
      </c>
    </row>
    <row r="11" spans="1:25" x14ac:dyDescent="0.25">
      <c r="A11" s="14" t="s">
        <v>13</v>
      </c>
      <c r="B11" s="15">
        <v>150</v>
      </c>
      <c r="C11" s="16">
        <v>0.53</v>
      </c>
      <c r="D11" s="15">
        <v>132</v>
      </c>
      <c r="E11" s="16">
        <v>0.47</v>
      </c>
      <c r="F11" s="15">
        <v>158</v>
      </c>
      <c r="G11" s="16">
        <v>0.51</v>
      </c>
      <c r="H11" s="15">
        <v>152</v>
      </c>
      <c r="I11" s="16">
        <v>0.49</v>
      </c>
      <c r="J11" s="15">
        <v>175</v>
      </c>
      <c r="K11" s="17">
        <v>0.52</v>
      </c>
      <c r="L11" s="15">
        <v>164</v>
      </c>
      <c r="M11" s="16">
        <v>0.48</v>
      </c>
      <c r="N11" s="18">
        <v>206</v>
      </c>
      <c r="O11" s="19">
        <v>0.53367875646999996</v>
      </c>
      <c r="P11" s="18">
        <v>180</v>
      </c>
      <c r="Q11" s="20">
        <v>0.46632124351999998</v>
      </c>
      <c r="R11" s="18">
        <v>217</v>
      </c>
      <c r="S11" s="19">
        <v>0.53</v>
      </c>
      <c r="T11" s="18">
        <v>192</v>
      </c>
      <c r="U11" s="20">
        <v>0.47</v>
      </c>
      <c r="V11" s="18">
        <v>218</v>
      </c>
      <c r="W11" s="19">
        <v>0.52153110047846885</v>
      </c>
      <c r="X11" s="18">
        <v>200</v>
      </c>
      <c r="Y11" s="20">
        <v>0.47846889952153115</v>
      </c>
    </row>
    <row r="12" spans="1:25" x14ac:dyDescent="0.25">
      <c r="A12" s="21" t="s">
        <v>14</v>
      </c>
      <c r="B12" s="22">
        <v>230</v>
      </c>
      <c r="C12" s="23">
        <v>0.49</v>
      </c>
      <c r="D12" s="22">
        <v>240</v>
      </c>
      <c r="E12" s="23">
        <v>0.51</v>
      </c>
      <c r="F12" s="22">
        <v>245</v>
      </c>
      <c r="G12" s="23">
        <v>0.49</v>
      </c>
      <c r="H12" s="22">
        <v>253</v>
      </c>
      <c r="I12" s="23">
        <v>0.51</v>
      </c>
      <c r="J12" s="22">
        <v>244</v>
      </c>
      <c r="K12" s="24">
        <v>0.49</v>
      </c>
      <c r="L12" s="22">
        <v>258</v>
      </c>
      <c r="M12" s="23">
        <v>0.51</v>
      </c>
      <c r="N12" s="25">
        <v>276</v>
      </c>
      <c r="O12" s="26">
        <v>0.51977401129</v>
      </c>
      <c r="P12" s="25">
        <v>255</v>
      </c>
      <c r="Q12" s="27">
        <v>0.48022598869999999</v>
      </c>
      <c r="R12" s="25">
        <v>259</v>
      </c>
      <c r="S12" s="26">
        <v>0.51</v>
      </c>
      <c r="T12" s="25">
        <v>250</v>
      </c>
      <c r="U12" s="27">
        <v>0.49</v>
      </c>
      <c r="V12" s="25">
        <v>263</v>
      </c>
      <c r="W12" s="26">
        <v>0.530241935483871</v>
      </c>
      <c r="X12" s="25">
        <v>233</v>
      </c>
      <c r="Y12" s="27">
        <v>0.46975806451612906</v>
      </c>
    </row>
    <row r="13" spans="1:25" x14ac:dyDescent="0.25">
      <c r="A13" s="14" t="s">
        <v>76</v>
      </c>
      <c r="B13" s="15">
        <v>245</v>
      </c>
      <c r="C13" s="16">
        <v>0.48</v>
      </c>
      <c r="D13" s="15">
        <v>261</v>
      </c>
      <c r="E13" s="16">
        <v>0.52</v>
      </c>
      <c r="F13" s="15">
        <v>255</v>
      </c>
      <c r="G13" s="16">
        <v>0.5</v>
      </c>
      <c r="H13" s="15">
        <v>252</v>
      </c>
      <c r="I13" s="16">
        <v>0.5</v>
      </c>
      <c r="J13" s="15">
        <v>258</v>
      </c>
      <c r="K13" s="17">
        <v>0.5</v>
      </c>
      <c r="L13" s="15">
        <v>256</v>
      </c>
      <c r="M13" s="16">
        <v>0.5</v>
      </c>
      <c r="N13" s="18">
        <v>268</v>
      </c>
      <c r="O13" s="19">
        <v>0.53069306930000004</v>
      </c>
      <c r="P13" s="18">
        <v>237</v>
      </c>
      <c r="Q13" s="20">
        <v>0.46930693069000001</v>
      </c>
      <c r="R13" s="18">
        <v>289</v>
      </c>
      <c r="S13" s="19">
        <v>0.55000000000000004</v>
      </c>
      <c r="T13" s="18">
        <v>241</v>
      </c>
      <c r="U13" s="20">
        <v>0.45</v>
      </c>
      <c r="V13" s="18">
        <v>290</v>
      </c>
      <c r="W13" s="19">
        <v>0.55028462998102468</v>
      </c>
      <c r="X13" s="18">
        <v>237</v>
      </c>
      <c r="Y13" s="20">
        <v>0.44971537001897532</v>
      </c>
    </row>
    <row r="14" spans="1:25" x14ac:dyDescent="0.25">
      <c r="A14" s="21" t="s">
        <v>15</v>
      </c>
      <c r="B14" s="22">
        <v>271</v>
      </c>
      <c r="C14" s="23">
        <v>0.46</v>
      </c>
      <c r="D14" s="22">
        <v>321</v>
      </c>
      <c r="E14" s="23">
        <v>0.54</v>
      </c>
      <c r="F14" s="22">
        <v>249</v>
      </c>
      <c r="G14" s="23">
        <v>0.43</v>
      </c>
      <c r="H14" s="22">
        <v>325</v>
      </c>
      <c r="I14" s="23">
        <v>0.56999999999999995</v>
      </c>
      <c r="J14" s="22">
        <v>256</v>
      </c>
      <c r="K14" s="24">
        <v>0.44</v>
      </c>
      <c r="L14" s="22">
        <v>330</v>
      </c>
      <c r="M14" s="23">
        <v>0.56000000000000005</v>
      </c>
      <c r="N14" s="25">
        <v>285</v>
      </c>
      <c r="O14" s="26">
        <v>0.47029702969999998</v>
      </c>
      <c r="P14" s="25">
        <v>321</v>
      </c>
      <c r="Q14" s="27">
        <v>0.52970297029000002</v>
      </c>
      <c r="R14" s="25">
        <v>304</v>
      </c>
      <c r="S14" s="26">
        <v>0.47</v>
      </c>
      <c r="T14" s="25">
        <v>343</v>
      </c>
      <c r="U14" s="27">
        <v>0.53</v>
      </c>
      <c r="V14" s="25">
        <v>354</v>
      </c>
      <c r="W14" s="26">
        <v>0.49719101123595505</v>
      </c>
      <c r="X14" s="25">
        <v>358</v>
      </c>
      <c r="Y14" s="27">
        <v>0.5028089887640449</v>
      </c>
    </row>
    <row r="15" spans="1:25" x14ac:dyDescent="0.25">
      <c r="A15" s="14" t="s">
        <v>16</v>
      </c>
      <c r="B15" s="15">
        <v>250</v>
      </c>
      <c r="C15" s="16">
        <v>0.5</v>
      </c>
      <c r="D15" s="15">
        <v>246</v>
      </c>
      <c r="E15" s="16">
        <v>0.5</v>
      </c>
      <c r="F15" s="15">
        <v>267</v>
      </c>
      <c r="G15" s="16">
        <v>0.52</v>
      </c>
      <c r="H15" s="15">
        <v>249</v>
      </c>
      <c r="I15" s="16">
        <v>0.48</v>
      </c>
      <c r="J15" s="15">
        <v>258</v>
      </c>
      <c r="K15" s="17">
        <v>0.53</v>
      </c>
      <c r="L15" s="15">
        <v>228</v>
      </c>
      <c r="M15" s="16">
        <v>0.47</v>
      </c>
      <c r="N15" s="18">
        <v>258</v>
      </c>
      <c r="O15" s="19">
        <v>0.51394422309999999</v>
      </c>
      <c r="P15" s="18">
        <v>244</v>
      </c>
      <c r="Q15" s="20">
        <v>0.48605577689000001</v>
      </c>
      <c r="R15" s="18">
        <v>238</v>
      </c>
      <c r="S15" s="19">
        <v>0.51</v>
      </c>
      <c r="T15" s="18">
        <v>228</v>
      </c>
      <c r="U15" s="20">
        <v>0.49</v>
      </c>
      <c r="V15" s="18">
        <v>242</v>
      </c>
      <c r="W15" s="19">
        <v>0.5</v>
      </c>
      <c r="X15" s="18">
        <v>242</v>
      </c>
      <c r="Y15" s="20">
        <v>0.5</v>
      </c>
    </row>
    <row r="16" spans="1:25" x14ac:dyDescent="0.25">
      <c r="A16" s="21" t="s">
        <v>17</v>
      </c>
      <c r="B16" s="22">
        <v>405</v>
      </c>
      <c r="C16" s="23">
        <v>0.48</v>
      </c>
      <c r="D16" s="22">
        <v>431</v>
      </c>
      <c r="E16" s="23">
        <v>0.52</v>
      </c>
      <c r="F16" s="22">
        <v>392</v>
      </c>
      <c r="G16" s="23">
        <v>0.49</v>
      </c>
      <c r="H16" s="22">
        <v>412</v>
      </c>
      <c r="I16" s="23">
        <v>0.51</v>
      </c>
      <c r="J16" s="22">
        <v>395</v>
      </c>
      <c r="K16" s="24">
        <v>0.48</v>
      </c>
      <c r="L16" s="22">
        <v>423</v>
      </c>
      <c r="M16" s="23">
        <v>0.52</v>
      </c>
      <c r="N16" s="25">
        <v>417</v>
      </c>
      <c r="O16" s="26">
        <v>0.50423216443999996</v>
      </c>
      <c r="P16" s="25">
        <v>410</v>
      </c>
      <c r="Q16" s="27">
        <v>0.49576783554999998</v>
      </c>
      <c r="R16" s="25">
        <v>385</v>
      </c>
      <c r="S16" s="26">
        <v>0.49</v>
      </c>
      <c r="T16" s="25">
        <v>393</v>
      </c>
      <c r="U16" s="27">
        <v>0.51</v>
      </c>
      <c r="V16" s="25">
        <v>339</v>
      </c>
      <c r="W16" s="26">
        <v>0.46694214876033058</v>
      </c>
      <c r="X16" s="25">
        <v>387</v>
      </c>
      <c r="Y16" s="27">
        <v>0.53305785123966942</v>
      </c>
    </row>
    <row r="17" spans="1:25" x14ac:dyDescent="0.25">
      <c r="A17" s="14" t="s">
        <v>18</v>
      </c>
      <c r="B17" s="15">
        <v>260</v>
      </c>
      <c r="C17" s="16">
        <v>0.51</v>
      </c>
      <c r="D17" s="15">
        <v>246</v>
      </c>
      <c r="E17" s="16">
        <v>0.49</v>
      </c>
      <c r="F17" s="15">
        <v>264</v>
      </c>
      <c r="G17" s="16">
        <v>0.53</v>
      </c>
      <c r="H17" s="15">
        <v>238</v>
      </c>
      <c r="I17" s="16">
        <v>0.47</v>
      </c>
      <c r="J17" s="15">
        <v>258</v>
      </c>
      <c r="K17" s="17">
        <v>0.51</v>
      </c>
      <c r="L17" s="15">
        <v>250</v>
      </c>
      <c r="M17" s="16">
        <v>0.49</v>
      </c>
      <c r="N17" s="18">
        <v>259</v>
      </c>
      <c r="O17" s="19">
        <v>0.51696606785999999</v>
      </c>
      <c r="P17" s="18">
        <v>242</v>
      </c>
      <c r="Q17" s="20">
        <v>0.48303393213000001</v>
      </c>
      <c r="R17" s="18">
        <v>254</v>
      </c>
      <c r="S17" s="19">
        <v>0.45</v>
      </c>
      <c r="T17" s="18">
        <v>214</v>
      </c>
      <c r="U17" s="20">
        <v>0.46</v>
      </c>
      <c r="V17" s="18">
        <v>237</v>
      </c>
      <c r="W17" s="19">
        <v>0.53020134228187921</v>
      </c>
      <c r="X17" s="18">
        <v>210</v>
      </c>
      <c r="Y17" s="20">
        <v>0.46979865771812079</v>
      </c>
    </row>
    <row r="18" spans="1:25" x14ac:dyDescent="0.25">
      <c r="A18" s="21" t="s">
        <v>19</v>
      </c>
      <c r="B18" s="22">
        <v>206</v>
      </c>
      <c r="C18" s="23">
        <v>0.49</v>
      </c>
      <c r="D18" s="22">
        <v>216</v>
      </c>
      <c r="E18" s="23">
        <v>0.51</v>
      </c>
      <c r="F18" s="22">
        <v>211</v>
      </c>
      <c r="G18" s="23">
        <v>0.5</v>
      </c>
      <c r="H18" s="22">
        <v>213</v>
      </c>
      <c r="I18" s="23">
        <v>0.5</v>
      </c>
      <c r="J18" s="22">
        <v>207</v>
      </c>
      <c r="K18" s="24">
        <v>0.5</v>
      </c>
      <c r="L18" s="22">
        <v>209</v>
      </c>
      <c r="M18" s="23">
        <v>0.5</v>
      </c>
      <c r="N18" s="25">
        <v>179</v>
      </c>
      <c r="O18" s="26">
        <v>0.48247978436</v>
      </c>
      <c r="P18" s="25">
        <v>192</v>
      </c>
      <c r="Q18" s="27">
        <v>0.51752021562999995</v>
      </c>
      <c r="R18" s="25">
        <v>196</v>
      </c>
      <c r="S18" s="26">
        <v>0.51</v>
      </c>
      <c r="T18" s="25">
        <v>190</v>
      </c>
      <c r="U18" s="27">
        <v>0.49</v>
      </c>
      <c r="V18" s="25">
        <v>192</v>
      </c>
      <c r="W18" s="26">
        <v>0.53038674033149169</v>
      </c>
      <c r="X18" s="25">
        <v>170</v>
      </c>
      <c r="Y18" s="27">
        <v>0.46961325966850831</v>
      </c>
    </row>
    <row r="19" spans="1:25" x14ac:dyDescent="0.25">
      <c r="A19" s="14" t="s">
        <v>20</v>
      </c>
      <c r="B19" s="15">
        <v>229</v>
      </c>
      <c r="C19" s="16">
        <v>0.49</v>
      </c>
      <c r="D19" s="15">
        <v>240</v>
      </c>
      <c r="E19" s="16">
        <v>0.51</v>
      </c>
      <c r="F19" s="15">
        <v>226</v>
      </c>
      <c r="G19" s="16">
        <v>0.49</v>
      </c>
      <c r="H19" s="15">
        <v>236</v>
      </c>
      <c r="I19" s="16">
        <v>0.51</v>
      </c>
      <c r="J19" s="15">
        <v>229</v>
      </c>
      <c r="K19" s="17">
        <v>0.52</v>
      </c>
      <c r="L19" s="15">
        <v>212</v>
      </c>
      <c r="M19" s="16">
        <v>0.48</v>
      </c>
      <c r="N19" s="18">
        <v>270</v>
      </c>
      <c r="O19" s="19">
        <v>0.51724137931000003</v>
      </c>
      <c r="P19" s="18">
        <v>252</v>
      </c>
      <c r="Q19" s="20">
        <v>0.48275862067999997</v>
      </c>
      <c r="R19" s="18">
        <v>260</v>
      </c>
      <c r="S19" s="19">
        <v>0.5</v>
      </c>
      <c r="T19" s="18">
        <v>256</v>
      </c>
      <c r="U19" s="20">
        <v>0.5</v>
      </c>
      <c r="V19" s="18">
        <v>240</v>
      </c>
      <c r="W19" s="19">
        <v>0.53097345132743368</v>
      </c>
      <c r="X19" s="18">
        <v>212</v>
      </c>
      <c r="Y19" s="20">
        <v>0.46902654867256638</v>
      </c>
    </row>
    <row r="20" spans="1:25" x14ac:dyDescent="0.25">
      <c r="A20" s="21" t="s">
        <v>21</v>
      </c>
      <c r="B20" s="22">
        <v>375</v>
      </c>
      <c r="C20" s="23">
        <v>0.55000000000000004</v>
      </c>
      <c r="D20" s="22">
        <v>313</v>
      </c>
      <c r="E20" s="23">
        <v>0.45</v>
      </c>
      <c r="F20" s="22">
        <v>345</v>
      </c>
      <c r="G20" s="23">
        <v>0.51</v>
      </c>
      <c r="H20" s="22">
        <v>333</v>
      </c>
      <c r="I20" s="23">
        <v>0.49</v>
      </c>
      <c r="J20" s="22">
        <v>356</v>
      </c>
      <c r="K20" s="24">
        <v>0.51</v>
      </c>
      <c r="L20" s="22">
        <v>336</v>
      </c>
      <c r="M20" s="23">
        <v>0.49</v>
      </c>
      <c r="N20" s="25">
        <v>353</v>
      </c>
      <c r="O20" s="26">
        <v>0.50645624102999998</v>
      </c>
      <c r="P20" s="25">
        <v>344</v>
      </c>
      <c r="Q20" s="27">
        <v>0.49354375896000002</v>
      </c>
      <c r="R20" s="25">
        <v>343</v>
      </c>
      <c r="S20" s="26">
        <v>0.51</v>
      </c>
      <c r="T20" s="25">
        <v>332</v>
      </c>
      <c r="U20" s="27">
        <v>0.49</v>
      </c>
      <c r="V20" s="25">
        <v>339</v>
      </c>
      <c r="W20" s="26">
        <v>0.50900900900900903</v>
      </c>
      <c r="X20" s="25">
        <v>327</v>
      </c>
      <c r="Y20" s="27">
        <v>0.49099099099099097</v>
      </c>
    </row>
    <row r="21" spans="1:25" x14ac:dyDescent="0.25">
      <c r="A21" s="14" t="s">
        <v>22</v>
      </c>
      <c r="B21" s="15">
        <v>401</v>
      </c>
      <c r="C21" s="16">
        <v>0.52</v>
      </c>
      <c r="D21" s="15">
        <v>376</v>
      </c>
      <c r="E21" s="16">
        <v>0.48</v>
      </c>
      <c r="F21" s="15">
        <v>389</v>
      </c>
      <c r="G21" s="16">
        <v>0.51</v>
      </c>
      <c r="H21" s="15">
        <v>371</v>
      </c>
      <c r="I21" s="16">
        <v>0.49</v>
      </c>
      <c r="J21" s="15">
        <v>356</v>
      </c>
      <c r="K21" s="17">
        <v>0.49</v>
      </c>
      <c r="L21" s="15">
        <v>374</v>
      </c>
      <c r="M21" s="16">
        <v>0.51</v>
      </c>
      <c r="N21" s="18">
        <v>344</v>
      </c>
      <c r="O21" s="19">
        <v>0.46549391069000001</v>
      </c>
      <c r="P21" s="18">
        <v>395</v>
      </c>
      <c r="Q21" s="20">
        <v>0.53450608929999999</v>
      </c>
      <c r="R21" s="18">
        <v>331</v>
      </c>
      <c r="S21" s="19">
        <v>0.47</v>
      </c>
      <c r="T21" s="18">
        <v>370</v>
      </c>
      <c r="U21" s="20">
        <v>0.53</v>
      </c>
      <c r="V21" s="18">
        <v>371</v>
      </c>
      <c r="W21" s="19">
        <v>0.49269588313413015</v>
      </c>
      <c r="X21" s="18">
        <v>382</v>
      </c>
      <c r="Y21" s="20">
        <v>0.50730411686586985</v>
      </c>
    </row>
    <row r="22" spans="1:25" x14ac:dyDescent="0.25">
      <c r="A22" s="21" t="s">
        <v>23</v>
      </c>
      <c r="B22" s="22">
        <v>368</v>
      </c>
      <c r="C22" s="23">
        <v>0.54</v>
      </c>
      <c r="D22" s="22">
        <v>316</v>
      </c>
      <c r="E22" s="23">
        <v>0.46</v>
      </c>
      <c r="F22" s="22">
        <v>360</v>
      </c>
      <c r="G22" s="23">
        <v>0.51</v>
      </c>
      <c r="H22" s="22">
        <v>345</v>
      </c>
      <c r="I22" s="23">
        <v>0.49</v>
      </c>
      <c r="J22" s="22">
        <v>368</v>
      </c>
      <c r="K22" s="24">
        <v>0.51</v>
      </c>
      <c r="L22" s="22">
        <v>351</v>
      </c>
      <c r="M22" s="23">
        <v>0.49</v>
      </c>
      <c r="N22" s="25">
        <v>349</v>
      </c>
      <c r="O22" s="26">
        <v>0.51023391811999996</v>
      </c>
      <c r="P22" s="25">
        <v>335</v>
      </c>
      <c r="Q22" s="27">
        <v>0.48976608186999998</v>
      </c>
      <c r="R22" s="25">
        <v>352</v>
      </c>
      <c r="S22" s="26">
        <v>0.5</v>
      </c>
      <c r="T22" s="25">
        <v>352</v>
      </c>
      <c r="U22" s="27">
        <v>0.5</v>
      </c>
      <c r="V22" s="25">
        <v>335</v>
      </c>
      <c r="W22" s="26">
        <v>0.4904831625183016</v>
      </c>
      <c r="X22" s="25">
        <v>348</v>
      </c>
      <c r="Y22" s="27">
        <v>0.5095168374816984</v>
      </c>
    </row>
    <row r="23" spans="1:25" x14ac:dyDescent="0.25">
      <c r="A23" s="14" t="s">
        <v>24</v>
      </c>
      <c r="B23" s="15">
        <v>206</v>
      </c>
      <c r="C23" s="16">
        <v>0.54</v>
      </c>
      <c r="D23" s="15">
        <v>174</v>
      </c>
      <c r="E23" s="16">
        <v>0.46</v>
      </c>
      <c r="F23" s="15">
        <v>218</v>
      </c>
      <c r="G23" s="16">
        <v>0.54</v>
      </c>
      <c r="H23" s="15">
        <v>189</v>
      </c>
      <c r="I23" s="16">
        <v>0.46</v>
      </c>
      <c r="J23" s="15">
        <v>192</v>
      </c>
      <c r="K23" s="17">
        <v>0.51</v>
      </c>
      <c r="L23" s="15">
        <v>181</v>
      </c>
      <c r="M23" s="16">
        <v>0.49</v>
      </c>
      <c r="N23" s="18">
        <v>194</v>
      </c>
      <c r="O23" s="19">
        <v>0.52291105121000003</v>
      </c>
      <c r="P23" s="18">
        <v>177</v>
      </c>
      <c r="Q23" s="20">
        <v>0.47708894878000002</v>
      </c>
      <c r="R23" s="18">
        <v>166</v>
      </c>
      <c r="S23" s="19">
        <v>0.53</v>
      </c>
      <c r="T23" s="18">
        <v>145</v>
      </c>
      <c r="U23" s="20">
        <v>0.47</v>
      </c>
      <c r="V23" s="18">
        <v>162</v>
      </c>
      <c r="W23" s="19">
        <v>0.53642384105960261</v>
      </c>
      <c r="X23" s="18">
        <v>140</v>
      </c>
      <c r="Y23" s="20">
        <v>0.46357615894039733</v>
      </c>
    </row>
    <row r="24" spans="1:25" x14ac:dyDescent="0.25">
      <c r="A24" s="21" t="s">
        <v>25</v>
      </c>
      <c r="B24" s="22">
        <v>313</v>
      </c>
      <c r="C24" s="23">
        <v>0.5</v>
      </c>
      <c r="D24" s="22">
        <v>318</v>
      </c>
      <c r="E24" s="23">
        <v>0.5</v>
      </c>
      <c r="F24" s="22">
        <v>333</v>
      </c>
      <c r="G24" s="23">
        <v>0.5</v>
      </c>
      <c r="H24" s="22">
        <v>330</v>
      </c>
      <c r="I24" s="23">
        <v>0.5</v>
      </c>
      <c r="J24" s="22">
        <v>334</v>
      </c>
      <c r="K24" s="24">
        <v>0.51</v>
      </c>
      <c r="L24" s="22">
        <v>319</v>
      </c>
      <c r="M24" s="23">
        <v>0.49</v>
      </c>
      <c r="N24" s="25">
        <v>332</v>
      </c>
      <c r="O24" s="26">
        <v>0.5</v>
      </c>
      <c r="P24" s="25">
        <v>332</v>
      </c>
      <c r="Q24" s="27">
        <v>0.5</v>
      </c>
      <c r="R24" s="25">
        <v>317</v>
      </c>
      <c r="S24" s="26">
        <v>0.5</v>
      </c>
      <c r="T24" s="25">
        <v>316</v>
      </c>
      <c r="U24" s="27">
        <v>0.5</v>
      </c>
      <c r="V24" s="25">
        <v>321</v>
      </c>
      <c r="W24" s="26">
        <v>0.51774193548387093</v>
      </c>
      <c r="X24" s="25">
        <v>299</v>
      </c>
      <c r="Y24" s="27">
        <v>0.48225806451612901</v>
      </c>
    </row>
    <row r="25" spans="1:25" x14ac:dyDescent="0.25">
      <c r="A25" s="14" t="s">
        <v>26</v>
      </c>
      <c r="B25" s="15">
        <v>198</v>
      </c>
      <c r="C25" s="16">
        <v>0.5</v>
      </c>
      <c r="D25" s="15">
        <v>196</v>
      </c>
      <c r="E25" s="16">
        <v>0.5</v>
      </c>
      <c r="F25" s="15">
        <v>193</v>
      </c>
      <c r="G25" s="16">
        <v>0.49</v>
      </c>
      <c r="H25" s="15">
        <v>201</v>
      </c>
      <c r="I25" s="16">
        <v>0.51</v>
      </c>
      <c r="J25" s="15">
        <v>178</v>
      </c>
      <c r="K25" s="17">
        <v>0.5</v>
      </c>
      <c r="L25" s="15">
        <v>180</v>
      </c>
      <c r="M25" s="16">
        <v>0.5</v>
      </c>
      <c r="N25" s="18">
        <v>192</v>
      </c>
      <c r="O25" s="19">
        <v>0.49612403100000002</v>
      </c>
      <c r="P25" s="18">
        <v>195</v>
      </c>
      <c r="Q25" s="20">
        <v>0.50387596898999998</v>
      </c>
      <c r="R25" s="18">
        <v>172</v>
      </c>
      <c r="S25" s="19">
        <v>0.47</v>
      </c>
      <c r="T25" s="18">
        <v>193</v>
      </c>
      <c r="U25" s="20">
        <v>0.53</v>
      </c>
      <c r="V25" s="18">
        <v>156</v>
      </c>
      <c r="W25" s="19">
        <v>0.47129909365558914</v>
      </c>
      <c r="X25" s="18">
        <v>175</v>
      </c>
      <c r="Y25" s="20">
        <v>0.52870090634441091</v>
      </c>
    </row>
    <row r="26" spans="1:25" x14ac:dyDescent="0.25">
      <c r="A26" s="21" t="s">
        <v>27</v>
      </c>
      <c r="B26" s="22">
        <v>277</v>
      </c>
      <c r="C26" s="23">
        <v>0.49</v>
      </c>
      <c r="D26" s="22">
        <v>291</v>
      </c>
      <c r="E26" s="23">
        <v>0.51</v>
      </c>
      <c r="F26" s="22">
        <v>253</v>
      </c>
      <c r="G26" s="23">
        <v>0.4</v>
      </c>
      <c r="H26" s="22">
        <v>267</v>
      </c>
      <c r="I26" s="23">
        <v>0.51</v>
      </c>
      <c r="J26" s="22">
        <v>269</v>
      </c>
      <c r="K26" s="24">
        <v>0.49</v>
      </c>
      <c r="L26" s="22">
        <v>285</v>
      </c>
      <c r="M26" s="23">
        <v>0.51</v>
      </c>
      <c r="N26" s="25">
        <v>287</v>
      </c>
      <c r="O26" s="26">
        <v>0.5</v>
      </c>
      <c r="P26" s="25">
        <v>282</v>
      </c>
      <c r="Q26" s="27">
        <v>0.5</v>
      </c>
      <c r="R26" s="25">
        <v>320</v>
      </c>
      <c r="S26" s="26">
        <v>0.51</v>
      </c>
      <c r="T26" s="25">
        <v>302</v>
      </c>
      <c r="U26" s="27">
        <v>0.49</v>
      </c>
      <c r="V26" s="25">
        <v>296</v>
      </c>
      <c r="W26" s="26">
        <v>0.51567944250871078</v>
      </c>
      <c r="X26" s="25">
        <v>278</v>
      </c>
      <c r="Y26" s="27">
        <v>0.48432055749128922</v>
      </c>
    </row>
    <row r="27" spans="1:25" x14ac:dyDescent="0.25">
      <c r="A27" s="14" t="s">
        <v>28</v>
      </c>
      <c r="B27" s="15">
        <v>321</v>
      </c>
      <c r="C27" s="16">
        <v>0.53</v>
      </c>
      <c r="D27" s="15">
        <v>282</v>
      </c>
      <c r="E27" s="16">
        <v>0.47</v>
      </c>
      <c r="F27" s="15">
        <v>298</v>
      </c>
      <c r="G27" s="16">
        <v>0.52</v>
      </c>
      <c r="H27" s="15">
        <v>278</v>
      </c>
      <c r="I27" s="16">
        <v>0.48</v>
      </c>
      <c r="J27" s="15">
        <v>280</v>
      </c>
      <c r="K27" s="17">
        <v>0.49</v>
      </c>
      <c r="L27" s="15">
        <v>295</v>
      </c>
      <c r="M27" s="16">
        <v>0.51</v>
      </c>
      <c r="N27" s="18">
        <v>278</v>
      </c>
      <c r="O27" s="19">
        <v>0.48432055749000003</v>
      </c>
      <c r="P27" s="18">
        <v>296</v>
      </c>
      <c r="Q27" s="20">
        <v>0.51567944249999997</v>
      </c>
      <c r="R27" s="18">
        <v>292</v>
      </c>
      <c r="S27" s="19">
        <v>0.5</v>
      </c>
      <c r="T27" s="18">
        <v>294</v>
      </c>
      <c r="U27" s="20">
        <v>0.5</v>
      </c>
      <c r="V27" s="18">
        <v>286</v>
      </c>
      <c r="W27" s="19">
        <v>0.50440917107583771</v>
      </c>
      <c r="X27" s="18">
        <v>281</v>
      </c>
      <c r="Y27" s="20">
        <v>0.49559082892416223</v>
      </c>
    </row>
    <row r="28" spans="1:25" x14ac:dyDescent="0.25">
      <c r="A28" s="21" t="s">
        <v>29</v>
      </c>
      <c r="B28" s="22">
        <v>268</v>
      </c>
      <c r="C28" s="23">
        <v>0.52</v>
      </c>
      <c r="D28" s="22">
        <v>247</v>
      </c>
      <c r="E28" s="23">
        <v>0.48</v>
      </c>
      <c r="F28" s="22">
        <v>272</v>
      </c>
      <c r="G28" s="23">
        <v>0.51</v>
      </c>
      <c r="H28" s="22">
        <v>265</v>
      </c>
      <c r="I28" s="23">
        <v>0.49</v>
      </c>
      <c r="J28" s="22">
        <v>287</v>
      </c>
      <c r="K28" s="24">
        <v>0.5</v>
      </c>
      <c r="L28" s="22">
        <v>289</v>
      </c>
      <c r="M28" s="23">
        <v>0.5</v>
      </c>
      <c r="N28" s="25">
        <v>275</v>
      </c>
      <c r="O28" s="26">
        <v>0.48076923076</v>
      </c>
      <c r="P28" s="25">
        <v>297</v>
      </c>
      <c r="Q28" s="27">
        <v>0.51923076923</v>
      </c>
      <c r="R28" s="25">
        <v>292</v>
      </c>
      <c r="S28" s="26">
        <v>0.49</v>
      </c>
      <c r="T28" s="25">
        <v>305</v>
      </c>
      <c r="U28" s="27">
        <v>0.51</v>
      </c>
      <c r="V28" s="25">
        <v>293</v>
      </c>
      <c r="W28" s="26">
        <v>0.51134380453752182</v>
      </c>
      <c r="X28" s="25">
        <v>280</v>
      </c>
      <c r="Y28" s="27">
        <v>0.48865619546247818</v>
      </c>
    </row>
    <row r="29" spans="1:25" x14ac:dyDescent="0.25">
      <c r="A29" s="14" t="s">
        <v>30</v>
      </c>
      <c r="B29" s="15">
        <v>240</v>
      </c>
      <c r="C29" s="16">
        <v>0.56000000000000005</v>
      </c>
      <c r="D29" s="15">
        <v>191</v>
      </c>
      <c r="E29" s="16">
        <v>0.44</v>
      </c>
      <c r="F29" s="15">
        <v>223</v>
      </c>
      <c r="G29" s="16">
        <v>0.53</v>
      </c>
      <c r="H29" s="15">
        <v>199</v>
      </c>
      <c r="I29" s="16">
        <v>0.47</v>
      </c>
      <c r="J29" s="15">
        <v>214</v>
      </c>
      <c r="K29" s="17">
        <v>0.53</v>
      </c>
      <c r="L29" s="15">
        <v>188</v>
      </c>
      <c r="M29" s="16">
        <v>0.47</v>
      </c>
      <c r="N29" s="18">
        <v>196</v>
      </c>
      <c r="O29" s="19">
        <v>0.49746192893000002</v>
      </c>
      <c r="P29" s="18">
        <v>198</v>
      </c>
      <c r="Q29" s="20">
        <v>0.50253807106000004</v>
      </c>
      <c r="R29" s="18">
        <v>184</v>
      </c>
      <c r="S29" s="19">
        <v>0.52</v>
      </c>
      <c r="T29" s="18">
        <v>170</v>
      </c>
      <c r="U29" s="20">
        <v>0.48</v>
      </c>
      <c r="V29" s="18">
        <v>182</v>
      </c>
      <c r="W29" s="19">
        <v>0.48404255319148937</v>
      </c>
      <c r="X29" s="18">
        <v>194</v>
      </c>
      <c r="Y29" s="20">
        <v>0.51595744680851063</v>
      </c>
    </row>
    <row r="30" spans="1:25" x14ac:dyDescent="0.25">
      <c r="A30" s="21" t="s">
        <v>31</v>
      </c>
      <c r="B30" s="22">
        <v>232</v>
      </c>
      <c r="C30" s="23">
        <v>0.5</v>
      </c>
      <c r="D30" s="22">
        <v>231</v>
      </c>
      <c r="E30" s="23">
        <v>0.5</v>
      </c>
      <c r="F30" s="22">
        <v>221</v>
      </c>
      <c r="G30" s="23">
        <v>0.5</v>
      </c>
      <c r="H30" s="22">
        <v>217</v>
      </c>
      <c r="I30" s="23">
        <v>0.5</v>
      </c>
      <c r="J30" s="22">
        <v>230</v>
      </c>
      <c r="K30" s="24">
        <v>0.52</v>
      </c>
      <c r="L30" s="22">
        <v>211</v>
      </c>
      <c r="M30" s="23">
        <v>0.48</v>
      </c>
      <c r="N30" s="25">
        <v>237</v>
      </c>
      <c r="O30" s="26">
        <v>0.50967741934999999</v>
      </c>
      <c r="P30" s="25">
        <v>228</v>
      </c>
      <c r="Q30" s="27">
        <v>0.49032258064000001</v>
      </c>
      <c r="R30" s="25">
        <v>230</v>
      </c>
      <c r="S30" s="26">
        <v>0.49</v>
      </c>
      <c r="T30" s="25">
        <v>239</v>
      </c>
      <c r="U30" s="27">
        <v>0.51</v>
      </c>
      <c r="V30" s="25">
        <v>218</v>
      </c>
      <c r="W30" s="26">
        <v>0.50230414746543783</v>
      </c>
      <c r="X30" s="25">
        <v>216</v>
      </c>
      <c r="Y30" s="27">
        <v>0.49769585253456222</v>
      </c>
    </row>
    <row r="31" spans="1:25" x14ac:dyDescent="0.25">
      <c r="A31" s="14" t="s">
        <v>32</v>
      </c>
      <c r="B31" s="15">
        <v>246</v>
      </c>
      <c r="C31" s="16">
        <v>0.48</v>
      </c>
      <c r="D31" s="15">
        <v>271</v>
      </c>
      <c r="E31" s="16">
        <v>0.52</v>
      </c>
      <c r="F31" s="15">
        <v>265</v>
      </c>
      <c r="G31" s="16">
        <v>0.5</v>
      </c>
      <c r="H31" s="15">
        <v>268</v>
      </c>
      <c r="I31" s="16">
        <v>0.5</v>
      </c>
      <c r="J31" s="15">
        <v>278</v>
      </c>
      <c r="K31" s="17">
        <v>0.52</v>
      </c>
      <c r="L31" s="15">
        <v>252</v>
      </c>
      <c r="M31" s="16">
        <v>0.48</v>
      </c>
      <c r="N31" s="18">
        <v>295</v>
      </c>
      <c r="O31" s="19">
        <v>0.50687285223</v>
      </c>
      <c r="P31" s="18">
        <v>287</v>
      </c>
      <c r="Q31" s="20">
        <v>0.49312714776</v>
      </c>
      <c r="R31" s="18">
        <v>314</v>
      </c>
      <c r="S31" s="19">
        <v>0.52</v>
      </c>
      <c r="T31" s="18">
        <v>285</v>
      </c>
      <c r="U31" s="20">
        <v>0.48</v>
      </c>
      <c r="V31" s="18">
        <v>295</v>
      </c>
      <c r="W31" s="19">
        <v>0.5166374781085814</v>
      </c>
      <c r="X31" s="18">
        <v>276</v>
      </c>
      <c r="Y31" s="20">
        <v>0.48336252189141854</v>
      </c>
    </row>
    <row r="32" spans="1:25" x14ac:dyDescent="0.25">
      <c r="A32" s="21" t="s">
        <v>78</v>
      </c>
      <c r="B32" s="22"/>
      <c r="C32" s="23"/>
      <c r="D32" s="22"/>
      <c r="E32" s="23"/>
      <c r="F32" s="22"/>
      <c r="G32" s="23"/>
      <c r="H32" s="22"/>
      <c r="I32" s="23"/>
      <c r="J32" s="22" t="s">
        <v>81</v>
      </c>
      <c r="K32" s="24" t="s">
        <v>81</v>
      </c>
      <c r="L32" s="22" t="s">
        <v>81</v>
      </c>
      <c r="M32" s="23" t="s">
        <v>81</v>
      </c>
      <c r="N32" s="25" t="s">
        <v>81</v>
      </c>
      <c r="O32" s="26" t="s">
        <v>81</v>
      </c>
      <c r="P32" s="25" t="s">
        <v>81</v>
      </c>
      <c r="Q32" s="27" t="s">
        <v>81</v>
      </c>
      <c r="R32" s="25" t="s">
        <v>81</v>
      </c>
      <c r="S32" s="26" t="s">
        <v>81</v>
      </c>
      <c r="T32" s="25" t="s">
        <v>81</v>
      </c>
      <c r="U32" s="27" t="s">
        <v>81</v>
      </c>
      <c r="V32" s="25">
        <v>258</v>
      </c>
      <c r="W32" s="26">
        <v>0.49806949806949807</v>
      </c>
      <c r="X32" s="25">
        <v>260</v>
      </c>
      <c r="Y32" s="27">
        <v>0.50193050193050193</v>
      </c>
    </row>
    <row r="33" spans="1:25" s="62" customFormat="1" x14ac:dyDescent="0.25">
      <c r="A33" s="55" t="s">
        <v>33</v>
      </c>
      <c r="B33" s="56">
        <v>283</v>
      </c>
      <c r="C33" s="57">
        <v>0.51</v>
      </c>
      <c r="D33" s="56">
        <v>270</v>
      </c>
      <c r="E33" s="57">
        <v>0.49</v>
      </c>
      <c r="F33" s="56">
        <v>284</v>
      </c>
      <c r="G33" s="57">
        <v>0.51</v>
      </c>
      <c r="H33" s="56">
        <v>269</v>
      </c>
      <c r="I33" s="57">
        <v>0.49</v>
      </c>
      <c r="J33" s="56">
        <v>277</v>
      </c>
      <c r="K33" s="58">
        <v>0.52</v>
      </c>
      <c r="L33" s="56">
        <v>258</v>
      </c>
      <c r="M33" s="57">
        <v>0.48</v>
      </c>
      <c r="N33" s="59">
        <v>289</v>
      </c>
      <c r="O33" s="60">
        <v>0.51241134750999995</v>
      </c>
      <c r="P33" s="59">
        <v>275</v>
      </c>
      <c r="Q33" s="61">
        <v>0.48758865248</v>
      </c>
      <c r="R33" s="59">
        <v>270</v>
      </c>
      <c r="S33" s="60">
        <v>0.5</v>
      </c>
      <c r="T33" s="59">
        <v>274</v>
      </c>
      <c r="U33" s="61">
        <v>0.5</v>
      </c>
      <c r="V33" s="59">
        <v>282</v>
      </c>
      <c r="W33" s="60">
        <v>0.52710280373831775</v>
      </c>
      <c r="X33" s="59">
        <v>253</v>
      </c>
      <c r="Y33" s="61">
        <v>0.47289719626168231</v>
      </c>
    </row>
    <row r="34" spans="1:25" x14ac:dyDescent="0.25">
      <c r="A34" s="21" t="s">
        <v>34</v>
      </c>
      <c r="B34" s="22">
        <v>305</v>
      </c>
      <c r="C34" s="23">
        <v>0.52</v>
      </c>
      <c r="D34" s="22">
        <v>285</v>
      </c>
      <c r="E34" s="23">
        <v>0.48</v>
      </c>
      <c r="F34" s="22">
        <v>282</v>
      </c>
      <c r="G34" s="23">
        <v>0.51</v>
      </c>
      <c r="H34" s="22">
        <v>276</v>
      </c>
      <c r="I34" s="23">
        <v>0.49</v>
      </c>
      <c r="J34" s="22">
        <v>262</v>
      </c>
      <c r="K34" s="24">
        <v>0.52</v>
      </c>
      <c r="L34" s="22">
        <v>242</v>
      </c>
      <c r="M34" s="23">
        <v>0.48</v>
      </c>
      <c r="N34" s="25">
        <v>275</v>
      </c>
      <c r="O34" s="26">
        <v>0.51789077212000001</v>
      </c>
      <c r="P34" s="25">
        <v>256</v>
      </c>
      <c r="Q34" s="27">
        <v>0.48210922786999999</v>
      </c>
      <c r="R34" s="25">
        <v>277</v>
      </c>
      <c r="S34" s="26">
        <v>0.52</v>
      </c>
      <c r="T34" s="25">
        <v>253</v>
      </c>
      <c r="U34" s="27">
        <v>0.48</v>
      </c>
      <c r="V34" s="25">
        <v>258</v>
      </c>
      <c r="W34" s="26">
        <v>0.5</v>
      </c>
      <c r="X34" s="25">
        <v>258</v>
      </c>
      <c r="Y34" s="27">
        <v>0.5</v>
      </c>
    </row>
    <row r="35" spans="1:25" s="62" customFormat="1" x14ac:dyDescent="0.25">
      <c r="A35" s="55" t="s">
        <v>35</v>
      </c>
      <c r="B35" s="56">
        <v>372</v>
      </c>
      <c r="C35" s="57">
        <v>0.5</v>
      </c>
      <c r="D35" s="56">
        <v>370</v>
      </c>
      <c r="E35" s="57">
        <v>0.5</v>
      </c>
      <c r="F35" s="56">
        <v>404</v>
      </c>
      <c r="G35" s="57">
        <v>0.5</v>
      </c>
      <c r="H35" s="56">
        <v>406</v>
      </c>
      <c r="I35" s="57">
        <v>0.5</v>
      </c>
      <c r="J35" s="56">
        <v>454</v>
      </c>
      <c r="K35" s="58">
        <v>0.51</v>
      </c>
      <c r="L35" s="56">
        <v>443</v>
      </c>
      <c r="M35" s="57">
        <v>0.49</v>
      </c>
      <c r="N35" s="59">
        <v>523</v>
      </c>
      <c r="O35" s="60">
        <v>0.51782178216999997</v>
      </c>
      <c r="P35" s="59">
        <v>487</v>
      </c>
      <c r="Q35" s="61">
        <v>0.48217821781999998</v>
      </c>
      <c r="R35" s="59">
        <v>579</v>
      </c>
      <c r="S35" s="60">
        <v>0.52</v>
      </c>
      <c r="T35" s="59">
        <v>534</v>
      </c>
      <c r="U35" s="61">
        <v>0.48</v>
      </c>
      <c r="V35" s="59">
        <v>449</v>
      </c>
      <c r="W35" s="60">
        <v>0.5676359039190898</v>
      </c>
      <c r="X35" s="59">
        <v>342</v>
      </c>
      <c r="Y35" s="61">
        <v>0.43236409608091025</v>
      </c>
    </row>
    <row r="36" spans="1:25" x14ac:dyDescent="0.25">
      <c r="A36" s="21" t="s">
        <v>36</v>
      </c>
      <c r="B36" s="22">
        <v>243</v>
      </c>
      <c r="C36" s="23">
        <v>0.55000000000000004</v>
      </c>
      <c r="D36" s="22">
        <v>196</v>
      </c>
      <c r="E36" s="23">
        <v>0.45</v>
      </c>
      <c r="F36" s="22">
        <v>242</v>
      </c>
      <c r="G36" s="23">
        <v>0.55000000000000004</v>
      </c>
      <c r="H36" s="22">
        <v>197</v>
      </c>
      <c r="I36" s="23">
        <v>0.45</v>
      </c>
      <c r="J36" s="22">
        <v>224</v>
      </c>
      <c r="K36" s="24">
        <v>0.53</v>
      </c>
      <c r="L36" s="22">
        <v>197</v>
      </c>
      <c r="M36" s="23">
        <v>0.47</v>
      </c>
      <c r="N36" s="25">
        <v>226</v>
      </c>
      <c r="O36" s="26">
        <v>0.53301886791999997</v>
      </c>
      <c r="P36" s="25">
        <v>198</v>
      </c>
      <c r="Q36" s="27">
        <v>0.46698113207000003</v>
      </c>
      <c r="R36" s="25">
        <v>236</v>
      </c>
      <c r="S36" s="26">
        <v>0.56999999999999995</v>
      </c>
      <c r="T36" s="25">
        <v>177</v>
      </c>
      <c r="U36" s="27">
        <v>0.43</v>
      </c>
      <c r="V36" s="25">
        <v>213</v>
      </c>
      <c r="W36" s="26">
        <v>0.55324675324675321</v>
      </c>
      <c r="X36" s="25">
        <v>172</v>
      </c>
      <c r="Y36" s="27">
        <v>0.44675324675324674</v>
      </c>
    </row>
    <row r="37" spans="1:25" s="62" customFormat="1" x14ac:dyDescent="0.25">
      <c r="A37" s="55" t="s">
        <v>37</v>
      </c>
      <c r="B37" s="56">
        <v>336</v>
      </c>
      <c r="C37" s="57">
        <v>0.5</v>
      </c>
      <c r="D37" s="56">
        <v>342</v>
      </c>
      <c r="E37" s="57">
        <v>0.5</v>
      </c>
      <c r="F37" s="56">
        <v>347</v>
      </c>
      <c r="G37" s="57">
        <v>0.48</v>
      </c>
      <c r="H37" s="56">
        <v>369</v>
      </c>
      <c r="I37" s="57">
        <v>0.52</v>
      </c>
      <c r="J37" s="56">
        <v>329</v>
      </c>
      <c r="K37" s="58">
        <v>0.49</v>
      </c>
      <c r="L37" s="56">
        <v>345</v>
      </c>
      <c r="M37" s="57">
        <v>0.51</v>
      </c>
      <c r="N37" s="59">
        <v>341</v>
      </c>
      <c r="O37" s="60">
        <v>0.49853801169</v>
      </c>
      <c r="P37" s="59">
        <v>343</v>
      </c>
      <c r="Q37" s="61">
        <v>0.50146198829999999</v>
      </c>
      <c r="R37" s="59">
        <v>301</v>
      </c>
      <c r="S37" s="60">
        <v>0.49</v>
      </c>
      <c r="T37" s="59">
        <v>313</v>
      </c>
      <c r="U37" s="61">
        <v>0.51</v>
      </c>
      <c r="V37" s="59">
        <v>313</v>
      </c>
      <c r="W37" s="60">
        <v>0.50811688311688308</v>
      </c>
      <c r="X37" s="59">
        <v>303</v>
      </c>
      <c r="Y37" s="61">
        <v>0.49188311688311687</v>
      </c>
    </row>
    <row r="38" spans="1:25" x14ac:dyDescent="0.25">
      <c r="A38" s="21" t="s">
        <v>38</v>
      </c>
      <c r="B38" s="22">
        <v>177</v>
      </c>
      <c r="C38" s="23">
        <v>0.54</v>
      </c>
      <c r="D38" s="22">
        <v>153</v>
      </c>
      <c r="E38" s="23">
        <v>0.46</v>
      </c>
      <c r="F38" s="22">
        <v>181</v>
      </c>
      <c r="G38" s="23">
        <v>0.57999999999999996</v>
      </c>
      <c r="H38" s="22">
        <v>133</v>
      </c>
      <c r="I38" s="23">
        <v>0.42</v>
      </c>
      <c r="J38" s="22">
        <v>203</v>
      </c>
      <c r="K38" s="24">
        <v>0.59</v>
      </c>
      <c r="L38" s="22">
        <v>141</v>
      </c>
      <c r="M38" s="23">
        <v>0.41</v>
      </c>
      <c r="N38" s="25">
        <v>232</v>
      </c>
      <c r="O38" s="26">
        <v>0.62533692722000001</v>
      </c>
      <c r="P38" s="25">
        <v>139</v>
      </c>
      <c r="Q38" s="27">
        <v>0.37466307276999999</v>
      </c>
      <c r="R38" s="25">
        <v>230</v>
      </c>
      <c r="S38" s="26">
        <v>0.62</v>
      </c>
      <c r="T38" s="25">
        <v>140</v>
      </c>
      <c r="U38" s="27">
        <v>0.38</v>
      </c>
      <c r="V38" s="25">
        <v>218</v>
      </c>
      <c r="W38" s="26">
        <v>0.58288770053475936</v>
      </c>
      <c r="X38" s="25">
        <v>156</v>
      </c>
      <c r="Y38" s="27">
        <v>0.41711229946524064</v>
      </c>
    </row>
    <row r="39" spans="1:25" s="62" customFormat="1" x14ac:dyDescent="0.25">
      <c r="A39" s="55" t="s">
        <v>39</v>
      </c>
      <c r="B39" s="56">
        <v>314</v>
      </c>
      <c r="C39" s="57">
        <v>0.54</v>
      </c>
      <c r="D39" s="56">
        <v>268</v>
      </c>
      <c r="E39" s="57">
        <v>0.46</v>
      </c>
      <c r="F39" s="56">
        <v>299</v>
      </c>
      <c r="G39" s="57">
        <v>0.54</v>
      </c>
      <c r="H39" s="56">
        <v>258</v>
      </c>
      <c r="I39" s="57">
        <v>0.46</v>
      </c>
      <c r="J39" s="56">
        <v>282</v>
      </c>
      <c r="K39" s="58">
        <v>0.55000000000000004</v>
      </c>
      <c r="L39" s="56">
        <v>234</v>
      </c>
      <c r="M39" s="57">
        <v>0.45</v>
      </c>
      <c r="N39" s="59">
        <v>272</v>
      </c>
      <c r="O39" s="60">
        <v>0.54509018036000001</v>
      </c>
      <c r="P39" s="59">
        <v>227</v>
      </c>
      <c r="Q39" s="61">
        <v>0.45490981962999999</v>
      </c>
      <c r="R39" s="59">
        <v>265</v>
      </c>
      <c r="S39" s="60">
        <v>0.54</v>
      </c>
      <c r="T39" s="59">
        <v>226</v>
      </c>
      <c r="U39" s="61">
        <v>0.46</v>
      </c>
      <c r="V39" s="59">
        <v>257</v>
      </c>
      <c r="W39" s="60">
        <v>0.54219409282700426</v>
      </c>
      <c r="X39" s="59">
        <v>217</v>
      </c>
      <c r="Y39" s="61">
        <v>0.4578059071729958</v>
      </c>
    </row>
    <row r="40" spans="1:25" x14ac:dyDescent="0.25">
      <c r="A40" s="28" t="s">
        <v>68</v>
      </c>
      <c r="B40" s="29">
        <v>9610</v>
      </c>
      <c r="C40" s="31">
        <v>0.51</v>
      </c>
      <c r="D40" s="29">
        <v>9219</v>
      </c>
      <c r="E40" s="31">
        <v>0.49</v>
      </c>
      <c r="F40" s="29">
        <v>9553</v>
      </c>
      <c r="G40" s="31">
        <v>0.51</v>
      </c>
      <c r="H40" s="29">
        <v>9278</v>
      </c>
      <c r="I40" s="31">
        <v>0.49</v>
      </c>
      <c r="J40" s="29">
        <v>9542</v>
      </c>
      <c r="K40" s="30">
        <v>0.51</v>
      </c>
      <c r="L40" s="29">
        <v>9262</v>
      </c>
      <c r="M40" s="31">
        <v>0.49</v>
      </c>
      <c r="N40" s="32">
        <f>SUM(N6:N39)</f>
        <v>9712</v>
      </c>
      <c r="O40" s="33">
        <f>N40/(N40+P40)</f>
        <v>0.5055963350512781</v>
      </c>
      <c r="P40" s="32">
        <f>SUM(P6:P39)</f>
        <v>9497</v>
      </c>
      <c r="Q40" s="34">
        <f>P40/(N40+P40)</f>
        <v>0.49440366494872195</v>
      </c>
      <c r="R40" s="32">
        <f>SUM(R6:R39)</f>
        <v>9680</v>
      </c>
      <c r="S40" s="33">
        <f>R40/(R40+T40)</f>
        <v>0.51030628920870891</v>
      </c>
      <c r="T40" s="32">
        <f>SUM(T6:T39)</f>
        <v>9289</v>
      </c>
      <c r="U40" s="34">
        <f>T40/(R40+T40)</f>
        <v>0.48969371079129104</v>
      </c>
      <c r="V40" s="32">
        <f>SUM(V1:V39)</f>
        <v>9634</v>
      </c>
      <c r="W40" s="33">
        <f>AVERAGE(W1:W39)</f>
        <v>0.51574640162444896</v>
      </c>
      <c r="X40" s="32">
        <f>SUM(X1:X39)</f>
        <v>9084</v>
      </c>
      <c r="Y40" s="33">
        <f>AVERAGE(Y1:Y39)</f>
        <v>0.48425359837555104</v>
      </c>
    </row>
    <row r="41" spans="1:25" x14ac:dyDescent="0.25">
      <c r="A41" s="21" t="s">
        <v>40</v>
      </c>
      <c r="B41" s="22" t="s">
        <v>61</v>
      </c>
      <c r="C41" s="23" t="s">
        <v>69</v>
      </c>
      <c r="D41" s="22" t="s">
        <v>62</v>
      </c>
      <c r="E41" s="23">
        <v>0.47</v>
      </c>
      <c r="F41" s="22">
        <v>526</v>
      </c>
      <c r="G41" s="23">
        <v>0.54</v>
      </c>
      <c r="H41" s="22">
        <v>442</v>
      </c>
      <c r="I41" s="23">
        <v>0.46</v>
      </c>
      <c r="J41" s="22">
        <v>569</v>
      </c>
      <c r="K41" s="23">
        <v>0.55000000000000004</v>
      </c>
      <c r="L41" s="22">
        <v>474</v>
      </c>
      <c r="M41" s="23">
        <v>0.45</v>
      </c>
      <c r="N41" s="35">
        <v>591</v>
      </c>
      <c r="O41" s="26">
        <v>0.56999999999999995</v>
      </c>
      <c r="P41" s="35">
        <v>444</v>
      </c>
      <c r="Q41" s="27">
        <v>0.43</v>
      </c>
      <c r="R41" s="35">
        <v>597</v>
      </c>
      <c r="S41" s="26">
        <v>0.56999999999999995</v>
      </c>
      <c r="T41" s="35">
        <v>449</v>
      </c>
      <c r="U41" s="27">
        <v>0.43</v>
      </c>
      <c r="V41" s="35">
        <v>560</v>
      </c>
      <c r="W41" s="26">
        <v>0.55281342546890422</v>
      </c>
      <c r="X41" s="35">
        <v>453</v>
      </c>
      <c r="Y41" s="27">
        <v>0.44718657453109578</v>
      </c>
    </row>
    <row r="42" spans="1:25" x14ac:dyDescent="0.25">
      <c r="A42" s="14" t="s">
        <v>41</v>
      </c>
      <c r="B42" s="15">
        <v>466</v>
      </c>
      <c r="C42" s="16">
        <v>0.5</v>
      </c>
      <c r="D42" s="15">
        <v>458</v>
      </c>
      <c r="E42" s="16">
        <v>0.5</v>
      </c>
      <c r="F42" s="15">
        <v>450</v>
      </c>
      <c r="G42" s="16">
        <v>0.5</v>
      </c>
      <c r="H42" s="15">
        <v>446</v>
      </c>
      <c r="I42" s="16">
        <v>0.5</v>
      </c>
      <c r="J42" s="15">
        <v>455</v>
      </c>
      <c r="K42" s="16">
        <v>0.52</v>
      </c>
      <c r="L42" s="15">
        <v>426</v>
      </c>
      <c r="M42" s="16">
        <v>0.48</v>
      </c>
      <c r="N42" s="18">
        <v>467</v>
      </c>
      <c r="O42" s="19">
        <v>0.53493699885000001</v>
      </c>
      <c r="P42" s="18">
        <v>406</v>
      </c>
      <c r="Q42" s="20">
        <v>0.46506300113999999</v>
      </c>
      <c r="R42" s="18">
        <v>470</v>
      </c>
      <c r="S42" s="19">
        <v>0.52</v>
      </c>
      <c r="T42" s="18">
        <v>438</v>
      </c>
      <c r="U42" s="20">
        <v>0.48</v>
      </c>
      <c r="V42" s="18">
        <v>503</v>
      </c>
      <c r="W42" s="19">
        <v>0.51642710472279263</v>
      </c>
      <c r="X42" s="18">
        <v>471</v>
      </c>
      <c r="Y42" s="20">
        <v>0.48357289527720737</v>
      </c>
    </row>
    <row r="43" spans="1:25" x14ac:dyDescent="0.25">
      <c r="A43" s="21" t="s">
        <v>42</v>
      </c>
      <c r="B43" s="22">
        <v>546</v>
      </c>
      <c r="C43" s="23">
        <v>0.51</v>
      </c>
      <c r="D43" s="22">
        <v>518</v>
      </c>
      <c r="E43" s="23">
        <v>0.49</v>
      </c>
      <c r="F43" s="22">
        <v>551</v>
      </c>
      <c r="G43" s="23">
        <v>0.51</v>
      </c>
      <c r="H43" s="22">
        <v>519</v>
      </c>
      <c r="I43" s="23">
        <v>0.49</v>
      </c>
      <c r="J43" s="22">
        <v>501</v>
      </c>
      <c r="K43" s="23">
        <v>0.49</v>
      </c>
      <c r="L43" s="22">
        <v>519</v>
      </c>
      <c r="M43" s="23">
        <v>0.51</v>
      </c>
      <c r="N43" s="25">
        <v>507</v>
      </c>
      <c r="O43" s="26">
        <v>0.49754661432000002</v>
      </c>
      <c r="P43" s="25">
        <v>512</v>
      </c>
      <c r="Q43" s="27">
        <v>0.50245338566999997</v>
      </c>
      <c r="R43" s="25">
        <v>512</v>
      </c>
      <c r="S43" s="26">
        <v>0.5</v>
      </c>
      <c r="T43" s="25">
        <v>522</v>
      </c>
      <c r="U43" s="27">
        <v>0.5</v>
      </c>
      <c r="V43" s="25">
        <v>507</v>
      </c>
      <c r="W43" s="26">
        <v>0.48239771646051383</v>
      </c>
      <c r="X43" s="25">
        <v>544</v>
      </c>
      <c r="Y43" s="27">
        <v>0.51760228353948623</v>
      </c>
    </row>
    <row r="44" spans="1:25" x14ac:dyDescent="0.25">
      <c r="A44" s="14" t="s">
        <v>43</v>
      </c>
      <c r="B44" s="15">
        <v>413</v>
      </c>
      <c r="C44" s="16">
        <v>0.52</v>
      </c>
      <c r="D44" s="15">
        <v>383</v>
      </c>
      <c r="E44" s="16">
        <v>0.48</v>
      </c>
      <c r="F44" s="15">
        <v>409</v>
      </c>
      <c r="G44" s="16">
        <v>0.5</v>
      </c>
      <c r="H44" s="15">
        <v>401</v>
      </c>
      <c r="I44" s="16">
        <v>0.5</v>
      </c>
      <c r="J44" s="15">
        <v>452</v>
      </c>
      <c r="K44" s="16">
        <v>0.51</v>
      </c>
      <c r="L44" s="15">
        <v>430</v>
      </c>
      <c r="M44" s="16">
        <v>0.49</v>
      </c>
      <c r="N44" s="18">
        <v>464</v>
      </c>
      <c r="O44" s="19">
        <v>0.50655021834000002</v>
      </c>
      <c r="P44" s="18">
        <v>452</v>
      </c>
      <c r="Q44" s="20">
        <v>0.49344978164999997</v>
      </c>
      <c r="R44" s="18">
        <v>449</v>
      </c>
      <c r="S44" s="19">
        <v>0.5</v>
      </c>
      <c r="T44" s="18">
        <v>448</v>
      </c>
      <c r="U44" s="20">
        <v>0.5</v>
      </c>
      <c r="V44" s="18">
        <v>475</v>
      </c>
      <c r="W44" s="19">
        <v>0.51351351351351349</v>
      </c>
      <c r="X44" s="18">
        <v>450</v>
      </c>
      <c r="Y44" s="20">
        <v>0.48648648648648651</v>
      </c>
    </row>
    <row r="45" spans="1:25" x14ac:dyDescent="0.25">
      <c r="A45" s="21" t="s">
        <v>44</v>
      </c>
      <c r="B45" s="22">
        <v>411</v>
      </c>
      <c r="C45" s="23">
        <v>0.53</v>
      </c>
      <c r="D45" s="22">
        <v>370</v>
      </c>
      <c r="E45" s="23">
        <v>0.47</v>
      </c>
      <c r="F45" s="22">
        <v>407</v>
      </c>
      <c r="G45" s="23">
        <v>0.53</v>
      </c>
      <c r="H45" s="22">
        <v>358</v>
      </c>
      <c r="I45" s="23">
        <v>0.47</v>
      </c>
      <c r="J45" s="22">
        <v>455</v>
      </c>
      <c r="K45" s="23">
        <v>0.55000000000000004</v>
      </c>
      <c r="L45" s="22">
        <v>377</v>
      </c>
      <c r="M45" s="23">
        <v>0.45</v>
      </c>
      <c r="N45" s="25">
        <v>478</v>
      </c>
      <c r="O45" s="26">
        <v>0.54566210044999996</v>
      </c>
      <c r="P45" s="25">
        <v>398</v>
      </c>
      <c r="Q45" s="27">
        <v>0.45433789953999998</v>
      </c>
      <c r="R45" s="25">
        <v>470</v>
      </c>
      <c r="S45" s="26">
        <v>0.53</v>
      </c>
      <c r="T45" s="25">
        <v>410</v>
      </c>
      <c r="U45" s="27">
        <v>0.47</v>
      </c>
      <c r="V45" s="25">
        <v>448</v>
      </c>
      <c r="W45" s="26">
        <v>0.5365269461077844</v>
      </c>
      <c r="X45" s="25">
        <v>387</v>
      </c>
      <c r="Y45" s="27">
        <v>0.46347305389221555</v>
      </c>
    </row>
    <row r="46" spans="1:25" x14ac:dyDescent="0.25">
      <c r="A46" s="14" t="s">
        <v>45</v>
      </c>
      <c r="B46" s="15">
        <v>458</v>
      </c>
      <c r="C46" s="16">
        <v>0.53</v>
      </c>
      <c r="D46" s="15">
        <v>400</v>
      </c>
      <c r="E46" s="16">
        <v>0.47</v>
      </c>
      <c r="F46" s="15">
        <v>452</v>
      </c>
      <c r="G46" s="16">
        <v>0.53</v>
      </c>
      <c r="H46" s="15">
        <v>395</v>
      </c>
      <c r="I46" s="16">
        <v>0.47</v>
      </c>
      <c r="J46" s="15">
        <v>462</v>
      </c>
      <c r="K46" s="16">
        <v>0.53</v>
      </c>
      <c r="L46" s="15">
        <v>414</v>
      </c>
      <c r="M46" s="16">
        <v>0.47</v>
      </c>
      <c r="N46" s="18">
        <v>451</v>
      </c>
      <c r="O46" s="19">
        <v>0.52078521939</v>
      </c>
      <c r="P46" s="18">
        <v>415</v>
      </c>
      <c r="Q46" s="20">
        <v>0.4792147806</v>
      </c>
      <c r="R46" s="18">
        <v>439</v>
      </c>
      <c r="S46" s="19">
        <v>0.51</v>
      </c>
      <c r="T46" s="18">
        <v>424</v>
      </c>
      <c r="U46" s="20">
        <v>0.49</v>
      </c>
      <c r="V46" s="18">
        <v>420</v>
      </c>
      <c r="W46" s="19">
        <v>0.50119331742243434</v>
      </c>
      <c r="X46" s="18">
        <v>418</v>
      </c>
      <c r="Y46" s="20">
        <v>0.49880668257756561</v>
      </c>
    </row>
    <row r="47" spans="1:25" x14ac:dyDescent="0.25">
      <c r="A47" s="21" t="s">
        <v>46</v>
      </c>
      <c r="B47" s="22">
        <v>655</v>
      </c>
      <c r="C47" s="23">
        <v>0.51</v>
      </c>
      <c r="D47" s="22">
        <v>630</v>
      </c>
      <c r="E47" s="23">
        <v>0.49</v>
      </c>
      <c r="F47" s="22">
        <v>685</v>
      </c>
      <c r="G47" s="23">
        <v>0.51</v>
      </c>
      <c r="H47" s="22">
        <v>657</v>
      </c>
      <c r="I47" s="23">
        <v>0.49</v>
      </c>
      <c r="J47" s="22">
        <v>734</v>
      </c>
      <c r="K47" s="23">
        <v>0.53</v>
      </c>
      <c r="L47" s="22">
        <v>655</v>
      </c>
      <c r="M47" s="23">
        <v>0.47</v>
      </c>
      <c r="N47" s="25">
        <v>768</v>
      </c>
      <c r="O47" s="26">
        <v>0.53296321997999996</v>
      </c>
      <c r="P47" s="25">
        <v>673</v>
      </c>
      <c r="Q47" s="27">
        <v>0.46703678000999999</v>
      </c>
      <c r="R47" s="25">
        <v>797</v>
      </c>
      <c r="S47" s="26">
        <v>0.53</v>
      </c>
      <c r="T47" s="25">
        <v>716</v>
      </c>
      <c r="U47" s="27">
        <v>0.47</v>
      </c>
      <c r="V47" s="25">
        <v>743</v>
      </c>
      <c r="W47" s="26">
        <v>0.4910773298083278</v>
      </c>
      <c r="X47" s="25">
        <v>770</v>
      </c>
      <c r="Y47" s="27">
        <v>0.50892267019167214</v>
      </c>
    </row>
    <row r="48" spans="1:25" x14ac:dyDescent="0.25">
      <c r="A48" s="14" t="s">
        <v>47</v>
      </c>
      <c r="B48" s="15">
        <v>380</v>
      </c>
      <c r="C48" s="16">
        <v>0.53</v>
      </c>
      <c r="D48" s="15">
        <v>341</v>
      </c>
      <c r="E48" s="16">
        <v>0.47</v>
      </c>
      <c r="F48" s="15">
        <v>368</v>
      </c>
      <c r="G48" s="16">
        <v>0.52</v>
      </c>
      <c r="H48" s="15">
        <v>337</v>
      </c>
      <c r="I48" s="16">
        <v>0.48</v>
      </c>
      <c r="J48" s="15">
        <v>361</v>
      </c>
      <c r="K48" s="16">
        <v>0.53</v>
      </c>
      <c r="L48" s="15">
        <v>320</v>
      </c>
      <c r="M48" s="16">
        <v>0.47</v>
      </c>
      <c r="N48" s="18">
        <v>381</v>
      </c>
      <c r="O48" s="19">
        <v>0.53661971829999999</v>
      </c>
      <c r="P48" s="18">
        <v>329</v>
      </c>
      <c r="Q48" s="20">
        <v>0.46338028169000001</v>
      </c>
      <c r="R48" s="18">
        <v>383</v>
      </c>
      <c r="S48" s="19">
        <v>0.51</v>
      </c>
      <c r="T48" s="18">
        <v>362</v>
      </c>
      <c r="U48" s="20">
        <v>0.49</v>
      </c>
      <c r="V48" s="18">
        <v>357</v>
      </c>
      <c r="W48" s="19">
        <v>0.50423728813559321</v>
      </c>
      <c r="X48" s="18">
        <v>351</v>
      </c>
      <c r="Y48" s="20">
        <v>0.49576271186440679</v>
      </c>
    </row>
    <row r="49" spans="1:25" x14ac:dyDescent="0.25">
      <c r="A49" s="28" t="s">
        <v>65</v>
      </c>
      <c r="B49" s="29">
        <v>3857</v>
      </c>
      <c r="C49" s="31">
        <v>0.52</v>
      </c>
      <c r="D49" s="29">
        <v>3562</v>
      </c>
      <c r="E49" s="31">
        <v>0.48</v>
      </c>
      <c r="F49" s="29">
        <v>3848</v>
      </c>
      <c r="G49" s="31">
        <v>0.52</v>
      </c>
      <c r="H49" s="29">
        <v>3555</v>
      </c>
      <c r="I49" s="31">
        <v>0.48</v>
      </c>
      <c r="J49" s="29">
        <v>3989</v>
      </c>
      <c r="K49" s="31">
        <v>0.52</v>
      </c>
      <c r="L49" s="29">
        <v>3615</v>
      </c>
      <c r="M49" s="31">
        <v>0.48</v>
      </c>
      <c r="N49" s="32">
        <f>SUM(N41:N48)</f>
        <v>4107</v>
      </c>
      <c r="O49" s="33">
        <f>N49/(N49+P49)</f>
        <v>0.53089451913133401</v>
      </c>
      <c r="P49" s="32">
        <f>SUM(P41:P48)</f>
        <v>3629</v>
      </c>
      <c r="Q49" s="34">
        <f>P49/(P49+N49)</f>
        <v>0.46910548086866599</v>
      </c>
      <c r="R49" s="32">
        <f>SUM(R41:R48)</f>
        <v>4117</v>
      </c>
      <c r="S49" s="33">
        <f>R49/(R49+T49)</f>
        <v>0.52206441795587122</v>
      </c>
      <c r="T49" s="32">
        <f>SUM(T41:T48)</f>
        <v>3769</v>
      </c>
      <c r="U49" s="34">
        <f>T49/(T49+R49)</f>
        <v>0.47793558204412884</v>
      </c>
      <c r="V49" s="32">
        <f>SUM(V41:V48)</f>
        <v>4013</v>
      </c>
      <c r="W49" s="33">
        <f>AVERAGE(W41:W48)</f>
        <v>0.512273330204983</v>
      </c>
      <c r="X49" s="32">
        <f>SUM(X41:X48)</f>
        <v>3844</v>
      </c>
      <c r="Y49" s="33">
        <f>AVERAGE(Y41:Y48)</f>
        <v>0.487726669795017</v>
      </c>
    </row>
    <row r="51" spans="1:25" x14ac:dyDescent="0.25">
      <c r="A51" s="21" t="s">
        <v>48</v>
      </c>
      <c r="B51" s="22" t="s">
        <v>63</v>
      </c>
      <c r="C51" s="23">
        <v>0.3</v>
      </c>
      <c r="D51" s="22" t="s">
        <v>64</v>
      </c>
      <c r="E51" s="23">
        <v>0.7</v>
      </c>
      <c r="F51" s="22">
        <v>206</v>
      </c>
      <c r="G51" s="23">
        <v>0.28999999999999998</v>
      </c>
      <c r="H51" s="22">
        <v>507</v>
      </c>
      <c r="I51" s="23">
        <v>0.71</v>
      </c>
      <c r="J51" s="22">
        <v>190</v>
      </c>
      <c r="K51" s="24">
        <v>0.26</v>
      </c>
      <c r="L51" s="22">
        <v>536</v>
      </c>
      <c r="M51" s="23">
        <v>0.74</v>
      </c>
      <c r="N51" s="35">
        <v>181</v>
      </c>
      <c r="O51" s="26">
        <v>0.25</v>
      </c>
      <c r="P51" s="35">
        <v>537</v>
      </c>
      <c r="Q51" s="27">
        <v>0.75</v>
      </c>
      <c r="R51" s="35">
        <v>182</v>
      </c>
      <c r="S51" s="26">
        <v>0.26</v>
      </c>
      <c r="T51" s="35">
        <v>531</v>
      </c>
      <c r="U51" s="27">
        <v>0.74</v>
      </c>
      <c r="V51" s="35">
        <v>161</v>
      </c>
      <c r="W51" s="26">
        <v>0.23538011695906433</v>
      </c>
      <c r="X51" s="35">
        <v>523</v>
      </c>
      <c r="Y51" s="27">
        <v>0.76461988304093564</v>
      </c>
    </row>
    <row r="52" spans="1:25" x14ac:dyDescent="0.25">
      <c r="A52" s="14" t="s">
        <v>49</v>
      </c>
      <c r="B52" s="15">
        <v>1148</v>
      </c>
      <c r="C52" s="16">
        <v>0.53</v>
      </c>
      <c r="D52" s="15">
        <v>998</v>
      </c>
      <c r="E52" s="16">
        <v>0.47</v>
      </c>
      <c r="F52" s="15">
        <v>1061</v>
      </c>
      <c r="G52" s="16">
        <v>0.51</v>
      </c>
      <c r="H52" s="15">
        <v>1001</v>
      </c>
      <c r="I52" s="16">
        <v>0.49</v>
      </c>
      <c r="J52" s="15">
        <v>1058</v>
      </c>
      <c r="K52" s="17">
        <v>0.51</v>
      </c>
      <c r="L52" s="15">
        <v>1000</v>
      </c>
      <c r="M52" s="16">
        <v>0.49</v>
      </c>
      <c r="N52" s="18">
        <v>1068</v>
      </c>
      <c r="O52" s="19">
        <v>0.53081510933999998</v>
      </c>
      <c r="P52" s="18">
        <v>944</v>
      </c>
      <c r="Q52" s="20">
        <v>0.46918489065000002</v>
      </c>
      <c r="R52" s="18">
        <v>1043</v>
      </c>
      <c r="S52" s="19">
        <v>0.52</v>
      </c>
      <c r="T52" s="18">
        <v>948</v>
      </c>
      <c r="U52" s="20">
        <v>0.48</v>
      </c>
      <c r="V52" s="18">
        <v>983</v>
      </c>
      <c r="W52" s="19">
        <v>0.5273605150214592</v>
      </c>
      <c r="X52" s="18">
        <v>881</v>
      </c>
      <c r="Y52" s="20">
        <v>0.47263948497854075</v>
      </c>
    </row>
    <row r="53" spans="1:25" x14ac:dyDescent="0.25">
      <c r="A53" s="21" t="s">
        <v>50</v>
      </c>
      <c r="B53" s="22">
        <v>899</v>
      </c>
      <c r="C53" s="23">
        <v>0.52</v>
      </c>
      <c r="D53" s="22">
        <v>826</v>
      </c>
      <c r="E53" s="23">
        <v>0.48</v>
      </c>
      <c r="F53" s="22">
        <v>854</v>
      </c>
      <c r="G53" s="23">
        <v>0.53</v>
      </c>
      <c r="H53" s="22">
        <v>760</v>
      </c>
      <c r="I53" s="23">
        <v>0.47</v>
      </c>
      <c r="J53" s="22">
        <v>896</v>
      </c>
      <c r="K53" s="24">
        <v>0.52</v>
      </c>
      <c r="L53" s="22">
        <v>821</v>
      </c>
      <c r="M53" s="23">
        <v>0.48</v>
      </c>
      <c r="N53" s="25">
        <v>946</v>
      </c>
      <c r="O53" s="26">
        <v>0.53749999999999998</v>
      </c>
      <c r="P53" s="25">
        <v>814</v>
      </c>
      <c r="Q53" s="27">
        <v>0.46250000000000002</v>
      </c>
      <c r="R53" s="25">
        <v>974</v>
      </c>
      <c r="S53" s="26">
        <v>0.53</v>
      </c>
      <c r="T53" s="25">
        <v>858</v>
      </c>
      <c r="U53" s="27">
        <v>0.47</v>
      </c>
      <c r="V53" s="25">
        <v>888</v>
      </c>
      <c r="W53" s="26">
        <v>0.52544378698224847</v>
      </c>
      <c r="X53" s="25">
        <v>802</v>
      </c>
      <c r="Y53" s="27">
        <v>0.47455621301775147</v>
      </c>
    </row>
    <row r="54" spans="1:25" x14ac:dyDescent="0.25">
      <c r="A54" s="14" t="s">
        <v>77</v>
      </c>
      <c r="B54" s="15">
        <v>87</v>
      </c>
      <c r="C54" s="16">
        <v>0.43</v>
      </c>
      <c r="D54" s="15">
        <v>117</v>
      </c>
      <c r="E54" s="16">
        <v>0.56999999999999995</v>
      </c>
      <c r="F54" s="15">
        <v>85</v>
      </c>
      <c r="G54" s="16">
        <v>0.47</v>
      </c>
      <c r="H54" s="15">
        <v>95</v>
      </c>
      <c r="I54" s="16">
        <v>0.53</v>
      </c>
      <c r="J54" s="15">
        <v>83</v>
      </c>
      <c r="K54" s="17">
        <v>0.43</v>
      </c>
      <c r="L54" s="15">
        <v>108</v>
      </c>
      <c r="M54" s="16">
        <v>0.56999999999999995</v>
      </c>
      <c r="N54" s="18">
        <v>63</v>
      </c>
      <c r="O54" s="19">
        <v>0.38888888888000001</v>
      </c>
      <c r="P54" s="18">
        <v>99</v>
      </c>
      <c r="Q54" s="20">
        <v>0.61111111111000005</v>
      </c>
      <c r="R54" s="18">
        <v>78</v>
      </c>
      <c r="S54" s="19">
        <v>0.48</v>
      </c>
      <c r="T54" s="18">
        <v>84</v>
      </c>
      <c r="U54" s="20">
        <v>0.52</v>
      </c>
      <c r="V54" s="18">
        <v>82</v>
      </c>
      <c r="W54" s="19">
        <v>0.50617283950617287</v>
      </c>
      <c r="X54" s="18">
        <v>80</v>
      </c>
      <c r="Y54" s="20">
        <v>0.49382716049382713</v>
      </c>
    </row>
    <row r="55" spans="1:25" x14ac:dyDescent="0.25">
      <c r="A55" s="21" t="s">
        <v>70</v>
      </c>
      <c r="B55" s="22">
        <v>397</v>
      </c>
      <c r="C55" s="23">
        <v>0.56000000000000005</v>
      </c>
      <c r="D55" s="22">
        <v>312</v>
      </c>
      <c r="E55" s="23">
        <v>0.44</v>
      </c>
      <c r="F55" s="22">
        <v>409</v>
      </c>
      <c r="G55" s="23">
        <v>0.59</v>
      </c>
      <c r="H55" s="22">
        <v>281</v>
      </c>
      <c r="I55" s="23">
        <v>0.41</v>
      </c>
      <c r="J55" s="22">
        <v>397</v>
      </c>
      <c r="K55" s="24">
        <v>0.57999999999999996</v>
      </c>
      <c r="L55" s="22">
        <v>282</v>
      </c>
      <c r="M55" s="23">
        <v>0.42</v>
      </c>
      <c r="N55" s="25">
        <v>437</v>
      </c>
      <c r="O55" s="26">
        <v>0.62250712249999995</v>
      </c>
      <c r="P55" s="25">
        <v>265</v>
      </c>
      <c r="Q55" s="27">
        <v>0.37749287748999999</v>
      </c>
      <c r="R55" s="25">
        <v>432</v>
      </c>
      <c r="S55" s="26">
        <v>0.62</v>
      </c>
      <c r="T55" s="25">
        <v>265</v>
      </c>
      <c r="U55" s="27">
        <v>0.38</v>
      </c>
      <c r="V55" s="25">
        <v>437</v>
      </c>
      <c r="W55" s="26">
        <v>0.60863509749303624</v>
      </c>
      <c r="X55" s="25">
        <v>281</v>
      </c>
      <c r="Y55" s="27">
        <v>0.39136490250696376</v>
      </c>
    </row>
    <row r="56" spans="1:25" x14ac:dyDescent="0.25">
      <c r="A56" s="14" t="s">
        <v>51</v>
      </c>
      <c r="B56" s="15">
        <v>380</v>
      </c>
      <c r="C56" s="16">
        <v>0.44</v>
      </c>
      <c r="D56" s="15">
        <v>482</v>
      </c>
      <c r="E56" s="16">
        <v>0.56000000000000005</v>
      </c>
      <c r="F56" s="15">
        <v>386</v>
      </c>
      <c r="G56" s="16">
        <v>0.45</v>
      </c>
      <c r="H56" s="15">
        <v>481</v>
      </c>
      <c r="I56" s="16">
        <v>0.55000000000000004</v>
      </c>
      <c r="J56" s="15">
        <v>401</v>
      </c>
      <c r="K56" s="17">
        <v>0.46</v>
      </c>
      <c r="L56" s="15">
        <v>468</v>
      </c>
      <c r="M56" s="16">
        <v>0.54</v>
      </c>
      <c r="N56" s="18">
        <v>403</v>
      </c>
      <c r="O56" s="19">
        <v>0.45588235294000001</v>
      </c>
      <c r="P56" s="18">
        <v>481</v>
      </c>
      <c r="Q56" s="20">
        <v>0.54411764704999999</v>
      </c>
      <c r="R56" s="18">
        <v>416</v>
      </c>
      <c r="S56" s="19">
        <v>0.48</v>
      </c>
      <c r="T56" s="18">
        <v>454</v>
      </c>
      <c r="U56" s="20">
        <v>0.52</v>
      </c>
      <c r="V56" s="18">
        <v>415</v>
      </c>
      <c r="W56" s="19">
        <v>0.46998867497168745</v>
      </c>
      <c r="X56" s="18">
        <v>468</v>
      </c>
      <c r="Y56" s="20">
        <v>0.53001132502831261</v>
      </c>
    </row>
    <row r="57" spans="1:25" x14ac:dyDescent="0.25">
      <c r="A57" s="21" t="s">
        <v>79</v>
      </c>
      <c r="B57" s="22"/>
      <c r="C57" s="23"/>
      <c r="D57" s="22"/>
      <c r="E57" s="23"/>
      <c r="F57" s="22"/>
      <c r="G57" s="23"/>
      <c r="H57" s="22"/>
      <c r="I57" s="23"/>
      <c r="J57" s="22" t="s">
        <v>81</v>
      </c>
      <c r="K57" s="24" t="s">
        <v>81</v>
      </c>
      <c r="L57" s="22" t="s">
        <v>81</v>
      </c>
      <c r="M57" s="23" t="s">
        <v>81</v>
      </c>
      <c r="N57" s="25" t="s">
        <v>81</v>
      </c>
      <c r="O57" s="26" t="s">
        <v>81</v>
      </c>
      <c r="P57" s="25" t="s">
        <v>81</v>
      </c>
      <c r="Q57" s="27" t="s">
        <v>81</v>
      </c>
      <c r="R57" s="25" t="s">
        <v>81</v>
      </c>
      <c r="S57" s="26" t="s">
        <v>81</v>
      </c>
      <c r="T57" s="25" t="s">
        <v>81</v>
      </c>
      <c r="U57" s="27" t="s">
        <v>81</v>
      </c>
      <c r="V57" s="25">
        <v>462</v>
      </c>
      <c r="W57" s="26">
        <v>0.51049723756906074</v>
      </c>
      <c r="X57" s="25">
        <v>443</v>
      </c>
      <c r="Y57" s="27">
        <v>0.48950276243093926</v>
      </c>
    </row>
    <row r="58" spans="1:25" s="62" customFormat="1" x14ac:dyDescent="0.25">
      <c r="A58" s="55" t="s">
        <v>71</v>
      </c>
      <c r="B58" s="56">
        <v>125</v>
      </c>
      <c r="C58" s="57">
        <v>0.73</v>
      </c>
      <c r="D58" s="56">
        <v>46</v>
      </c>
      <c r="E58" s="57">
        <v>0.27</v>
      </c>
      <c r="F58" s="56">
        <v>132</v>
      </c>
      <c r="G58" s="57">
        <v>0.76</v>
      </c>
      <c r="H58" s="56">
        <v>42</v>
      </c>
      <c r="I58" s="57">
        <v>0.24</v>
      </c>
      <c r="J58" s="56">
        <v>114</v>
      </c>
      <c r="K58" s="58">
        <v>0.72</v>
      </c>
      <c r="L58" s="56">
        <v>44</v>
      </c>
      <c r="M58" s="57">
        <v>0.28000000000000003</v>
      </c>
      <c r="N58" s="59">
        <v>116</v>
      </c>
      <c r="O58" s="60">
        <v>0.72955974842000004</v>
      </c>
      <c r="P58" s="59">
        <v>43</v>
      </c>
      <c r="Q58" s="61">
        <v>0.27044025157000001</v>
      </c>
      <c r="R58" s="59">
        <v>130</v>
      </c>
      <c r="S58" s="60">
        <v>0.74</v>
      </c>
      <c r="T58" s="59">
        <v>46</v>
      </c>
      <c r="U58" s="61">
        <v>0.26</v>
      </c>
      <c r="V58" s="59">
        <v>129</v>
      </c>
      <c r="W58" s="60">
        <v>0.74566473988439308</v>
      </c>
      <c r="X58" s="59">
        <v>44</v>
      </c>
      <c r="Y58" s="61">
        <v>0.25433526011560692</v>
      </c>
    </row>
    <row r="59" spans="1:25" s="70" customFormat="1" x14ac:dyDescent="0.25">
      <c r="A59" s="63" t="s">
        <v>52</v>
      </c>
      <c r="B59" s="64">
        <v>914</v>
      </c>
      <c r="C59" s="65">
        <v>0.5</v>
      </c>
      <c r="D59" s="64">
        <v>907</v>
      </c>
      <c r="E59" s="65">
        <v>0.5</v>
      </c>
      <c r="F59" s="64">
        <v>881</v>
      </c>
      <c r="G59" s="65">
        <v>0.51</v>
      </c>
      <c r="H59" s="64">
        <v>837</v>
      </c>
      <c r="I59" s="65">
        <v>0.49</v>
      </c>
      <c r="J59" s="64">
        <v>858</v>
      </c>
      <c r="K59" s="66">
        <v>0.52</v>
      </c>
      <c r="L59" s="64">
        <v>808</v>
      </c>
      <c r="M59" s="65">
        <v>0.48</v>
      </c>
      <c r="N59" s="67">
        <v>839</v>
      </c>
      <c r="O59" s="68">
        <v>0.51567301781999997</v>
      </c>
      <c r="P59" s="67">
        <v>788</v>
      </c>
      <c r="Q59" s="69">
        <v>0.48432698216999998</v>
      </c>
      <c r="R59" s="67">
        <v>863</v>
      </c>
      <c r="S59" s="68">
        <v>0.52</v>
      </c>
      <c r="T59" s="67">
        <v>797</v>
      </c>
      <c r="U59" s="69">
        <v>0.48</v>
      </c>
      <c r="V59" s="67">
        <v>775</v>
      </c>
      <c r="W59" s="68">
        <v>0.52013422818791943</v>
      </c>
      <c r="X59" s="67">
        <v>715</v>
      </c>
      <c r="Y59" s="69">
        <v>0.47986577181208045</v>
      </c>
    </row>
    <row r="60" spans="1:25" s="62" customFormat="1" x14ac:dyDescent="0.25">
      <c r="A60" s="55" t="s">
        <v>53</v>
      </c>
      <c r="B60" s="56">
        <v>1099</v>
      </c>
      <c r="C60" s="57">
        <v>0.53</v>
      </c>
      <c r="D60" s="56">
        <v>964</v>
      </c>
      <c r="E60" s="57">
        <v>0.47</v>
      </c>
      <c r="F60" s="56">
        <v>1069</v>
      </c>
      <c r="G60" s="57">
        <v>0.53</v>
      </c>
      <c r="H60" s="56">
        <v>956</v>
      </c>
      <c r="I60" s="57">
        <v>0.47</v>
      </c>
      <c r="J60" s="56">
        <v>1103</v>
      </c>
      <c r="K60" s="58">
        <v>0.53</v>
      </c>
      <c r="L60" s="56">
        <v>969</v>
      </c>
      <c r="M60" s="57">
        <v>0.47</v>
      </c>
      <c r="N60" s="59">
        <v>1166</v>
      </c>
      <c r="O60" s="60">
        <v>0.53169174645999995</v>
      </c>
      <c r="P60" s="59">
        <v>1027</v>
      </c>
      <c r="Q60" s="61">
        <v>0.46830825353</v>
      </c>
      <c r="R60" s="59">
        <v>1235</v>
      </c>
      <c r="S60" s="60">
        <v>0.54</v>
      </c>
      <c r="T60" s="59">
        <v>1065</v>
      </c>
      <c r="U60" s="61">
        <v>0.46</v>
      </c>
      <c r="V60" s="59">
        <v>1175</v>
      </c>
      <c r="W60" s="60">
        <v>0.54880896777206911</v>
      </c>
      <c r="X60" s="59">
        <v>966</v>
      </c>
      <c r="Y60" s="61">
        <v>0.45119103222793089</v>
      </c>
    </row>
    <row r="61" spans="1:25" s="70" customFormat="1" x14ac:dyDescent="0.25">
      <c r="A61" s="63" t="s">
        <v>54</v>
      </c>
      <c r="B61" s="64">
        <v>1339</v>
      </c>
      <c r="C61" s="65">
        <v>0.51</v>
      </c>
      <c r="D61" s="64">
        <v>1271</v>
      </c>
      <c r="E61" s="65">
        <v>0.49</v>
      </c>
      <c r="F61" s="64">
        <v>1279</v>
      </c>
      <c r="G61" s="65">
        <v>0.52</v>
      </c>
      <c r="H61" s="64">
        <v>1191</v>
      </c>
      <c r="I61" s="65">
        <v>0.48</v>
      </c>
      <c r="J61" s="64">
        <v>1338</v>
      </c>
      <c r="K61" s="66">
        <v>0.53</v>
      </c>
      <c r="L61" s="64">
        <v>1187</v>
      </c>
      <c r="M61" s="65">
        <v>0.47</v>
      </c>
      <c r="N61" s="67">
        <v>1391</v>
      </c>
      <c r="O61" s="68">
        <v>0.52629587589000004</v>
      </c>
      <c r="P61" s="67">
        <v>1252</v>
      </c>
      <c r="Q61" s="69">
        <v>0.47370412410000001</v>
      </c>
      <c r="R61" s="67">
        <v>1394</v>
      </c>
      <c r="S61" s="68">
        <v>0.52</v>
      </c>
      <c r="T61" s="67">
        <v>1277</v>
      </c>
      <c r="U61" s="69">
        <v>0.48</v>
      </c>
      <c r="V61" s="67">
        <v>1349</v>
      </c>
      <c r="W61" s="68">
        <v>0.52145342095090841</v>
      </c>
      <c r="X61" s="67">
        <v>1238</v>
      </c>
      <c r="Y61" s="69">
        <v>0.47854657904909159</v>
      </c>
    </row>
    <row r="62" spans="1:25" s="3" customFormat="1" x14ac:dyDescent="0.25">
      <c r="A62" s="28" t="s">
        <v>66</v>
      </c>
      <c r="B62" s="29">
        <v>6601</v>
      </c>
      <c r="C62" s="31">
        <v>0.51</v>
      </c>
      <c r="D62" s="29">
        <v>6411</v>
      </c>
      <c r="E62" s="31">
        <v>0.49</v>
      </c>
      <c r="F62" s="29">
        <v>6362</v>
      </c>
      <c r="G62" s="31">
        <v>0.52</v>
      </c>
      <c r="H62" s="29">
        <v>6151</v>
      </c>
      <c r="I62" s="31">
        <v>0.48</v>
      </c>
      <c r="J62" s="29">
        <v>6438</v>
      </c>
      <c r="K62" s="30">
        <v>0.51</v>
      </c>
      <c r="L62" s="29">
        <v>6223</v>
      </c>
      <c r="M62" s="31">
        <v>0.49</v>
      </c>
      <c r="N62" s="32">
        <f>SUM(N51:N61)</f>
        <v>6610</v>
      </c>
      <c r="O62" s="33">
        <f>N62/(N62+P62)</f>
        <v>0.51399688958009326</v>
      </c>
      <c r="P62" s="32">
        <f>SUM(P51:P61)</f>
        <v>6250</v>
      </c>
      <c r="Q62" s="34">
        <f>P62/(N62+P62)</f>
        <v>0.48600311041990668</v>
      </c>
      <c r="R62" s="32">
        <f>SUM(R51:R61)</f>
        <v>6747</v>
      </c>
      <c r="S62" s="33">
        <f>R62/(R62+T62)</f>
        <v>0.516141370869033</v>
      </c>
      <c r="T62" s="32">
        <f>SUM(T51:T61)</f>
        <v>6325</v>
      </c>
      <c r="U62" s="34">
        <f>T62/(R62+T62)</f>
        <v>0.48385862913096694</v>
      </c>
      <c r="V62" s="32">
        <f>SUM(V51:V61)</f>
        <v>6856</v>
      </c>
      <c r="W62" s="33">
        <f>AVERAGE(W51:W61)</f>
        <v>0.51995814775436533</v>
      </c>
      <c r="X62" s="32">
        <f>SUM(X51:X61)</f>
        <v>6441</v>
      </c>
      <c r="Y62" s="33">
        <f>AVERAGE(Y51:Y61)</f>
        <v>0.48004185224563467</v>
      </c>
    </row>
    <row r="63" spans="1:25" s="3" customFormat="1" x14ac:dyDescent="0.25">
      <c r="A63" s="37"/>
      <c r="B63" s="38"/>
      <c r="C63" s="39"/>
      <c r="D63" s="38"/>
      <c r="E63" s="39"/>
      <c r="F63" s="38"/>
      <c r="G63" s="39"/>
      <c r="H63" s="38"/>
      <c r="I63" s="39"/>
      <c r="J63" s="38"/>
      <c r="K63" s="40"/>
      <c r="L63" s="38"/>
      <c r="M63" s="39"/>
      <c r="N63" s="41"/>
      <c r="O63" s="42"/>
      <c r="P63" s="41"/>
      <c r="Q63" s="42"/>
      <c r="R63" s="41"/>
      <c r="S63" s="42"/>
      <c r="T63" s="41"/>
      <c r="U63" s="42"/>
      <c r="V63" s="41"/>
      <c r="W63" s="42"/>
      <c r="X63" s="41"/>
      <c r="Y63" s="42"/>
    </row>
    <row r="64" spans="1:25" s="3" customFormat="1" x14ac:dyDescent="0.25">
      <c r="A64" s="21" t="s">
        <v>73</v>
      </c>
      <c r="B64" s="22"/>
      <c r="C64" s="23"/>
      <c r="D64" s="22"/>
      <c r="E64" s="23"/>
      <c r="F64" s="22"/>
      <c r="G64" s="23"/>
      <c r="H64" s="22"/>
      <c r="I64" s="23"/>
      <c r="J64" s="22"/>
      <c r="K64" s="24"/>
      <c r="L64" s="22"/>
      <c r="M64" s="23"/>
      <c r="N64" s="35">
        <v>123</v>
      </c>
      <c r="O64" s="26">
        <v>0.47</v>
      </c>
      <c r="P64" s="35">
        <v>140</v>
      </c>
      <c r="Q64" s="27">
        <v>0.53</v>
      </c>
      <c r="R64" s="35">
        <v>136</v>
      </c>
      <c r="S64" s="26">
        <v>0.45</v>
      </c>
      <c r="T64" s="35">
        <v>163</v>
      </c>
      <c r="U64" s="27">
        <v>0.55000000000000004</v>
      </c>
      <c r="V64" s="35">
        <v>161</v>
      </c>
      <c r="W64" s="26">
        <v>0.23538011695906433</v>
      </c>
      <c r="X64" s="35">
        <v>523</v>
      </c>
      <c r="Y64" s="27">
        <v>0.76461988304093564</v>
      </c>
    </row>
    <row r="65" spans="1:25" s="3" customFormat="1" x14ac:dyDescent="0.25">
      <c r="A65" s="44" t="s">
        <v>72</v>
      </c>
      <c r="B65" s="45"/>
      <c r="C65" s="46"/>
      <c r="D65" s="45"/>
      <c r="E65" s="46"/>
      <c r="F65" s="45"/>
      <c r="G65" s="46"/>
      <c r="H65" s="45"/>
      <c r="I65" s="46"/>
      <c r="J65" s="45"/>
      <c r="K65" s="47"/>
      <c r="L65" s="45"/>
      <c r="M65" s="46"/>
      <c r="N65" s="48">
        <v>89</v>
      </c>
      <c r="O65" s="49">
        <v>0.52</v>
      </c>
      <c r="P65" s="48">
        <v>82</v>
      </c>
      <c r="Q65" s="50">
        <v>0.48</v>
      </c>
      <c r="R65" s="48">
        <v>107</v>
      </c>
      <c r="S65" s="49">
        <v>0.55000000000000004</v>
      </c>
      <c r="T65" s="48">
        <v>87</v>
      </c>
      <c r="U65" s="50">
        <v>0.45</v>
      </c>
      <c r="V65" s="48">
        <v>127</v>
      </c>
      <c r="W65" s="49">
        <v>0.54042553191489362</v>
      </c>
      <c r="X65" s="48">
        <v>108</v>
      </c>
      <c r="Y65" s="50">
        <v>0.45957446808510638</v>
      </c>
    </row>
    <row r="66" spans="1:25" x14ac:dyDescent="0.25">
      <c r="A66" s="28" t="s">
        <v>74</v>
      </c>
      <c r="B66" s="29"/>
      <c r="C66" s="31"/>
      <c r="D66" s="29"/>
      <c r="E66" s="31"/>
      <c r="F66" s="29"/>
      <c r="G66" s="31"/>
      <c r="H66" s="29"/>
      <c r="I66" s="31"/>
      <c r="J66" s="29"/>
      <c r="K66" s="30"/>
      <c r="L66" s="29"/>
      <c r="M66" s="31"/>
      <c r="N66" s="32">
        <f>SUM(N64,N65)</f>
        <v>212</v>
      </c>
      <c r="O66" s="33">
        <f>N66/(N66+P66)</f>
        <v>0.48847926267281105</v>
      </c>
      <c r="P66" s="32">
        <f>SUM(P64,P65)</f>
        <v>222</v>
      </c>
      <c r="Q66" s="33">
        <f>P66/(P66+N66)</f>
        <v>0.51152073732718895</v>
      </c>
      <c r="R66" s="32">
        <f>SUM(R64,R65)</f>
        <v>243</v>
      </c>
      <c r="S66" s="33">
        <f>R66/(R66+T66)</f>
        <v>0.49290060851926976</v>
      </c>
      <c r="T66" s="32">
        <f>SUM(T64,T65)</f>
        <v>250</v>
      </c>
      <c r="U66" s="33">
        <f>T66/(T66+R66)</f>
        <v>0.50709939148073024</v>
      </c>
      <c r="V66" s="32">
        <f>SUM(V64,V65)</f>
        <v>288</v>
      </c>
      <c r="W66" s="33">
        <f>AVERAGE(W64,W65)</f>
        <v>0.38790282443697899</v>
      </c>
      <c r="X66" s="32">
        <f>SUM(X64,X65)</f>
        <v>631</v>
      </c>
      <c r="Y66" s="33">
        <f>AVERAGE(Y64,Y65)</f>
        <v>0.61209717556302101</v>
      </c>
    </row>
    <row r="67" spans="1:25" x14ac:dyDescent="0.25">
      <c r="A67" s="37"/>
      <c r="B67" s="38"/>
      <c r="C67" s="39"/>
      <c r="D67" s="38"/>
      <c r="E67" s="39"/>
      <c r="F67" s="38"/>
      <c r="G67" s="39"/>
      <c r="H67" s="38"/>
      <c r="I67" s="39"/>
      <c r="J67" s="38"/>
      <c r="K67" s="40"/>
      <c r="L67" s="38"/>
      <c r="M67" s="39"/>
      <c r="N67" s="41"/>
      <c r="O67" s="42"/>
      <c r="P67" s="41"/>
      <c r="Q67" s="42"/>
      <c r="R67" s="41"/>
      <c r="S67" s="42"/>
      <c r="T67" s="41"/>
      <c r="U67" s="42"/>
      <c r="V67" s="41"/>
      <c r="W67" s="42"/>
      <c r="X67" s="41"/>
      <c r="Y67" s="42"/>
    </row>
    <row r="68" spans="1:25" x14ac:dyDescent="0.25">
      <c r="A68" s="51" t="s">
        <v>67</v>
      </c>
      <c r="B68" s="5">
        <v>20068</v>
      </c>
      <c r="C68" s="52">
        <v>0.51</v>
      </c>
      <c r="D68" s="5">
        <v>19192</v>
      </c>
      <c r="E68" s="52">
        <v>0.49</v>
      </c>
      <c r="F68" s="5">
        <v>19763</v>
      </c>
      <c r="G68" s="52">
        <v>0.52</v>
      </c>
      <c r="H68" s="5">
        <v>18984</v>
      </c>
      <c r="I68" s="52">
        <v>0.48</v>
      </c>
      <c r="J68" s="5">
        <v>20298</v>
      </c>
      <c r="K68" s="52">
        <v>0.51</v>
      </c>
      <c r="L68" s="5">
        <v>19465</v>
      </c>
      <c r="M68" s="52">
        <v>0.49</v>
      </c>
      <c r="N68" s="54">
        <v>20777</v>
      </c>
      <c r="O68" s="34">
        <f>N68/(N68+P68)</f>
        <v>0.51215243541707745</v>
      </c>
      <c r="P68" s="53">
        <v>19791</v>
      </c>
      <c r="Q68" s="34">
        <f>P68/(N68+P68)</f>
        <v>0.4878475645829225</v>
      </c>
      <c r="R68" s="54">
        <f>SUM(R40,R49,R62,R66,161,5)</f>
        <v>20953</v>
      </c>
      <c r="S68" s="34">
        <f>R68/(R68+T68)</f>
        <v>0.51347841003773953</v>
      </c>
      <c r="T68" s="54">
        <f>SUM(T40,T49,T62,T66,219,1)</f>
        <v>19853</v>
      </c>
      <c r="U68" s="34">
        <f>T68/(R68+T68)</f>
        <v>0.48652158996226047</v>
      </c>
      <c r="V68" s="54">
        <f>SUM(V40,V49,V62,V66,161,5)</f>
        <v>20957</v>
      </c>
      <c r="W68" s="34">
        <f>V68/(V68+X68)</f>
        <v>0.50894917065352019</v>
      </c>
      <c r="X68" s="54">
        <f>SUM(X40,X49,X62,X66,219,1)</f>
        <v>20220</v>
      </c>
      <c r="Y68" s="34">
        <f>X68/(V68+X68)</f>
        <v>0.49105082934647981</v>
      </c>
    </row>
    <row r="69" spans="1:25" ht="15.75" x14ac:dyDescent="0.25">
      <c r="B69" s="1"/>
      <c r="C69" s="1"/>
      <c r="D69" s="1"/>
      <c r="E69" s="1"/>
      <c r="F69" s="1"/>
      <c r="G69" s="1"/>
      <c r="H69" s="1"/>
      <c r="I69" s="8"/>
      <c r="J69" s="1"/>
      <c r="K69" s="1"/>
      <c r="L69" s="1"/>
      <c r="M69" s="8"/>
    </row>
    <row r="70" spans="1:25" ht="15.75" x14ac:dyDescent="0.25">
      <c r="A70" s="36" t="s">
        <v>55</v>
      </c>
      <c r="B70" s="36"/>
      <c r="C70" s="36"/>
      <c r="D70" s="1"/>
      <c r="E70" s="1"/>
      <c r="F70" s="1"/>
      <c r="G70" s="1"/>
      <c r="H70" s="1"/>
      <c r="I70" s="8"/>
      <c r="J70" s="1"/>
      <c r="K70" s="1"/>
      <c r="L70" s="1"/>
      <c r="M70" s="8"/>
    </row>
    <row r="71" spans="1:25" x14ac:dyDescent="0.25">
      <c r="A71" s="2"/>
    </row>
  </sheetData>
  <mergeCells count="20">
    <mergeCell ref="F1:Q1"/>
    <mergeCell ref="R3:U3"/>
    <mergeCell ref="R4:S4"/>
    <mergeCell ref="T4:U4"/>
    <mergeCell ref="N3:Q3"/>
    <mergeCell ref="N4:O4"/>
    <mergeCell ref="P4:Q4"/>
    <mergeCell ref="L4:M4"/>
    <mergeCell ref="A3:A5"/>
    <mergeCell ref="B3:E3"/>
    <mergeCell ref="F3:I3"/>
    <mergeCell ref="J3:M3"/>
    <mergeCell ref="V3:Y3"/>
    <mergeCell ref="V4:W4"/>
    <mergeCell ref="X4:Y4"/>
    <mergeCell ref="B4:C4"/>
    <mergeCell ref="D4:E4"/>
    <mergeCell ref="F4:G4"/>
    <mergeCell ref="H4:I4"/>
    <mergeCell ref="J4:K4"/>
  </mergeCells>
  <pageMargins left="0.7" right="0.7" top="0.7" bottom="0.7" header="0.05" footer="0.05"/>
  <pageSetup scale="75" fitToHeight="0" orientation="landscape" r:id="rId1"/>
  <rowBreaks count="1" manualBreakCount="1">
    <brk id="40" max="24" man="1"/>
  </rowBreaks>
  <ignoredErrors>
    <ignoredError sqref="O62 O49 O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Sheet3</vt:lpstr>
      <vt:lpstr>Sheet1</vt:lpstr>
      <vt:lpstr>Sheet1!Print_Area</vt:lpstr>
      <vt:lpstr>Sheet1!Print_Titles</vt:lpstr>
      <vt:lpstr>Sheet3!Print_Titles</vt:lpstr>
    </vt:vector>
  </TitlesOfParts>
  <Company>Beaverton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BSD Gender By School</dc:title>
  <dc:creator>katharina turk</dc:creator>
  <cp:lastModifiedBy>rayna flye</cp:lastModifiedBy>
  <cp:lastPrinted>2018-04-17T21:15:01Z</cp:lastPrinted>
  <dcterms:created xsi:type="dcterms:W3CDTF">2016-04-14T21:39:52Z</dcterms:created>
  <dcterms:modified xsi:type="dcterms:W3CDTF">2019-03-15T17:46:47Z</dcterms:modified>
</cp:coreProperties>
</file>