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opi Krishna\Documents\"/>
    </mc:Choice>
  </mc:AlternateContent>
  <xr:revisionPtr revIDLastSave="0" documentId="13_ncr:1_{77BA091C-54A0-4EA1-B8B9-560553826A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ing Calculated Fields Sour" sheetId="4" r:id="rId1"/>
    <sheet name="Creating Calculated Fields" sheetId="18" r:id="rId2"/>
    <sheet name="VLookup" sheetId="5" r:id="rId3"/>
    <sheet name="HLookup" sheetId="6" r:id="rId4"/>
    <sheet name="Match case" sheetId="7" r:id="rId5"/>
    <sheet name="Conditional Function" sheetId="3" r:id="rId6"/>
    <sheet name="IFError" sheetId="8" r:id="rId7"/>
    <sheet name="Value based colouring" sheetId="14" r:id="rId8"/>
    <sheet name="Macros" sheetId="10" r:id="rId9"/>
    <sheet name="Pivot tables Source" sheetId="12" r:id="rId10"/>
    <sheet name="Pivot Table" sheetId="15" r:id="rId11"/>
    <sheet name="Reference" sheetId="19" r:id="rId12"/>
    <sheet name="Error Function" sheetId="1" r:id="rId13"/>
    <sheet name="Logical Function" sheetId="2" r:id="rId14"/>
  </sheets>
  <calcPr calcId="191029"/>
  <pivotCaches>
    <pivotCache cacheId="0" r:id="rId15"/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9" l="1"/>
  <c r="F36" i="19"/>
  <c r="F37" i="19"/>
  <c r="F38" i="19"/>
  <c r="G35" i="19"/>
  <c r="G36" i="19"/>
  <c r="G37" i="19"/>
  <c r="G38" i="19"/>
  <c r="H35" i="19"/>
  <c r="I35" i="19"/>
  <c r="H36" i="19"/>
  <c r="I36" i="19"/>
  <c r="H37" i="19"/>
  <c r="I37" i="19"/>
  <c r="H38" i="19"/>
  <c r="I38" i="19"/>
  <c r="I34" i="19"/>
  <c r="H34" i="19"/>
  <c r="G34" i="19"/>
  <c r="F34" i="19"/>
  <c r="E35" i="19"/>
  <c r="E36" i="19"/>
  <c r="E37" i="19"/>
  <c r="E38" i="19"/>
  <c r="E34" i="19"/>
  <c r="H21" i="19"/>
  <c r="H22" i="19"/>
  <c r="H23" i="19"/>
  <c r="H24" i="19"/>
  <c r="H25" i="19"/>
  <c r="H26" i="19"/>
  <c r="H27" i="19"/>
  <c r="H20" i="19"/>
  <c r="G21" i="19"/>
  <c r="G22" i="19"/>
  <c r="G23" i="19"/>
  <c r="G24" i="19"/>
  <c r="G25" i="19"/>
  <c r="G26" i="19"/>
  <c r="G27" i="19"/>
  <c r="G20" i="19"/>
  <c r="G8" i="19"/>
  <c r="G9" i="19"/>
  <c r="G10" i="19"/>
  <c r="G11" i="19"/>
  <c r="G12" i="19"/>
  <c r="G13" i="19"/>
  <c r="G14" i="19"/>
  <c r="G7" i="19"/>
  <c r="I37" i="3"/>
  <c r="I38" i="3"/>
  <c r="I39" i="3"/>
  <c r="I40" i="3"/>
  <c r="I41" i="3"/>
  <c r="I42" i="3"/>
  <c r="I36" i="3"/>
  <c r="F41" i="2"/>
  <c r="F40" i="2"/>
  <c r="F39" i="2"/>
  <c r="F38" i="2"/>
  <c r="F37" i="2"/>
  <c r="F36" i="2"/>
  <c r="E29" i="2"/>
  <c r="E28" i="2"/>
  <c r="E27" i="2"/>
  <c r="E26" i="2"/>
  <c r="E25" i="2"/>
  <c r="E24" i="2"/>
  <c r="E23" i="2"/>
  <c r="E22" i="2"/>
  <c r="E21" i="2"/>
  <c r="I14" i="2"/>
  <c r="I13" i="2"/>
  <c r="I12" i="2"/>
  <c r="I11" i="2"/>
  <c r="I10" i="2"/>
  <c r="I9" i="2"/>
  <c r="I8" i="2"/>
  <c r="I7" i="2"/>
  <c r="F47" i="1"/>
  <c r="D47" i="1"/>
  <c r="E37" i="1"/>
  <c r="C37" i="1"/>
  <c r="E28" i="1"/>
  <c r="E27" i="1"/>
  <c r="E26" i="1"/>
  <c r="G21" i="1"/>
  <c r="E21" i="1"/>
  <c r="C21" i="1"/>
  <c r="G43" i="14"/>
  <c r="F43" i="14"/>
  <c r="E43" i="14"/>
  <c r="D43" i="14"/>
  <c r="C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E23" i="8"/>
  <c r="E22" i="8"/>
  <c r="E21" i="8"/>
  <c r="E12" i="8"/>
  <c r="E11" i="8"/>
  <c r="E10" i="8"/>
  <c r="E9" i="8"/>
  <c r="E8" i="8"/>
  <c r="F28" i="3"/>
  <c r="F28" i="3" a="1"/>
  <c r="F27" i="3" a="1"/>
  <c r="F27" i="3" s="1"/>
  <c r="F26" i="3" a="1"/>
  <c r="F26" i="3" s="1"/>
  <c r="F25" i="3" a="1"/>
  <c r="F25" i="3" s="1"/>
  <c r="F24" i="3"/>
  <c r="F24" i="3" a="1"/>
  <c r="F23" i="3" a="1"/>
  <c r="F23" i="3" s="1"/>
  <c r="F22" i="3" a="1"/>
  <c r="F22" i="3" s="1"/>
  <c r="F14" i="3"/>
  <c r="F13" i="3"/>
  <c r="F12" i="3"/>
  <c r="F11" i="3"/>
  <c r="F10" i="3"/>
  <c r="F9" i="3"/>
  <c r="F8" i="3"/>
  <c r="J9" i="7"/>
  <c r="J8" i="7"/>
  <c r="Q5" i="6"/>
  <c r="P5" i="6"/>
  <c r="O5" i="6"/>
  <c r="N5" i="6"/>
  <c r="M5" i="6"/>
  <c r="M5" i="5"/>
  <c r="L5" i="5"/>
  <c r="K5" i="5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<sst xmlns="http://schemas.openxmlformats.org/spreadsheetml/2006/main" count="1042" uniqueCount="271">
  <si>
    <t>ERROR FUNCTION</t>
  </si>
  <si>
    <t>Error Name</t>
  </si>
  <si>
    <t>Meaning</t>
  </si>
  <si>
    <t>Referring wrong type of cells</t>
  </si>
  <si>
    <t>Formula has zero as denominator</t>
  </si>
  <si>
    <t>When a value is not available</t>
  </si>
  <si>
    <t>Tuesday</t>
  </si>
  <si>
    <t>Raj</t>
  </si>
  <si>
    <t>(Denominator has 0)</t>
  </si>
  <si>
    <t>(Denominator is blank)</t>
  </si>
  <si>
    <t>The linked cell has been deleted or invalid</t>
  </si>
  <si>
    <t>Referring a wrong cell name or function is misspelled</t>
  </si>
  <si>
    <t>Total</t>
  </si>
  <si>
    <t>Maths</t>
  </si>
  <si>
    <t>Physics</t>
  </si>
  <si>
    <t>Chemistry</t>
  </si>
  <si>
    <t>Problem with number in formula</t>
  </si>
  <si>
    <t>Incorrectly separated cell refrences</t>
  </si>
  <si>
    <t>LOGICAL FUNCTIONS</t>
  </si>
  <si>
    <t>AND FUNCTION</t>
  </si>
  <si>
    <t>Criteria 1</t>
  </si>
  <si>
    <t>Criteria 2</t>
  </si>
  <si>
    <t>Result</t>
  </si>
  <si>
    <t>&gt;=0</t>
  </si>
  <si>
    <t>&lt;45</t>
  </si>
  <si>
    <t>Fail</t>
  </si>
  <si>
    <t>&gt;=45</t>
  </si>
  <si>
    <t>&lt;60</t>
  </si>
  <si>
    <t>Pass</t>
  </si>
  <si>
    <t>&gt;=60</t>
  </si>
  <si>
    <t>&lt;100</t>
  </si>
  <si>
    <t>&lt;0</t>
  </si>
  <si>
    <t>&gt;100</t>
  </si>
  <si>
    <t>Invalid</t>
  </si>
  <si>
    <t>Name</t>
  </si>
  <si>
    <t>Marks</t>
  </si>
  <si>
    <t>Smith</t>
  </si>
  <si>
    <t>Rose</t>
  </si>
  <si>
    <t>Luther</t>
  </si>
  <si>
    <t>Chang</t>
  </si>
  <si>
    <t>Martin</t>
  </si>
  <si>
    <t>Koel</t>
  </si>
  <si>
    <t>Stephen</t>
  </si>
  <si>
    <t>Distinction</t>
  </si>
  <si>
    <t>OR Function</t>
  </si>
  <si>
    <t>Age</t>
  </si>
  <si>
    <t>Melanie Ray</t>
  </si>
  <si>
    <t>Tessie Butler</t>
  </si>
  <si>
    <t>James Montemayor</t>
  </si>
  <si>
    <t>John Stclair</t>
  </si>
  <si>
    <t>Michael Mora</t>
  </si>
  <si>
    <t>Nellie Defelice</t>
  </si>
  <si>
    <t>Ram</t>
  </si>
  <si>
    <t>(returns true for marks greater than 500 and for negative numbers)</t>
  </si>
  <si>
    <t>Area</t>
  </si>
  <si>
    <t>Product</t>
  </si>
  <si>
    <t>XOR</t>
  </si>
  <si>
    <t>New York</t>
  </si>
  <si>
    <t>Camera</t>
  </si>
  <si>
    <t>Laptop</t>
  </si>
  <si>
    <t>How to use XOR Function</t>
  </si>
  <si>
    <t>CONDITIONAL FUNCTIONS</t>
  </si>
  <si>
    <t>IF FUNCTION</t>
  </si>
  <si>
    <t>Sales</t>
  </si>
  <si>
    <t>Remarks</t>
  </si>
  <si>
    <t>Los Angeles</t>
  </si>
  <si>
    <t>Chicago</t>
  </si>
  <si>
    <t>Houston</t>
  </si>
  <si>
    <t>Phoenix</t>
  </si>
  <si>
    <t>James Butler</t>
  </si>
  <si>
    <t>Soren</t>
  </si>
  <si>
    <t>(if sales greater than 55000 - Good job)</t>
  </si>
  <si>
    <t>Gill</t>
  </si>
  <si>
    <t>Rohit</t>
  </si>
  <si>
    <t>Virat</t>
  </si>
  <si>
    <t>Surya</t>
  </si>
  <si>
    <t>Samson</t>
  </si>
  <si>
    <t>Pandya</t>
  </si>
  <si>
    <t>Jadeja</t>
  </si>
  <si>
    <t>IFS FUNCTION</t>
  </si>
  <si>
    <t>Type</t>
  </si>
  <si>
    <t>&lt;=13</t>
  </si>
  <si>
    <t>Kid</t>
  </si>
  <si>
    <t>&lt;=18</t>
  </si>
  <si>
    <t>Teen</t>
  </si>
  <si>
    <t>&lt;=22</t>
  </si>
  <si>
    <t>Young</t>
  </si>
  <si>
    <t>&gt;24</t>
  </si>
  <si>
    <t>Adult</t>
  </si>
  <si>
    <t>CREATING CALCULATED FIELDS</t>
  </si>
  <si>
    <t>EMP_ID</t>
  </si>
  <si>
    <t>Customer Name</t>
  </si>
  <si>
    <t>Department</t>
  </si>
  <si>
    <t>Salary</t>
  </si>
  <si>
    <t>CEO</t>
  </si>
  <si>
    <t>Dominic Redman</t>
  </si>
  <si>
    <t>Manager</t>
  </si>
  <si>
    <t>Team Leader1</t>
  </si>
  <si>
    <t>Harlan Calabro</t>
  </si>
  <si>
    <t>Worker</t>
  </si>
  <si>
    <t>Jose Kennedy</t>
  </si>
  <si>
    <t>Team Leader2</t>
  </si>
  <si>
    <t>Armando Williams</t>
  </si>
  <si>
    <t>Edward Blevins</t>
  </si>
  <si>
    <t>VLOOKUP</t>
  </si>
  <si>
    <t>1.Create a list for employee_id by data validation, then by using vlookup function find the customer name,dept,salary.</t>
  </si>
  <si>
    <t>HLOOKUP</t>
  </si>
  <si>
    <t>Sales Report</t>
  </si>
  <si>
    <t>Year</t>
  </si>
  <si>
    <t>Michael</t>
  </si>
  <si>
    <t>John</t>
  </si>
  <si>
    <t>Harlan</t>
  </si>
  <si>
    <t>James</t>
  </si>
  <si>
    <t>Salesman Name</t>
  </si>
  <si>
    <t>IFERROR</t>
  </si>
  <si>
    <t>IFERROR - The IFERROR function checks a formula (or a cell) for errors and returns a specified value in place of the error.</t>
  </si>
  <si>
    <t>DIVISOR</t>
  </si>
  <si>
    <t>RESULT</t>
  </si>
  <si>
    <t>DIVIDEND</t>
  </si>
  <si>
    <t>N/A</t>
  </si>
  <si>
    <t>IFERROR WITH VLOOKUP</t>
  </si>
  <si>
    <t xml:space="preserve">ITEM </t>
  </si>
  <si>
    <t>PRICE</t>
  </si>
  <si>
    <t>ITEM</t>
  </si>
  <si>
    <t>Orange</t>
  </si>
  <si>
    <t>Grapes</t>
  </si>
  <si>
    <t>Lemon</t>
  </si>
  <si>
    <t>Apple</t>
  </si>
  <si>
    <t>QUANTITY(kg)</t>
  </si>
  <si>
    <t>Karnataka</t>
  </si>
  <si>
    <t>Madhya Pradesh</t>
  </si>
  <si>
    <t>Maharashtra</t>
  </si>
  <si>
    <t>Rajasthan</t>
  </si>
  <si>
    <t>Tamil Nadu</t>
  </si>
  <si>
    <t>Uttar Pradesh</t>
  </si>
  <si>
    <t>S.No</t>
  </si>
  <si>
    <t>States/Ut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</si>
  <si>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</si>
  <si>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</si>
  <si>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</si>
  <si>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</si>
  <si>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</si>
  <si>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</si>
  <si>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</si>
  <si>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</si>
  <si>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</si>
  <si>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</si>
  <si>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Jharkhand</t>
  </si>
  <si>
    <t>Kerala</t>
  </si>
  <si>
    <t>Manipur</t>
  </si>
  <si>
    <t>Meghalaya</t>
  </si>
  <si>
    <t>Mizoram</t>
  </si>
  <si>
    <t>Nagaland</t>
  </si>
  <si>
    <t>Odisha</t>
  </si>
  <si>
    <t>Punjab</t>
  </si>
  <si>
    <t>Sikkim</t>
  </si>
  <si>
    <t>Telangana</t>
  </si>
  <si>
    <t>Tripura</t>
  </si>
  <si>
    <t>Uttarakhand</t>
  </si>
  <si>
    <t>West Bengal</t>
  </si>
  <si>
    <t>A &amp; N Islands</t>
  </si>
  <si>
    <t>D &amp; N Haveli</t>
  </si>
  <si>
    <t>Daman &amp; Diu</t>
  </si>
  <si>
    <t>J &amp; K</t>
  </si>
  <si>
    <t>Ladakh</t>
  </si>
  <si>
    <t>Lakshadweep</t>
  </si>
  <si>
    <t>Delhi</t>
  </si>
  <si>
    <t>NA</t>
  </si>
  <si>
    <t>Puducherry</t>
  </si>
  <si>
    <t>TOTAL</t>
  </si>
  <si>
    <t>Rank(2021)</t>
  </si>
  <si>
    <t xml:space="preserve">No. of. Road Accidents in India during 2017-2021) </t>
  </si>
  <si>
    <t>MACROS</t>
  </si>
  <si>
    <t>MS_Dhoni</t>
  </si>
  <si>
    <t>Virat_Kohli</t>
  </si>
  <si>
    <t>Rohit_Sharma</t>
  </si>
  <si>
    <t>Suresh_Raina</t>
  </si>
  <si>
    <t>Ravi_Ashwin</t>
  </si>
  <si>
    <t>Glenn_Maxwell</t>
  </si>
  <si>
    <t>David_Warner</t>
  </si>
  <si>
    <t>Ruturaj_Gaikwad</t>
  </si>
  <si>
    <t>Ravi_Jadeja</t>
  </si>
  <si>
    <t>Jasprit_Bumrah</t>
  </si>
  <si>
    <t>1_From options-&gt;Customise ribbon -&gt; Turn on developer mode</t>
  </si>
  <si>
    <t>2_In deloper mode -&gt; click record macro -&gt; do the function -&gt; Stop recording</t>
  </si>
  <si>
    <t>3_ Insert a shortcut button to do the macro</t>
  </si>
  <si>
    <t>Order ID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</si>
  <si>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</si>
  <si>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</si>
  <si>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</si>
  <si>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</si>
  <si>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</si>
  <si>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</si>
  <si>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</si>
  <si>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</si>
  <si>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</si>
  <si>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</si>
  <si>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</si>
  <si>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</si>
  <si>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</si>
  <si>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</si>
  <si>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Australia</t>
  </si>
  <si>
    <t>New Zealand</t>
  </si>
  <si>
    <t>France</t>
  </si>
  <si>
    <t>Mango</t>
  </si>
  <si>
    <t>Row Labels</t>
  </si>
  <si>
    <t>Grand Total</t>
  </si>
  <si>
    <t>Sum of Amount</t>
  </si>
  <si>
    <t>(All)</t>
  </si>
  <si>
    <t>Column Labels</t>
  </si>
  <si>
    <t>Sl.
No</t>
  </si>
  <si>
    <t>Sales Persons</t>
  </si>
  <si>
    <t>Q1 Sales</t>
  </si>
  <si>
    <t>Q2 Sales</t>
  </si>
  <si>
    <t>Q3 Sales</t>
  </si>
  <si>
    <t>Q4 Sales</t>
  </si>
  <si>
    <t>Total Sales</t>
  </si>
  <si>
    <t>Butler</t>
  </si>
  <si>
    <t>Jackson</t>
  </si>
  <si>
    <t>Jason Roy</t>
  </si>
  <si>
    <t xml:space="preserve">James </t>
  </si>
  <si>
    <t>Samuel</t>
  </si>
  <si>
    <t>George</t>
  </si>
  <si>
    <t>William</t>
  </si>
  <si>
    <t>Albert</t>
  </si>
  <si>
    <t>David</t>
  </si>
  <si>
    <t>Henry</t>
  </si>
  <si>
    <t>Andrew</t>
  </si>
  <si>
    <t>Francis</t>
  </si>
  <si>
    <t>Lawrence</t>
  </si>
  <si>
    <t>Daniel</t>
  </si>
  <si>
    <t>Sum of Q1 Sales</t>
  </si>
  <si>
    <t>Sum of Q2 Sales</t>
  </si>
  <si>
    <t>Sum of Q3 Sales</t>
  </si>
  <si>
    <t>Sum of Q4 Sales</t>
  </si>
  <si>
    <t>Sum of Total Sales</t>
  </si>
  <si>
    <t>Sum of Commission on Sales</t>
  </si>
  <si>
    <t>VLOOKUP APPROXIMATE MATCH Function</t>
  </si>
  <si>
    <t>Grade</t>
  </si>
  <si>
    <t>C</t>
  </si>
  <si>
    <t>B</t>
  </si>
  <si>
    <t>B+</t>
  </si>
  <si>
    <t>A</t>
  </si>
  <si>
    <t>A+</t>
  </si>
  <si>
    <t>Age Range</t>
  </si>
  <si>
    <t>Child</t>
  </si>
  <si>
    <t>0-13</t>
  </si>
  <si>
    <t>Teenager</t>
  </si>
  <si>
    <t>13-19</t>
  </si>
  <si>
    <t>20-45</t>
  </si>
  <si>
    <t>Middle Age</t>
  </si>
  <si>
    <t>45-60</t>
  </si>
  <si>
    <t>Old Age</t>
  </si>
  <si>
    <t>60+</t>
  </si>
  <si>
    <t>HOW TO USE SWITCH FUNCTION</t>
  </si>
  <si>
    <t xml:space="preserve">Michael </t>
  </si>
  <si>
    <t>CONDITIONAL FORMATTING</t>
  </si>
  <si>
    <t>PIVOT TABLE</t>
  </si>
  <si>
    <t>REFERENCE</t>
  </si>
  <si>
    <t>Relative Reference</t>
  </si>
  <si>
    <t xml:space="preserve">Item </t>
  </si>
  <si>
    <t>Price</t>
  </si>
  <si>
    <t>Strawberry</t>
  </si>
  <si>
    <t>Qty (Kg)</t>
  </si>
  <si>
    <t>Pine Apple</t>
  </si>
  <si>
    <t>Water Melon</t>
  </si>
  <si>
    <t>Relative Cell Reference changes when a formula is copied or dragged to another cell.
It does not contain dollar signs in a row or column.</t>
  </si>
  <si>
    <t>Absolute Reference</t>
  </si>
  <si>
    <t>Absolute cell reference contains dollar signs attached to each letter or number in a reference.
It makes absolute or locks both the column and the row.</t>
  </si>
  <si>
    <t>Commission</t>
  </si>
  <si>
    <t>Mixed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</si>
</sst>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&quot;₹&quot;\ #,##0.00"/>
    <numFmt numFmtId="166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mbria"/>
      <family val="1"/>
      <scheme val="major"/>
    </font>
    <font>
      <b/>
      <sz val="18"/>
      <color theme="3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Arial"/>
      <family val="2"/>
    </font>
    <font>
      <b/>
      <sz val="12"/>
      <color theme="3"/>
      <name val="Arial"/>
      <family val="2"/>
    </font>
    <font>
      <sz val="10"/>
      <color rgb="FF21212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A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</cellStyleXfs>
  <cellXfs count="116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NumberFormat="1"/>
    <xf numFmtId="0" fontId="4" fillId="5" borderId="1" xfId="0" applyFont="1" applyFill="1" applyBorder="1"/>
    <xf numFmtId="0" fontId="4" fillId="5" borderId="2" xfId="0" applyFont="1" applyFill="1" applyBorder="1"/>
    <xf numFmtId="0" fontId="5" fillId="0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8" borderId="1" xfId="0" applyFill="1" applyBorder="1"/>
    <xf numFmtId="0" fontId="0" fillId="0" borderId="0" xfId="0"/>
    <xf numFmtId="0" fontId="0" fillId="0" borderId="1" xfId="0" applyBorder="1"/>
    <xf numFmtId="0" fontId="0" fillId="0" borderId="0" xfId="0" applyNumberFormat="1" applyBorder="1"/>
    <xf numFmtId="0" fontId="0" fillId="0" borderId="0" xfId="0" applyBorder="1"/>
    <xf numFmtId="0" fontId="0" fillId="0" borderId="1" xfId="0" applyFill="1" applyBorder="1"/>
    <xf numFmtId="0" fontId="2" fillId="9" borderId="0" xfId="0" applyFont="1" applyFill="1"/>
    <xf numFmtId="0" fontId="0" fillId="0" borderId="0" xfId="0"/>
    <xf numFmtId="0" fontId="0" fillId="0" borderId="1" xfId="0" applyBorder="1"/>
    <xf numFmtId="0" fontId="9" fillId="10" borderId="1" xfId="0" applyFont="1" applyFill="1" applyBorder="1" applyAlignment="1">
      <alignment horizontal="center"/>
    </xf>
    <xf numFmtId="0" fontId="0" fillId="0" borderId="1" xfId="1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0" fillId="0" borderId="1" xfId="0" applyBorder="1"/>
    <xf numFmtId="0" fontId="8" fillId="13" borderId="1" xfId="0" applyFont="1" applyFill="1" applyBorder="1" applyAlignment="1">
      <alignment horizontal="center"/>
    </xf>
    <xf numFmtId="0" fontId="12" fillId="5" borderId="1" xfId="0" applyFont="1" applyFill="1" applyBorder="1"/>
    <xf numFmtId="0" fontId="7" fillId="0" borderId="0" xfId="0" applyFont="1" applyAlignment="1"/>
    <xf numFmtId="0" fontId="0" fillId="0" borderId="1" xfId="0" applyBorder="1"/>
    <xf numFmtId="0" fontId="14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14" fillId="14" borderId="1" xfId="0" applyFont="1" applyFill="1" applyBorder="1" applyAlignment="1">
      <alignment horizontal="center"/>
    </xf>
    <xf numFmtId="0" fontId="7" fillId="0" borderId="0" xfId="0" applyFont="1" applyAlignment="1"/>
    <xf numFmtId="0" fontId="14" fillId="15" borderId="1" xfId="0" applyFont="1" applyFill="1" applyBorder="1" applyAlignment="1">
      <alignment horizontal="center"/>
    </xf>
    <xf numFmtId="0" fontId="14" fillId="15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4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0" borderId="0" xfId="0" applyFont="1"/>
    <xf numFmtId="0" fontId="14" fillId="13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vertical="center" wrapText="1"/>
    </xf>
    <xf numFmtId="0" fontId="6" fillId="17" borderId="1" xfId="0" applyFont="1" applyFill="1" applyBorder="1"/>
    <xf numFmtId="0" fontId="6" fillId="17" borderId="1" xfId="0" applyFont="1" applyFill="1" applyBorder="1" applyAlignment="1">
      <alignment wrapText="1"/>
    </xf>
    <xf numFmtId="14" fontId="14" fillId="0" borderId="0" xfId="0" applyNumberFormat="1" applyFont="1"/>
    <xf numFmtId="0" fontId="0" fillId="0" borderId="0" xfId="0"/>
    <xf numFmtId="0" fontId="14" fillId="0" borderId="0" xfId="0" applyFont="1"/>
    <xf numFmtId="166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6" borderId="1" xfId="0" applyFont="1" applyFill="1" applyBorder="1"/>
    <xf numFmtId="0" fontId="0" fillId="19" borderId="1" xfId="0" applyFill="1" applyBorder="1"/>
    <xf numFmtId="0" fontId="5" fillId="0" borderId="1" xfId="2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0" xfId="0"/>
    <xf numFmtId="3" fontId="1" fillId="0" borderId="1" xfId="0" applyNumberFormat="1" applyFont="1" applyBorder="1" applyAlignment="1">
      <alignment horizontal="center"/>
    </xf>
    <xf numFmtId="49" fontId="16" fillId="20" borderId="1" xfId="3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43" fontId="5" fillId="0" borderId="0" xfId="2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0" fillId="0" borderId="1" xfId="0" applyBorder="1"/>
    <xf numFmtId="0" fontId="1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4" fillId="21" borderId="1" xfId="0" applyFont="1" applyFill="1" applyBorder="1" applyAlignment="1">
      <alignment horizontal="center"/>
    </xf>
    <xf numFmtId="0" fontId="0" fillId="0" borderId="1" xfId="0" applyBorder="1"/>
    <xf numFmtId="0" fontId="14" fillId="8" borderId="1" xfId="0" applyFont="1" applyFill="1" applyBorder="1"/>
    <xf numFmtId="0" fontId="0" fillId="0" borderId="1" xfId="0" applyBorder="1"/>
    <xf numFmtId="0" fontId="8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/>
    <xf numFmtId="0" fontId="15" fillId="13" borderId="4" xfId="0" applyFon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0" fontId="14" fillId="20" borderId="4" xfId="0" applyFont="1" applyFill="1" applyBorder="1" applyAlignment="1">
      <alignment horizontal="center"/>
    </xf>
    <xf numFmtId="0" fontId="13" fillId="12" borderId="0" xfId="0" applyFont="1" applyFill="1"/>
    <xf numFmtId="0" fontId="11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4" fillId="16" borderId="0" xfId="0" applyFont="1" applyFill="1"/>
    <xf numFmtId="0" fontId="0" fillId="13" borderId="4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/>
    <xf numFmtId="0" fontId="6" fillId="7" borderId="1" xfId="0" applyFont="1" applyFill="1" applyBorder="1" applyAlignment="1">
      <alignment horizontal="center" vertical="center"/>
    </xf>
    <xf numFmtId="0" fontId="10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21" fillId="5" borderId="0" xfId="0" applyFont="1" applyFill="1" applyAlignment="1">
      <alignment wrapText="1"/>
    </xf>
    <xf numFmtId="0" fontId="21" fillId="5" borderId="0" xfId="0" applyFont="1" applyFill="1" applyAlignment="1"/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9" fontId="0" fillId="0" borderId="0" xfId="0" applyNumberFormat="1"/>
    <xf numFmtId="0" fontId="0" fillId="13" borderId="1" xfId="0" applyFill="1" applyBorder="1" applyAlignment="1">
      <alignment horizontal="center"/>
    </xf>
    <xf numFmtId="0" fontId="0" fillId="5" borderId="1" xfId="0" applyFill="1" applyBorder="1"/>
    <xf numFmtId="0" fontId="8" fillId="24" borderId="1" xfId="0" applyFont="1" applyFill="1" applyBorder="1" applyAlignment="1">
      <alignment horizontal="center"/>
    </xf>
    <xf numFmtId="0" fontId="8" fillId="24" borderId="3" xfId="0" applyFont="1" applyFill="1" applyBorder="1" applyAlignment="1">
      <alignment horizontal="center"/>
    </xf>
    <xf numFmtId="0" fontId="0" fillId="25" borderId="3" xfId="0" applyFill="1" applyBorder="1"/>
    <xf numFmtId="0" fontId="0" fillId="25" borderId="1" xfId="0" applyFill="1" applyBorder="1"/>
    <xf numFmtId="0" fontId="0" fillId="26" borderId="1" xfId="0" applyFill="1" applyBorder="1"/>
  </cellXfs>
  <cellStyles count="5">
    <cellStyle name="Comma" xfId="2" builtinId="3"/>
    <cellStyle name="Currency 2" xfId="1" xr:uid="{00000000-0005-0000-0000-000000000000}"/>
    <cellStyle name="Normal" xfId="0" builtinId="0"/>
    <cellStyle name="Normal 2 2" xfId="4" xr:uid="{4EAD7D92-19AB-4410-ACD7-28682EA86A07}"/>
    <cellStyle name="Normal_Book1 2" xfId="3" xr:uid="{68247D8A-87DC-47C4-9905-59807DB89051}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FFFFCC"/>
      <color rgb="FFF1F1AF"/>
      <color rgb="FFFF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tasks.xlsx]Pivot Table!PivotTable2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44326980018862"/>
          <c:y val="0.26647710702828814"/>
          <c:w val="0.71782466606715944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Table'!$I$7:$I$8</c:f>
              <c:strCache>
                <c:ptCount val="1"/>
                <c:pt idx="0">
                  <c:v>Apple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Table'!$H$9:$H$10</c:f>
              <c:strCache>
                <c:ptCount val="1"/>
                <c:pt idx="0">
                  <c:v>Canada</c:v>
                </c:pt>
              </c:strCache>
            </c:strRef>
          </c:cat>
          <c:val>
            <c:numRef>
              <c:f>'Pivot Table'!$I$9:$I$10</c:f>
              <c:numCache>
                <c:formatCode>General</c:formatCode>
                <c:ptCount val="1"/>
                <c:pt idx="0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C-42A8-8A0E-7C50107E4EB7}"/>
            </c:ext>
          </c:extLst>
        </c:ser>
        <c:ser>
          <c:idx val="1"/>
          <c:order val="1"/>
          <c:tx>
            <c:strRef>
              <c:f>'Pivot Table'!$J$7:$J$8</c:f>
              <c:strCache>
                <c:ptCount val="1"/>
                <c:pt idx="0">
                  <c:v>Banana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Table'!$H$9:$H$10</c:f>
              <c:strCache>
                <c:ptCount val="1"/>
                <c:pt idx="0">
                  <c:v>Canada</c:v>
                </c:pt>
              </c:strCache>
            </c:strRef>
          </c:cat>
          <c:val>
            <c:numRef>
              <c:f>'Pivot Table'!$J$9:$J$10</c:f>
              <c:numCache>
                <c:formatCode>General</c:formatCode>
                <c:ptCount val="1"/>
                <c:pt idx="0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C-42A8-8A0E-7C50107E4EB7}"/>
            </c:ext>
          </c:extLst>
        </c:ser>
        <c:ser>
          <c:idx val="2"/>
          <c:order val="2"/>
          <c:tx>
            <c:strRef>
              <c:f>'Pivot Table'!$K$7:$K$8</c:f>
              <c:strCache>
                <c:ptCount val="1"/>
                <c:pt idx="0">
                  <c:v>Broccoli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Table'!$H$9:$H$10</c:f>
              <c:strCache>
                <c:ptCount val="1"/>
                <c:pt idx="0">
                  <c:v>Canada</c:v>
                </c:pt>
              </c:strCache>
            </c:strRef>
          </c:cat>
          <c:val>
            <c:numRef>
              <c:f>'Pivot Table'!$K$9:$K$10</c:f>
              <c:numCache>
                <c:formatCode>General</c:formatCode>
                <c:ptCount val="1"/>
                <c:pt idx="0">
                  <c:v>12407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AC-42A8-8A0E-7C50107E4EB7}"/>
            </c:ext>
          </c:extLst>
        </c:ser>
        <c:ser>
          <c:idx val="3"/>
          <c:order val="3"/>
          <c:tx>
            <c:strRef>
              <c:f>'Pivot Table'!$L$7:$L$8</c:f>
              <c:strCache>
                <c:ptCount val="1"/>
                <c:pt idx="0">
                  <c:v>Mango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Table'!$H$9:$H$10</c:f>
              <c:strCache>
                <c:ptCount val="1"/>
                <c:pt idx="0">
                  <c:v>Canada</c:v>
                </c:pt>
              </c:strCache>
            </c:strRef>
          </c:cat>
          <c:val>
            <c:numRef>
              <c:f>'Pivot Table'!$L$9:$L$10</c:f>
              <c:numCache>
                <c:formatCode>General</c:formatCode>
                <c:ptCount val="1"/>
                <c:pt idx="0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AC-42A8-8A0E-7C50107E4EB7}"/>
            </c:ext>
          </c:extLst>
        </c:ser>
        <c:ser>
          <c:idx val="4"/>
          <c:order val="4"/>
          <c:tx>
            <c:strRef>
              <c:f>'Pivot Table'!$M$7:$M$8</c:f>
              <c:strCache>
                <c:ptCount val="1"/>
                <c:pt idx="0">
                  <c:v>Orange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Table'!$H$9:$H$10</c:f>
              <c:strCache>
                <c:ptCount val="1"/>
                <c:pt idx="0">
                  <c:v>Canada</c:v>
                </c:pt>
              </c:strCache>
            </c:strRef>
          </c:cat>
          <c:val>
            <c:numRef>
              <c:f>'Pivot Table'!$M$9:$M$10</c:f>
              <c:numCache>
                <c:formatCode>General</c:formatCode>
                <c:ptCount val="1"/>
                <c:pt idx="0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AC-42A8-8A0E-7C50107E4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0136111"/>
        <c:axId val="990135279"/>
      </c:barChart>
      <c:catAx>
        <c:axId val="99013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35279"/>
        <c:crosses val="autoZero"/>
        <c:auto val="1"/>
        <c:lblAlgn val="ctr"/>
        <c:lblOffset val="100"/>
        <c:noMultiLvlLbl val="0"/>
      </c:catAx>
      <c:valAx>
        <c:axId val="99013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3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4</xdr:row>
      <xdr:rowOff>82550</xdr:rowOff>
    </xdr:from>
    <xdr:to>
      <xdr:col>8</xdr:col>
      <xdr:colOff>190500</xdr:colOff>
      <xdr:row>6</xdr:row>
      <xdr:rowOff>107950</xdr:rowOff>
    </xdr:to>
    <xdr:sp macro="[0]!Macro1" textlink="">
      <xdr:nvSpPr>
        <xdr:cNvPr id="2" name="Oval 1">
          <a:extLst>
            <a:ext uri="{FF2B5EF4-FFF2-40B4-BE49-F238E27FC236}">
              <a16:creationId xmlns:a16="http://schemas.microsoft.com/office/drawing/2014/main" id="{56D7963E-1446-4BE2-80E1-D8DF85A0B49D}"/>
            </a:ext>
          </a:extLst>
        </xdr:cNvPr>
        <xdr:cNvSpPr/>
      </xdr:nvSpPr>
      <xdr:spPr>
        <a:xfrm>
          <a:off x="4191000" y="920750"/>
          <a:ext cx="876300" cy="393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Macro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14</xdr:row>
      <xdr:rowOff>34925</xdr:rowOff>
    </xdr:from>
    <xdr:to>
      <xdr:col>13</xdr:col>
      <xdr:colOff>711200</xdr:colOff>
      <xdr:row>29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A487A-BDAA-40A7-9988-C0775CAF8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68.611600231481" createdVersion="7" refreshedVersion="7" minRefreshableVersion="3" recordCount="213" xr:uid="{0122BC80-266F-4981-9A07-628278AE2D2C}">
  <cacheSource type="worksheet">
    <worksheetSource ref="A1:F214" sheet="Pivot tables Source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68.734115046296" createdVersion="7" refreshedVersion="7" minRefreshableVersion="3" recordCount="15" xr:uid="{C1A431ED-57CD-4634-942F-ECED8A565D67}">
  <cacheSource type="worksheet">
    <worksheetSource ref="B4:H19" sheet="Creating Calculated Fields Sour"/>
  </cacheSource>
  <cacheFields count="8">
    <cacheField name="Sl._x000a_No" numFmtId="0">
      <sharedItems containsSemiMixedTypes="0" containsString="0" containsNumber="1" containsInteger="1" minValue="1" maxValue="15"/>
    </cacheField>
    <cacheField name="Sales Persons" numFmtId="0">
      <sharedItems count="15">
        <s v="Butler"/>
        <s v="Michael"/>
        <s v="Jackson"/>
        <s v="Jason Roy"/>
        <s v="Samuel"/>
        <s v="George"/>
        <s v="John"/>
        <s v="William"/>
        <s v="Albert"/>
        <s v="David"/>
        <s v="Henry"/>
        <s v="Andrew"/>
        <s v="Francis"/>
        <s v="Lawrence"/>
        <s v="Daniel"/>
      </sharedItems>
    </cacheField>
    <cacheField name="Q1 Sales" numFmtId="0">
      <sharedItems containsSemiMixedTypes="0" containsString="0" containsNumber="1" containsInteger="1" minValue="12" maxValue="50"/>
    </cacheField>
    <cacheField name="Q2 Sales" numFmtId="0">
      <sharedItems containsSemiMixedTypes="0" containsString="0" containsNumber="1" containsInteger="1" minValue="10" maxValue="43"/>
    </cacheField>
    <cacheField name="Q3 Sales" numFmtId="3">
      <sharedItems containsSemiMixedTypes="0" containsString="0" containsNumber="1" containsInteger="1" minValue="17" maxValue="47"/>
    </cacheField>
    <cacheField name="Q4 Sales" numFmtId="0">
      <sharedItems containsSemiMixedTypes="0" containsString="0" containsNumber="1" containsInteger="1" minValue="15" maxValue="45"/>
    </cacheField>
    <cacheField name="Total Sales" numFmtId="0">
      <sharedItems containsSemiMixedTypes="0" containsString="0" containsNumber="1" containsInteger="1" minValue="81" maxValue="170"/>
    </cacheField>
    <cacheField name="Commission on Sales" numFmtId="0" formula="'Total Sales'*0.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d v="2016-01-06T00:00:00"/>
    <x v="0"/>
  </r>
  <r>
    <n v="2"/>
    <x v="1"/>
    <x v="0"/>
    <n v="8239"/>
    <d v="2016-01-07T00:00:00"/>
    <x v="1"/>
  </r>
  <r>
    <n v="3"/>
    <x v="2"/>
    <x v="1"/>
    <n v="617"/>
    <d v="2016-01-08T00:00:00"/>
    <x v="0"/>
  </r>
  <r>
    <n v="4"/>
    <x v="2"/>
    <x v="1"/>
    <n v="8384"/>
    <d v="2016-01-10T00:00:00"/>
    <x v="2"/>
  </r>
  <r>
    <n v="5"/>
    <x v="3"/>
    <x v="0"/>
    <n v="2626"/>
    <d v="2016-01-10T00:00:00"/>
    <x v="3"/>
  </r>
  <r>
    <n v="6"/>
    <x v="4"/>
    <x v="1"/>
    <n v="3610"/>
    <d v="2016-01-11T00:00:00"/>
    <x v="0"/>
  </r>
  <r>
    <n v="7"/>
    <x v="1"/>
    <x v="0"/>
    <n v="9062"/>
    <d v="2016-01-11T00:00:00"/>
    <x v="4"/>
  </r>
  <r>
    <n v="8"/>
    <x v="2"/>
    <x v="1"/>
    <n v="6906"/>
    <d v="2016-01-16T00:00:00"/>
    <x v="5"/>
  </r>
  <r>
    <n v="9"/>
    <x v="5"/>
    <x v="1"/>
    <n v="2417"/>
    <d v="2016-01-16T00:00:00"/>
    <x v="6"/>
  </r>
  <r>
    <n v="10"/>
    <x v="5"/>
    <x v="1"/>
    <n v="7431"/>
    <d v="2016-01-16T00:00:00"/>
    <x v="2"/>
  </r>
  <r>
    <n v="11"/>
    <x v="2"/>
    <x v="1"/>
    <n v="8250"/>
    <d v="2016-01-16T00:00:00"/>
    <x v="3"/>
  </r>
  <r>
    <n v="12"/>
    <x v="1"/>
    <x v="0"/>
    <n v="7012"/>
    <d v="2016-01-18T00:00:00"/>
    <x v="0"/>
  </r>
  <r>
    <n v="13"/>
    <x v="0"/>
    <x v="0"/>
    <n v="1903"/>
    <d v="2016-01-20T00:00:00"/>
    <x v="3"/>
  </r>
  <r>
    <n v="14"/>
    <x v="1"/>
    <x v="0"/>
    <n v="2824"/>
    <d v="2016-01-22T00:00:00"/>
    <x v="2"/>
  </r>
  <r>
    <n v="15"/>
    <x v="5"/>
    <x v="1"/>
    <n v="6946"/>
    <d v="2016-01-24T00:00:00"/>
    <x v="6"/>
  </r>
  <r>
    <n v="16"/>
    <x v="2"/>
    <x v="1"/>
    <n v="2320"/>
    <d v="2016-01-27T00:00:00"/>
    <x v="1"/>
  </r>
  <r>
    <n v="17"/>
    <x v="2"/>
    <x v="1"/>
    <n v="2116"/>
    <d v="2016-01-28T00:00:00"/>
    <x v="0"/>
  </r>
  <r>
    <n v="18"/>
    <x v="2"/>
    <x v="1"/>
    <n v="1135"/>
    <d v="2016-01-30T00:00:00"/>
    <x v="1"/>
  </r>
  <r>
    <n v="19"/>
    <x v="1"/>
    <x v="0"/>
    <n v="3595"/>
    <d v="2016-01-30T00:00:00"/>
    <x v="1"/>
  </r>
  <r>
    <n v="20"/>
    <x v="5"/>
    <x v="1"/>
    <n v="1161"/>
    <d v="2016-02-02T00:00:00"/>
    <x v="0"/>
  </r>
  <r>
    <n v="21"/>
    <x v="4"/>
    <x v="1"/>
    <n v="2256"/>
    <d v="2016-02-04T00:00:00"/>
    <x v="6"/>
  </r>
  <r>
    <n v="22"/>
    <x v="2"/>
    <x v="1"/>
    <n v="1004"/>
    <d v="2016-02-11T00:00:00"/>
    <x v="5"/>
  </r>
  <r>
    <n v="23"/>
    <x v="2"/>
    <x v="1"/>
    <n v="3642"/>
    <d v="2016-02-14T00:00:00"/>
    <x v="2"/>
  </r>
  <r>
    <n v="24"/>
    <x v="2"/>
    <x v="1"/>
    <n v="4582"/>
    <d v="2016-02-17T00:00:00"/>
    <x v="0"/>
  </r>
  <r>
    <n v="25"/>
    <x v="3"/>
    <x v="0"/>
    <n v="3559"/>
    <d v="2016-02-17T00:00:00"/>
    <x v="1"/>
  </r>
  <r>
    <n v="26"/>
    <x v="0"/>
    <x v="0"/>
    <n v="5154"/>
    <d v="2016-02-17T00:00:00"/>
    <x v="4"/>
  </r>
  <r>
    <n v="27"/>
    <x v="6"/>
    <x v="1"/>
    <n v="7388"/>
    <d v="2016-02-18T00:00:00"/>
    <x v="6"/>
  </r>
  <r>
    <n v="28"/>
    <x v="3"/>
    <x v="0"/>
    <n v="7163"/>
    <d v="2016-02-18T00:00:00"/>
    <x v="0"/>
  </r>
  <r>
    <n v="29"/>
    <x v="3"/>
    <x v="0"/>
    <n v="5101"/>
    <d v="2016-02-20T00:00:00"/>
    <x v="3"/>
  </r>
  <r>
    <n v="30"/>
    <x v="5"/>
    <x v="1"/>
    <n v="7602"/>
    <d v="2016-02-21T00:00:00"/>
    <x v="6"/>
  </r>
  <r>
    <n v="31"/>
    <x v="6"/>
    <x v="1"/>
    <n v="1641"/>
    <d v="2016-02-22T00:00:00"/>
    <x v="0"/>
  </r>
  <r>
    <n v="32"/>
    <x v="5"/>
    <x v="1"/>
    <n v="8892"/>
    <d v="2016-02-23T00:00:00"/>
    <x v="4"/>
  </r>
  <r>
    <n v="33"/>
    <x v="5"/>
    <x v="1"/>
    <n v="2060"/>
    <d v="2016-02-29T00:00:00"/>
    <x v="6"/>
  </r>
  <r>
    <n v="34"/>
    <x v="1"/>
    <x v="0"/>
    <n v="1557"/>
    <d v="2016-02-29T00:00:00"/>
    <x v="3"/>
  </r>
  <r>
    <n v="35"/>
    <x v="5"/>
    <x v="1"/>
    <n v="6509"/>
    <d v="2016-03-01T00:00:00"/>
    <x v="6"/>
  </r>
  <r>
    <n v="36"/>
    <x v="5"/>
    <x v="1"/>
    <n v="5718"/>
    <d v="2016-03-04T00:00:00"/>
    <x v="4"/>
  </r>
  <r>
    <n v="37"/>
    <x v="5"/>
    <x v="1"/>
    <n v="7655"/>
    <d v="2016-03-05T00:00:00"/>
    <x v="0"/>
  </r>
  <r>
    <n v="38"/>
    <x v="0"/>
    <x v="0"/>
    <n v="9116"/>
    <d v="2016-03-05T00:00:00"/>
    <x v="1"/>
  </r>
  <r>
    <n v="39"/>
    <x v="2"/>
    <x v="1"/>
    <n v="2795"/>
    <d v="2016-03-15T00:00:00"/>
    <x v="0"/>
  </r>
  <r>
    <n v="40"/>
    <x v="2"/>
    <x v="1"/>
    <n v="5084"/>
    <d v="2016-03-15T00:00:00"/>
    <x v="0"/>
  </r>
  <r>
    <n v="41"/>
    <x v="0"/>
    <x v="0"/>
    <n v="8941"/>
    <d v="2016-03-15T00:00:00"/>
    <x v="1"/>
  </r>
  <r>
    <n v="42"/>
    <x v="1"/>
    <x v="0"/>
    <n v="5341"/>
    <d v="2016-03-16T00:00:00"/>
    <x v="6"/>
  </r>
  <r>
    <n v="43"/>
    <x v="2"/>
    <x v="1"/>
    <n v="135"/>
    <d v="2016-03-19T00:00:00"/>
    <x v="2"/>
  </r>
  <r>
    <n v="44"/>
    <x v="2"/>
    <x v="1"/>
    <n v="9400"/>
    <d v="2016-03-19T00:00:00"/>
    <x v="4"/>
  </r>
  <r>
    <n v="45"/>
    <x v="3"/>
    <x v="0"/>
    <n v="6045"/>
    <d v="2016-03-21T00:00:00"/>
    <x v="3"/>
  </r>
  <r>
    <n v="46"/>
    <x v="5"/>
    <x v="1"/>
    <n v="5820"/>
    <d v="2016-03-22T00:00:00"/>
    <x v="5"/>
  </r>
  <r>
    <n v="47"/>
    <x v="4"/>
    <x v="1"/>
    <n v="8887"/>
    <d v="2016-03-23T00:00:00"/>
    <x v="3"/>
  </r>
  <r>
    <n v="48"/>
    <x v="4"/>
    <x v="1"/>
    <n v="6982"/>
    <d v="2016-03-24T00:00:00"/>
    <x v="0"/>
  </r>
  <r>
    <n v="49"/>
    <x v="2"/>
    <x v="1"/>
    <n v="4029"/>
    <d v="2016-03-26T00:00:00"/>
    <x v="4"/>
  </r>
  <r>
    <n v="50"/>
    <x v="0"/>
    <x v="0"/>
    <n v="3665"/>
    <d v="2016-03-26T00:00:00"/>
    <x v="3"/>
  </r>
  <r>
    <n v="51"/>
    <x v="2"/>
    <x v="1"/>
    <n v="4781"/>
    <d v="2016-03-29T00:00:00"/>
    <x v="6"/>
  </r>
  <r>
    <n v="52"/>
    <x v="6"/>
    <x v="1"/>
    <n v="3663"/>
    <d v="2016-03-30T00:00:00"/>
    <x v="4"/>
  </r>
  <r>
    <n v="53"/>
    <x v="5"/>
    <x v="1"/>
    <n v="6331"/>
    <d v="2016-04-01T00:00:00"/>
    <x v="6"/>
  </r>
  <r>
    <n v="54"/>
    <x v="5"/>
    <x v="1"/>
    <n v="4364"/>
    <d v="2016-04-01T00:00:00"/>
    <x v="2"/>
  </r>
  <r>
    <n v="55"/>
    <x v="0"/>
    <x v="0"/>
    <n v="607"/>
    <d v="2016-04-03T00:00:00"/>
    <x v="1"/>
  </r>
  <r>
    <n v="56"/>
    <x v="2"/>
    <x v="1"/>
    <n v="1054"/>
    <d v="2016-04-06T00:00:00"/>
    <x v="5"/>
  </r>
  <r>
    <n v="57"/>
    <x v="0"/>
    <x v="0"/>
    <n v="7659"/>
    <d v="2016-04-06T00:00:00"/>
    <x v="0"/>
  </r>
  <r>
    <n v="58"/>
    <x v="1"/>
    <x v="0"/>
    <n v="277"/>
    <d v="2016-04-12T00:00:00"/>
    <x v="3"/>
  </r>
  <r>
    <n v="59"/>
    <x v="2"/>
    <x v="1"/>
    <n v="235"/>
    <d v="2016-04-17T00:00:00"/>
    <x v="0"/>
  </r>
  <r>
    <n v="60"/>
    <x v="4"/>
    <x v="1"/>
    <n v="1113"/>
    <d v="2016-04-18T00:00:00"/>
    <x v="4"/>
  </r>
  <r>
    <n v="61"/>
    <x v="5"/>
    <x v="1"/>
    <n v="1128"/>
    <d v="2016-04-21T00:00:00"/>
    <x v="0"/>
  </r>
  <r>
    <n v="62"/>
    <x v="1"/>
    <x v="0"/>
    <n v="9231"/>
    <d v="2016-04-22T00:00:00"/>
    <x v="2"/>
  </r>
  <r>
    <n v="63"/>
    <x v="2"/>
    <x v="1"/>
    <n v="4387"/>
    <d v="2016-04-23T00:00:00"/>
    <x v="0"/>
  </r>
  <r>
    <n v="64"/>
    <x v="5"/>
    <x v="1"/>
    <n v="2763"/>
    <d v="2016-04-25T00:00:00"/>
    <x v="2"/>
  </r>
  <r>
    <n v="65"/>
    <x v="2"/>
    <x v="1"/>
    <n v="7898"/>
    <d v="2016-04-27T00:00:00"/>
    <x v="1"/>
  </r>
  <r>
    <n v="66"/>
    <x v="2"/>
    <x v="1"/>
    <n v="2427"/>
    <d v="2016-04-30T00:00:00"/>
    <x v="6"/>
  </r>
  <r>
    <n v="67"/>
    <x v="2"/>
    <x v="1"/>
    <n v="8663"/>
    <d v="2016-05-01T00:00:00"/>
    <x v="5"/>
  </r>
  <r>
    <n v="68"/>
    <x v="0"/>
    <x v="0"/>
    <n v="2789"/>
    <d v="2016-05-01T00:00:00"/>
    <x v="3"/>
  </r>
  <r>
    <n v="69"/>
    <x v="2"/>
    <x v="1"/>
    <n v="4054"/>
    <d v="2016-05-02T00:00:00"/>
    <x v="0"/>
  </r>
  <r>
    <n v="70"/>
    <x v="6"/>
    <x v="1"/>
    <n v="2262"/>
    <d v="2016-05-02T00:00:00"/>
    <x v="0"/>
  </r>
  <r>
    <n v="71"/>
    <x v="6"/>
    <x v="1"/>
    <n v="5600"/>
    <d v="2016-05-02T00:00:00"/>
    <x v="1"/>
  </r>
  <r>
    <n v="72"/>
    <x v="2"/>
    <x v="1"/>
    <n v="5787"/>
    <d v="2016-05-03T00:00:00"/>
    <x v="0"/>
  </r>
  <r>
    <n v="73"/>
    <x v="4"/>
    <x v="1"/>
    <n v="6295"/>
    <d v="2016-05-03T00:00:00"/>
    <x v="2"/>
  </r>
  <r>
    <n v="74"/>
    <x v="2"/>
    <x v="1"/>
    <n v="474"/>
    <d v="2016-05-05T00:00:00"/>
    <x v="3"/>
  </r>
  <r>
    <n v="75"/>
    <x v="5"/>
    <x v="1"/>
    <n v="4325"/>
    <d v="2016-05-05T00:00:00"/>
    <x v="6"/>
  </r>
  <r>
    <n v="76"/>
    <x v="2"/>
    <x v="1"/>
    <n v="592"/>
    <d v="2016-05-06T00:00:00"/>
    <x v="0"/>
  </r>
  <r>
    <n v="77"/>
    <x v="4"/>
    <x v="1"/>
    <n v="4330"/>
    <d v="2016-05-08T00:00:00"/>
    <x v="0"/>
  </r>
  <r>
    <n v="78"/>
    <x v="2"/>
    <x v="1"/>
    <n v="9405"/>
    <d v="2016-05-08T00:00:00"/>
    <x v="1"/>
  </r>
  <r>
    <n v="79"/>
    <x v="5"/>
    <x v="1"/>
    <n v="7671"/>
    <d v="2016-05-08T00:00:00"/>
    <x v="6"/>
  </r>
  <r>
    <n v="80"/>
    <x v="0"/>
    <x v="0"/>
    <n v="5791"/>
    <d v="2016-05-08T00:00:00"/>
    <x v="1"/>
  </r>
  <r>
    <n v="81"/>
    <x v="2"/>
    <x v="1"/>
    <n v="6007"/>
    <d v="2016-05-12T00:00:00"/>
    <x v="2"/>
  </r>
  <r>
    <n v="82"/>
    <x v="2"/>
    <x v="1"/>
    <n v="5030"/>
    <d v="2016-05-14T00:00:00"/>
    <x v="3"/>
  </r>
  <r>
    <n v="83"/>
    <x v="0"/>
    <x v="0"/>
    <n v="6763"/>
    <d v="2016-05-14T00:00:00"/>
    <x v="1"/>
  </r>
  <r>
    <n v="84"/>
    <x v="2"/>
    <x v="1"/>
    <n v="4248"/>
    <d v="2016-05-15T00:00:00"/>
    <x v="4"/>
  </r>
  <r>
    <n v="85"/>
    <x v="2"/>
    <x v="1"/>
    <n v="9543"/>
    <d v="2016-05-16T00:00:00"/>
    <x v="6"/>
  </r>
  <r>
    <n v="86"/>
    <x v="1"/>
    <x v="0"/>
    <n v="2054"/>
    <d v="2016-05-16T00:00:00"/>
    <x v="1"/>
  </r>
  <r>
    <n v="87"/>
    <x v="3"/>
    <x v="0"/>
    <n v="7094"/>
    <d v="2016-05-16T00:00:00"/>
    <x v="3"/>
  </r>
  <r>
    <n v="88"/>
    <x v="0"/>
    <x v="0"/>
    <n v="6087"/>
    <d v="2016-05-18T00:00:00"/>
    <x v="0"/>
  </r>
  <r>
    <n v="89"/>
    <x v="5"/>
    <x v="1"/>
    <n v="4264"/>
    <d v="2016-05-19T00:00:00"/>
    <x v="4"/>
  </r>
  <r>
    <n v="90"/>
    <x v="6"/>
    <x v="1"/>
    <n v="9333"/>
    <d v="2016-05-20T00:00:00"/>
    <x v="0"/>
  </r>
  <r>
    <n v="91"/>
    <x v="6"/>
    <x v="1"/>
    <n v="8775"/>
    <d v="2016-05-22T00:00:00"/>
    <x v="3"/>
  </r>
  <r>
    <n v="92"/>
    <x v="1"/>
    <x v="0"/>
    <n v="2011"/>
    <d v="2016-05-23T00:00:00"/>
    <x v="1"/>
  </r>
  <r>
    <n v="93"/>
    <x v="2"/>
    <x v="1"/>
    <n v="5632"/>
    <d v="2016-05-25T00:00:00"/>
    <x v="0"/>
  </r>
  <r>
    <n v="94"/>
    <x v="2"/>
    <x v="1"/>
    <n v="4904"/>
    <d v="2016-05-25T00:00:00"/>
    <x v="5"/>
  </r>
  <r>
    <n v="95"/>
    <x v="3"/>
    <x v="0"/>
    <n v="1002"/>
    <d v="2016-05-25T00:00:00"/>
    <x v="4"/>
  </r>
  <r>
    <n v="96"/>
    <x v="4"/>
    <x v="1"/>
    <n v="8141"/>
    <d v="2016-05-26T00:00:00"/>
    <x v="1"/>
  </r>
  <r>
    <n v="97"/>
    <x v="4"/>
    <x v="1"/>
    <n v="3644"/>
    <d v="2016-05-26T00:00:00"/>
    <x v="2"/>
  </r>
  <r>
    <n v="98"/>
    <x v="4"/>
    <x v="1"/>
    <n v="1380"/>
    <d v="2016-05-26T00:00:00"/>
    <x v="4"/>
  </r>
  <r>
    <n v="99"/>
    <x v="1"/>
    <x v="0"/>
    <n v="8354"/>
    <d v="2016-05-26T00:00:00"/>
    <x v="3"/>
  </r>
  <r>
    <n v="100"/>
    <x v="2"/>
    <x v="1"/>
    <n v="5182"/>
    <d v="2016-05-27T00:00:00"/>
    <x v="0"/>
  </r>
  <r>
    <n v="101"/>
    <x v="5"/>
    <x v="1"/>
    <n v="2193"/>
    <d v="2016-05-27T00:00:00"/>
    <x v="6"/>
  </r>
  <r>
    <n v="102"/>
    <x v="6"/>
    <x v="1"/>
    <n v="3647"/>
    <d v="2016-05-28T00:00:00"/>
    <x v="0"/>
  </r>
  <r>
    <n v="103"/>
    <x v="5"/>
    <x v="1"/>
    <n v="4104"/>
    <d v="2016-05-28T00:00:00"/>
    <x v="0"/>
  </r>
  <r>
    <n v="104"/>
    <x v="0"/>
    <x v="0"/>
    <n v="7457"/>
    <d v="2016-05-28T00:00:00"/>
    <x v="0"/>
  </r>
  <r>
    <n v="105"/>
    <x v="6"/>
    <x v="1"/>
    <n v="3767"/>
    <d v="2016-05-29T00:00:00"/>
    <x v="2"/>
  </r>
  <r>
    <n v="106"/>
    <x v="1"/>
    <x v="0"/>
    <n v="4685"/>
    <d v="2016-05-30T00:00:00"/>
    <x v="3"/>
  </r>
  <r>
    <n v="107"/>
    <x v="2"/>
    <x v="1"/>
    <n v="3917"/>
    <d v="2016-06-04T00:00:00"/>
    <x v="0"/>
  </r>
  <r>
    <n v="108"/>
    <x v="5"/>
    <x v="1"/>
    <n v="521"/>
    <d v="2016-06-04T00:00:00"/>
    <x v="2"/>
  </r>
  <r>
    <n v="109"/>
    <x v="5"/>
    <x v="1"/>
    <n v="5605"/>
    <d v="2016-06-10T00:00:00"/>
    <x v="6"/>
  </r>
  <r>
    <n v="110"/>
    <x v="1"/>
    <x v="0"/>
    <n v="9630"/>
    <d v="2016-06-11T00:00:00"/>
    <x v="3"/>
  </r>
  <r>
    <n v="111"/>
    <x v="2"/>
    <x v="1"/>
    <n v="6941"/>
    <d v="2016-06-20T00:00:00"/>
    <x v="2"/>
  </r>
  <r>
    <n v="112"/>
    <x v="1"/>
    <x v="0"/>
    <n v="7231"/>
    <d v="2016-06-20T00:00:00"/>
    <x v="1"/>
  </r>
  <r>
    <n v="113"/>
    <x v="1"/>
    <x v="0"/>
    <n v="8891"/>
    <d v="2016-06-23T00:00:00"/>
    <x v="4"/>
  </r>
  <r>
    <n v="114"/>
    <x v="2"/>
    <x v="1"/>
    <n v="107"/>
    <d v="2016-06-25T00:00:00"/>
    <x v="6"/>
  </r>
  <r>
    <n v="115"/>
    <x v="2"/>
    <x v="1"/>
    <n v="4243"/>
    <d v="2016-06-26T00:00:00"/>
    <x v="0"/>
  </r>
  <r>
    <n v="116"/>
    <x v="4"/>
    <x v="1"/>
    <n v="4514"/>
    <d v="2016-06-27T00:00:00"/>
    <x v="0"/>
  </r>
  <r>
    <n v="117"/>
    <x v="6"/>
    <x v="1"/>
    <n v="5480"/>
    <d v="2016-07-02T00:00:00"/>
    <x v="0"/>
  </r>
  <r>
    <n v="118"/>
    <x v="2"/>
    <x v="1"/>
    <n v="5002"/>
    <d v="2016-07-02T00:00:00"/>
    <x v="6"/>
  </r>
  <r>
    <n v="119"/>
    <x v="2"/>
    <x v="1"/>
    <n v="8530"/>
    <d v="2016-07-05T00:00:00"/>
    <x v="2"/>
  </r>
  <r>
    <n v="120"/>
    <x v="4"/>
    <x v="1"/>
    <n v="4819"/>
    <d v="2016-07-07T00:00:00"/>
    <x v="5"/>
  </r>
  <r>
    <n v="121"/>
    <x v="1"/>
    <x v="0"/>
    <n v="6343"/>
    <d v="2016-07-11T00:00:00"/>
    <x v="1"/>
  </r>
  <r>
    <n v="122"/>
    <x v="4"/>
    <x v="1"/>
    <n v="2318"/>
    <d v="2016-07-13T00:00:00"/>
    <x v="1"/>
  </r>
  <r>
    <n v="123"/>
    <x v="4"/>
    <x v="1"/>
    <n v="220"/>
    <d v="2016-07-20T00:00:00"/>
    <x v="1"/>
  </r>
  <r>
    <n v="124"/>
    <x v="4"/>
    <x v="1"/>
    <n v="6341"/>
    <d v="2016-07-20T00:00:00"/>
    <x v="5"/>
  </r>
  <r>
    <n v="125"/>
    <x v="5"/>
    <x v="1"/>
    <n v="330"/>
    <d v="2016-07-20T00:00:00"/>
    <x v="3"/>
  </r>
  <r>
    <n v="126"/>
    <x v="1"/>
    <x v="0"/>
    <n v="3027"/>
    <d v="2016-07-20T00:00:00"/>
    <x v="1"/>
  </r>
  <r>
    <n v="127"/>
    <x v="4"/>
    <x v="1"/>
    <n v="850"/>
    <d v="2016-07-22T00:00:00"/>
    <x v="5"/>
  </r>
  <r>
    <n v="128"/>
    <x v="2"/>
    <x v="1"/>
    <n v="8986"/>
    <d v="2016-07-23T00:00:00"/>
    <x v="1"/>
  </r>
  <r>
    <n v="129"/>
    <x v="1"/>
    <x v="0"/>
    <n v="3800"/>
    <d v="2016-07-25T00:00:00"/>
    <x v="0"/>
  </r>
  <r>
    <n v="130"/>
    <x v="0"/>
    <x v="0"/>
    <n v="5751"/>
    <d v="2016-07-28T00:00:00"/>
    <x v="1"/>
  </r>
  <r>
    <n v="131"/>
    <x v="5"/>
    <x v="1"/>
    <n v="1704"/>
    <d v="2016-07-29T00:00:00"/>
    <x v="1"/>
  </r>
  <r>
    <n v="132"/>
    <x v="2"/>
    <x v="1"/>
    <n v="7966"/>
    <d v="2016-07-30T00:00:00"/>
    <x v="4"/>
  </r>
  <r>
    <n v="133"/>
    <x v="2"/>
    <x v="1"/>
    <n v="852"/>
    <d v="2016-07-31T00:00:00"/>
    <x v="0"/>
  </r>
  <r>
    <n v="134"/>
    <x v="3"/>
    <x v="0"/>
    <n v="8416"/>
    <d v="2016-07-31T00:00:00"/>
    <x v="4"/>
  </r>
  <r>
    <n v="135"/>
    <x v="2"/>
    <x v="1"/>
    <n v="7144"/>
    <d v="2016-08-01T00:00:00"/>
    <x v="6"/>
  </r>
  <r>
    <n v="136"/>
    <x v="1"/>
    <x v="0"/>
    <n v="7854"/>
    <d v="2016-08-01T00:00:00"/>
    <x v="0"/>
  </r>
  <r>
    <n v="137"/>
    <x v="4"/>
    <x v="1"/>
    <n v="859"/>
    <d v="2016-08-03T00:00:00"/>
    <x v="0"/>
  </r>
  <r>
    <n v="138"/>
    <x v="1"/>
    <x v="0"/>
    <n v="8049"/>
    <d v="2016-08-12T00:00:00"/>
    <x v="0"/>
  </r>
  <r>
    <n v="139"/>
    <x v="2"/>
    <x v="1"/>
    <n v="2836"/>
    <d v="2016-08-13T00:00:00"/>
    <x v="3"/>
  </r>
  <r>
    <n v="140"/>
    <x v="0"/>
    <x v="0"/>
    <n v="1743"/>
    <d v="2016-08-19T00:00:00"/>
    <x v="0"/>
  </r>
  <r>
    <n v="141"/>
    <x v="5"/>
    <x v="1"/>
    <n v="3844"/>
    <d v="2016-08-23T00:00:00"/>
    <x v="6"/>
  </r>
  <r>
    <n v="142"/>
    <x v="5"/>
    <x v="1"/>
    <n v="7490"/>
    <d v="2016-08-24T00:00:00"/>
    <x v="6"/>
  </r>
  <r>
    <n v="143"/>
    <x v="1"/>
    <x v="0"/>
    <n v="4483"/>
    <d v="2016-08-25T00:00:00"/>
    <x v="3"/>
  </r>
  <r>
    <n v="144"/>
    <x v="5"/>
    <x v="1"/>
    <n v="7333"/>
    <d v="2016-08-27T00:00:00"/>
    <x v="2"/>
  </r>
  <r>
    <n v="145"/>
    <x v="0"/>
    <x v="0"/>
    <n v="7654"/>
    <d v="2016-08-28T00:00:00"/>
    <x v="0"/>
  </r>
  <r>
    <n v="146"/>
    <x v="5"/>
    <x v="1"/>
    <n v="3944"/>
    <d v="2016-08-29T00:00:00"/>
    <x v="1"/>
  </r>
  <r>
    <n v="147"/>
    <x v="3"/>
    <x v="0"/>
    <n v="5761"/>
    <d v="2016-08-29T00:00:00"/>
    <x v="3"/>
  </r>
  <r>
    <n v="148"/>
    <x v="2"/>
    <x v="1"/>
    <n v="6864"/>
    <d v="2016-09-01T00:00:00"/>
    <x v="5"/>
  </r>
  <r>
    <n v="149"/>
    <x v="2"/>
    <x v="1"/>
    <n v="4016"/>
    <d v="2016-09-01T00:00:00"/>
    <x v="3"/>
  </r>
  <r>
    <n v="150"/>
    <x v="2"/>
    <x v="1"/>
    <n v="1841"/>
    <d v="2016-09-02T00:00:00"/>
    <x v="0"/>
  </r>
  <r>
    <n v="151"/>
    <x v="2"/>
    <x v="1"/>
    <n v="424"/>
    <d v="2016-09-05T00:00:00"/>
    <x v="4"/>
  </r>
  <r>
    <n v="152"/>
    <x v="2"/>
    <x v="1"/>
    <n v="8765"/>
    <d v="2016-09-07T00:00:00"/>
    <x v="1"/>
  </r>
  <r>
    <n v="153"/>
    <x v="2"/>
    <x v="1"/>
    <n v="5583"/>
    <d v="2016-09-08T00:00:00"/>
    <x v="0"/>
  </r>
  <r>
    <n v="154"/>
    <x v="1"/>
    <x v="0"/>
    <n v="4390"/>
    <d v="2016-09-09T00:00:00"/>
    <x v="5"/>
  </r>
  <r>
    <n v="155"/>
    <x v="1"/>
    <x v="0"/>
    <n v="352"/>
    <d v="2016-09-09T00:00:00"/>
    <x v="2"/>
  </r>
  <r>
    <n v="156"/>
    <x v="5"/>
    <x v="1"/>
    <n v="8489"/>
    <d v="2016-09-11T00:00:00"/>
    <x v="0"/>
  </r>
  <r>
    <n v="157"/>
    <x v="2"/>
    <x v="1"/>
    <n v="7090"/>
    <d v="2016-09-11T00:00:00"/>
    <x v="6"/>
  </r>
  <r>
    <n v="158"/>
    <x v="2"/>
    <x v="1"/>
    <n v="7880"/>
    <d v="2016-09-15T00:00:00"/>
    <x v="0"/>
  </r>
  <r>
    <n v="159"/>
    <x v="4"/>
    <x v="1"/>
    <n v="3861"/>
    <d v="2016-09-18T00:00:00"/>
    <x v="0"/>
  </r>
  <r>
    <n v="160"/>
    <x v="1"/>
    <x v="0"/>
    <n v="7927"/>
    <d v="2016-09-19T00:00:00"/>
    <x v="3"/>
  </r>
  <r>
    <n v="161"/>
    <x v="2"/>
    <x v="1"/>
    <n v="6162"/>
    <d v="2016-09-20T00:00:00"/>
    <x v="0"/>
  </r>
  <r>
    <n v="162"/>
    <x v="6"/>
    <x v="1"/>
    <n v="5523"/>
    <d v="2016-09-25T00:00:00"/>
    <x v="4"/>
  </r>
  <r>
    <n v="163"/>
    <x v="1"/>
    <x v="0"/>
    <n v="5936"/>
    <d v="2016-09-25T00:00:00"/>
    <x v="1"/>
  </r>
  <r>
    <n v="164"/>
    <x v="0"/>
    <x v="0"/>
    <n v="7251"/>
    <d v="2016-09-26T00:00:00"/>
    <x v="3"/>
  </r>
  <r>
    <n v="165"/>
    <x v="4"/>
    <x v="1"/>
    <n v="6187"/>
    <d v="2016-09-27T00:00:00"/>
    <x v="4"/>
  </r>
  <r>
    <n v="166"/>
    <x v="2"/>
    <x v="1"/>
    <n v="3210"/>
    <d v="2016-09-29T00:00:00"/>
    <x v="3"/>
  </r>
  <r>
    <n v="167"/>
    <x v="0"/>
    <x v="0"/>
    <n v="682"/>
    <d v="2016-09-29T00:00:00"/>
    <x v="3"/>
  </r>
  <r>
    <n v="168"/>
    <x v="2"/>
    <x v="1"/>
    <n v="793"/>
    <d v="2016-10-03T00:00:00"/>
    <x v="4"/>
  </r>
  <r>
    <n v="169"/>
    <x v="0"/>
    <x v="0"/>
    <n v="5346"/>
    <d v="2016-10-04T00:00:00"/>
    <x v="3"/>
  </r>
  <r>
    <n v="170"/>
    <x v="2"/>
    <x v="1"/>
    <n v="7103"/>
    <d v="2016-10-07T00:00:00"/>
    <x v="5"/>
  </r>
  <r>
    <n v="171"/>
    <x v="0"/>
    <x v="0"/>
    <n v="4603"/>
    <d v="2016-10-10T00:00:00"/>
    <x v="0"/>
  </r>
  <r>
    <n v="172"/>
    <x v="5"/>
    <x v="1"/>
    <n v="8160"/>
    <d v="2016-10-16T00:00:00"/>
    <x v="6"/>
  </r>
  <r>
    <n v="173"/>
    <x v="5"/>
    <x v="1"/>
    <n v="7171"/>
    <d v="2016-10-23T00:00:00"/>
    <x v="1"/>
  </r>
  <r>
    <n v="174"/>
    <x v="2"/>
    <x v="1"/>
    <n v="3552"/>
    <d v="2016-10-23T00:00:00"/>
    <x v="5"/>
  </r>
  <r>
    <n v="175"/>
    <x v="2"/>
    <x v="1"/>
    <n v="7273"/>
    <d v="2016-10-25T00:00:00"/>
    <x v="4"/>
  </r>
  <r>
    <n v="176"/>
    <x v="2"/>
    <x v="1"/>
    <n v="2402"/>
    <d v="2016-10-26T00:00:00"/>
    <x v="3"/>
  </r>
  <r>
    <n v="177"/>
    <x v="2"/>
    <x v="1"/>
    <n v="1197"/>
    <d v="2016-10-26T00:00:00"/>
    <x v="4"/>
  </r>
  <r>
    <n v="178"/>
    <x v="3"/>
    <x v="0"/>
    <n v="5015"/>
    <d v="2016-10-26T00:00:00"/>
    <x v="4"/>
  </r>
  <r>
    <n v="179"/>
    <x v="4"/>
    <x v="1"/>
    <n v="5818"/>
    <d v="2016-11-02T00:00:00"/>
    <x v="0"/>
  </r>
  <r>
    <n v="180"/>
    <x v="2"/>
    <x v="1"/>
    <n v="4399"/>
    <d v="2016-11-03T00:00:00"/>
    <x v="1"/>
  </r>
  <r>
    <n v="181"/>
    <x v="0"/>
    <x v="0"/>
    <n v="3011"/>
    <d v="2016-11-03T00:00:00"/>
    <x v="0"/>
  </r>
  <r>
    <n v="182"/>
    <x v="5"/>
    <x v="1"/>
    <n v="4715"/>
    <d v="2016-11-09T00:00:00"/>
    <x v="1"/>
  </r>
  <r>
    <n v="183"/>
    <x v="5"/>
    <x v="1"/>
    <n v="5321"/>
    <d v="2016-11-12T00:00:00"/>
    <x v="6"/>
  </r>
  <r>
    <n v="184"/>
    <x v="2"/>
    <x v="1"/>
    <n v="8894"/>
    <d v="2016-11-15T00:00:00"/>
    <x v="0"/>
  </r>
  <r>
    <n v="185"/>
    <x v="0"/>
    <x v="0"/>
    <n v="4846"/>
    <d v="2016-11-25T00:00:00"/>
    <x v="1"/>
  </r>
  <r>
    <n v="186"/>
    <x v="1"/>
    <x v="0"/>
    <n v="284"/>
    <d v="2016-11-25T00:00:00"/>
    <x v="3"/>
  </r>
  <r>
    <n v="187"/>
    <x v="4"/>
    <x v="1"/>
    <n v="8283"/>
    <d v="2016-11-26T00:00:00"/>
    <x v="1"/>
  </r>
  <r>
    <n v="188"/>
    <x v="4"/>
    <x v="1"/>
    <n v="9990"/>
    <d v="2016-11-28T00:00:00"/>
    <x v="2"/>
  </r>
  <r>
    <n v="189"/>
    <x v="2"/>
    <x v="1"/>
    <n v="9014"/>
    <d v="2016-11-28T00:00:00"/>
    <x v="4"/>
  </r>
  <r>
    <n v="190"/>
    <x v="5"/>
    <x v="1"/>
    <n v="1942"/>
    <d v="2016-11-29T00:00:00"/>
    <x v="6"/>
  </r>
  <r>
    <n v="191"/>
    <x v="2"/>
    <x v="1"/>
    <n v="7223"/>
    <d v="2016-11-30T00:00:00"/>
    <x v="0"/>
  </r>
  <r>
    <n v="192"/>
    <x v="0"/>
    <x v="0"/>
    <n v="4673"/>
    <d v="2016-12-02T00:00:00"/>
    <x v="0"/>
  </r>
  <r>
    <n v="193"/>
    <x v="0"/>
    <x v="0"/>
    <n v="9104"/>
    <d v="2016-12-04T00:00:00"/>
    <x v="6"/>
  </r>
  <r>
    <n v="194"/>
    <x v="5"/>
    <x v="1"/>
    <n v="6078"/>
    <d v="2016-12-05T00:00:00"/>
    <x v="0"/>
  </r>
  <r>
    <n v="195"/>
    <x v="3"/>
    <x v="0"/>
    <n v="3278"/>
    <d v="2016-12-06T00:00:00"/>
    <x v="3"/>
  </r>
  <r>
    <n v="196"/>
    <x v="2"/>
    <x v="1"/>
    <n v="136"/>
    <d v="2016-12-12T00:00:00"/>
    <x v="2"/>
  </r>
  <r>
    <n v="197"/>
    <x v="2"/>
    <x v="1"/>
    <n v="8377"/>
    <d v="2016-12-12T00:00:00"/>
    <x v="4"/>
  </r>
  <r>
    <n v="198"/>
    <x v="2"/>
    <x v="1"/>
    <n v="2382"/>
    <d v="2016-12-12T00:00:00"/>
    <x v="0"/>
  </r>
  <r>
    <n v="199"/>
    <x v="2"/>
    <x v="1"/>
    <n v="8702"/>
    <d v="2016-12-15T00:00:00"/>
    <x v="3"/>
  </r>
  <r>
    <n v="200"/>
    <x v="2"/>
    <x v="1"/>
    <n v="5021"/>
    <d v="2016-12-16T00:00:00"/>
    <x v="0"/>
  </r>
  <r>
    <n v="201"/>
    <x v="5"/>
    <x v="1"/>
    <n v="1760"/>
    <d v="2016-12-16T00:00:00"/>
    <x v="4"/>
  </r>
  <r>
    <n v="202"/>
    <x v="2"/>
    <x v="1"/>
    <n v="4766"/>
    <d v="2016-12-18T00:00:00"/>
    <x v="3"/>
  </r>
  <r>
    <n v="203"/>
    <x v="3"/>
    <x v="0"/>
    <n v="1541"/>
    <d v="2016-12-19T00:00:00"/>
    <x v="1"/>
  </r>
  <r>
    <n v="204"/>
    <x v="4"/>
    <x v="1"/>
    <n v="2782"/>
    <d v="2016-12-20T00:00:00"/>
    <x v="1"/>
  </r>
  <r>
    <n v="205"/>
    <x v="5"/>
    <x v="1"/>
    <n v="2455"/>
    <d v="2016-12-20T00:00:00"/>
    <x v="2"/>
  </r>
  <r>
    <n v="206"/>
    <x v="5"/>
    <x v="1"/>
    <n v="4512"/>
    <d v="2016-12-22T00:00:00"/>
    <x v="5"/>
  </r>
  <r>
    <n v="207"/>
    <x v="5"/>
    <x v="1"/>
    <n v="8752"/>
    <d v="2016-12-22T00:00:00"/>
    <x v="3"/>
  </r>
  <r>
    <n v="208"/>
    <x v="0"/>
    <x v="0"/>
    <n v="9127"/>
    <d v="2016-12-25T00:00:00"/>
    <x v="0"/>
  </r>
  <r>
    <n v="209"/>
    <x v="5"/>
    <x v="1"/>
    <n v="1777"/>
    <d v="2016-12-28T00:00:00"/>
    <x v="6"/>
  </r>
  <r>
    <n v="210"/>
    <x v="3"/>
    <x v="0"/>
    <n v="680"/>
    <d v="2016-12-28T00:00:00"/>
    <x v="6"/>
  </r>
  <r>
    <n v="211"/>
    <x v="4"/>
    <x v="1"/>
    <n v="958"/>
    <d v="2016-12-29T00:00:00"/>
    <x v="0"/>
  </r>
  <r>
    <n v="212"/>
    <x v="0"/>
    <x v="0"/>
    <n v="2613"/>
    <d v="2016-12-29T00:00:00"/>
    <x v="4"/>
  </r>
  <r>
    <n v="213"/>
    <x v="0"/>
    <x v="0"/>
    <n v="339"/>
    <d v="2016-12-30T00:00:0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n v="50"/>
    <n v="17"/>
    <n v="25"/>
    <n v="26"/>
    <n v="118"/>
  </r>
  <r>
    <n v="2"/>
    <x v="1"/>
    <n v="25"/>
    <n v="33"/>
    <n v="40"/>
    <n v="45"/>
    <n v="143"/>
  </r>
  <r>
    <n v="3"/>
    <x v="2"/>
    <n v="31"/>
    <n v="39"/>
    <n v="21"/>
    <n v="27"/>
    <n v="118"/>
  </r>
  <r>
    <n v="4"/>
    <x v="3"/>
    <n v="17"/>
    <n v="16"/>
    <n v="21"/>
    <n v="37"/>
    <n v="91"/>
  </r>
  <r>
    <n v="5"/>
    <x v="4"/>
    <n v="36"/>
    <n v="25"/>
    <n v="20"/>
    <n v="15"/>
    <n v="96"/>
  </r>
  <r>
    <n v="6"/>
    <x v="5"/>
    <n v="19"/>
    <n v="23"/>
    <n v="24"/>
    <n v="39"/>
    <n v="105"/>
  </r>
  <r>
    <n v="7"/>
    <x v="6"/>
    <n v="12"/>
    <n v="29"/>
    <n v="42"/>
    <n v="44"/>
    <n v="127"/>
  </r>
  <r>
    <n v="8"/>
    <x v="7"/>
    <n v="45"/>
    <n v="43"/>
    <n v="47"/>
    <n v="35"/>
    <n v="170"/>
  </r>
  <r>
    <n v="9"/>
    <x v="8"/>
    <n v="18"/>
    <n v="31"/>
    <n v="29"/>
    <n v="33"/>
    <n v="111"/>
  </r>
  <r>
    <n v="10"/>
    <x v="9"/>
    <n v="23"/>
    <n v="33"/>
    <n v="17"/>
    <n v="42"/>
    <n v="115"/>
  </r>
  <r>
    <n v="11"/>
    <x v="10"/>
    <n v="32"/>
    <n v="10"/>
    <n v="29"/>
    <n v="31"/>
    <n v="102"/>
  </r>
  <r>
    <n v="12"/>
    <x v="11"/>
    <n v="27"/>
    <n v="30"/>
    <n v="23"/>
    <n v="29"/>
    <n v="109"/>
  </r>
  <r>
    <n v="13"/>
    <x v="12"/>
    <n v="36"/>
    <n v="43"/>
    <n v="33"/>
    <n v="45"/>
    <n v="157"/>
  </r>
  <r>
    <n v="14"/>
    <x v="13"/>
    <n v="17"/>
    <n v="21"/>
    <n v="24"/>
    <n v="19"/>
    <n v="81"/>
  </r>
  <r>
    <n v="15"/>
    <x v="14"/>
    <n v="28"/>
    <n v="31"/>
    <n v="27"/>
    <n v="35"/>
    <n v="1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BD8A6-A74B-423D-8525-395AB14DC986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9" firstHeaderRow="0" firstDataRow="1" firstDataCol="1"/>
  <pivotFields count="8">
    <pivotField showAll="0"/>
    <pivotField axis="axisRow" showAll="0">
      <items count="16">
        <item x="8"/>
        <item x="11"/>
        <item x="0"/>
        <item x="14"/>
        <item x="9"/>
        <item x="12"/>
        <item x="5"/>
        <item x="10"/>
        <item x="2"/>
        <item x="3"/>
        <item x="6"/>
        <item x="13"/>
        <item x="1"/>
        <item x="4"/>
        <item x="7"/>
        <item t="default"/>
      </items>
    </pivotField>
    <pivotField dataField="1" showAll="0"/>
    <pivotField dataField="1" showAll="0"/>
    <pivotField dataField="1" numFmtId="3" showAll="0"/>
    <pivotField dataField="1" showAll="0"/>
    <pivotField dataField="1" showAll="0"/>
    <pivotField dataField="1" dragToRow="0" dragToCol="0" dragToPage="0" showAll="0" defaultSubtota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Q1 Sales" fld="2" baseField="0" baseItem="0"/>
    <dataField name="Sum of Q2 Sales" fld="3" baseField="0" baseItem="0"/>
    <dataField name="Sum of Q3 Sales" fld="4" baseField="0" baseItem="0"/>
    <dataField name="Sum of Q4 Sales" fld="5" baseField="0" baseItem="0"/>
    <dataField name="Sum of Total Sales" fld="6" baseField="0" baseItem="0"/>
    <dataField name="Sum of Commission on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9EFE5-F006-497D-B4D2-8B26F47E211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H7:N10" firstHeaderRow="1" firstDataRow="2" firstDataCol="1" rowPageCount="1" colPageCount="1"/>
  <pivotFields count="6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6" showAll="0"/>
    <pivotField numFmtId="14" showAll="0"/>
    <pivotField axis="axisRow" showAll="0">
      <items count="8">
        <item h="1" x="4"/>
        <item x="2"/>
        <item h="1" x="6"/>
        <item h="1" x="3"/>
        <item h="1" x="5"/>
        <item h="1" x="1"/>
        <item h="1" x="0"/>
        <item t="default"/>
      </items>
    </pivotField>
  </pivotFields>
  <rowFields count="1">
    <field x="5"/>
  </rowFields>
  <rowItems count="2">
    <i>
      <x v="1"/>
    </i>
    <i t="grand">
      <x/>
    </i>
  </rowItems>
  <colFields count="1">
    <field x="1"/>
  </colFields>
  <colItems count="6">
    <i>
      <x/>
    </i>
    <i>
      <x v="1"/>
    </i>
    <i>
      <x v="3"/>
    </i>
    <i>
      <x v="5"/>
    </i>
    <i>
      <x v="6"/>
    </i>
    <i t="grand">
      <x/>
    </i>
  </colItems>
  <pageFields count="1">
    <pageField fld="2" hier="-1"/>
  </pageFields>
  <dataFields count="1">
    <dataField name="Sum of Amount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F3663-C326-4704-B314-8B9C3D60544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9:C17" firstHeaderRow="1" firstDataRow="1" firstDataCol="1" rowPageCount="1" colPageCount="1"/>
  <pivotFields count="6">
    <pivotField showAll="0"/>
    <pivotField axis="axisRow" showAll="0" sortType="ascending">
      <items count="8">
        <item x="5"/>
        <item x="2"/>
        <item x="3"/>
        <item x="1"/>
        <item x="0"/>
        <item x="6"/>
        <item x="4"/>
        <item t="default"/>
      </items>
    </pivotField>
    <pivotField showAll="0"/>
    <pivotField dataField="1" numFmtId="166" showAll="0"/>
    <pivotField numFmtId="14" showAll="0"/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5" item="2" hier="-1"/>
  </pageFields>
  <dataFields count="1">
    <dataField name="Sum of Amount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9F55-552B-4DE2-B13B-3AD2C3788B25}">
  <dimension ref="B1:L84"/>
  <sheetViews>
    <sheetView tabSelected="1" workbookViewId="0">
      <selection activeCell="G1" sqref="G1:L1"/>
    </sheetView>
  </sheetViews>
  <sheetFormatPr defaultRowHeight="14.5" x14ac:dyDescent="0.35"/>
  <cols>
    <col min="3" max="3" width="11.54296875" customWidth="1"/>
    <col min="4" max="4" width="10.7265625" customWidth="1"/>
    <col min="5" max="5" width="13.54296875" customWidth="1"/>
    <col min="6" max="6" width="12.08984375" customWidth="1"/>
    <col min="7" max="8" width="10.1796875" customWidth="1"/>
  </cols>
  <sheetData>
    <row r="1" spans="2:12" ht="22.5" x14ac:dyDescent="0.45">
      <c r="G1" s="83" t="s">
        <v>89</v>
      </c>
      <c r="H1" s="83"/>
      <c r="I1" s="83"/>
      <c r="J1" s="83"/>
      <c r="K1" s="83"/>
      <c r="L1" s="83"/>
    </row>
    <row r="4" spans="2:12" x14ac:dyDescent="0.35">
      <c r="B4" s="63" t="s">
        <v>210</v>
      </c>
      <c r="C4" s="63" t="s">
        <v>211</v>
      </c>
      <c r="D4" s="63" t="s">
        <v>212</v>
      </c>
      <c r="E4" s="63" t="s">
        <v>213</v>
      </c>
      <c r="F4" s="63" t="s">
        <v>214</v>
      </c>
      <c r="G4" s="63" t="s">
        <v>215</v>
      </c>
      <c r="H4" s="63" t="s">
        <v>216</v>
      </c>
    </row>
    <row r="5" spans="2:12" x14ac:dyDescent="0.35">
      <c r="B5" s="64">
        <v>1</v>
      </c>
      <c r="C5" s="64" t="s">
        <v>217</v>
      </c>
      <c r="D5" s="59">
        <v>50</v>
      </c>
      <c r="E5" s="60">
        <v>17</v>
      </c>
      <c r="F5" s="62">
        <v>25</v>
      </c>
      <c r="G5" s="66">
        <v>26</v>
      </c>
      <c r="H5" s="38">
        <f>SUM(D5:G5)</f>
        <v>118</v>
      </c>
    </row>
    <row r="6" spans="2:12" x14ac:dyDescent="0.35">
      <c r="B6" s="64">
        <v>2</v>
      </c>
      <c r="C6" s="64" t="s">
        <v>109</v>
      </c>
      <c r="D6" s="59">
        <v>25</v>
      </c>
      <c r="E6" s="60">
        <v>33</v>
      </c>
      <c r="F6" s="62">
        <v>40</v>
      </c>
      <c r="G6" s="37">
        <v>45</v>
      </c>
      <c r="H6" s="38">
        <f t="shared" ref="H6:H19" si="0">SUM(D6:G6)</f>
        <v>143</v>
      </c>
    </row>
    <row r="7" spans="2:12" x14ac:dyDescent="0.35">
      <c r="B7" s="64">
        <v>3</v>
      </c>
      <c r="C7" s="64" t="s">
        <v>218</v>
      </c>
      <c r="D7" s="59">
        <v>31</v>
      </c>
      <c r="E7" s="60">
        <v>39</v>
      </c>
      <c r="F7" s="62">
        <v>21</v>
      </c>
      <c r="G7" s="66">
        <v>27</v>
      </c>
      <c r="H7" s="38">
        <f t="shared" si="0"/>
        <v>118</v>
      </c>
    </row>
    <row r="8" spans="2:12" x14ac:dyDescent="0.35">
      <c r="B8" s="64">
        <v>4</v>
      </c>
      <c r="C8" s="64" t="s">
        <v>219</v>
      </c>
      <c r="D8" s="59">
        <v>17</v>
      </c>
      <c r="E8" s="60">
        <v>16</v>
      </c>
      <c r="F8" s="62">
        <v>21</v>
      </c>
      <c r="G8" s="66">
        <v>37</v>
      </c>
      <c r="H8" s="38">
        <f t="shared" si="0"/>
        <v>91</v>
      </c>
    </row>
    <row r="9" spans="2:12" x14ac:dyDescent="0.35">
      <c r="B9" s="64">
        <v>5</v>
      </c>
      <c r="C9" s="64" t="s">
        <v>221</v>
      </c>
      <c r="D9" s="59">
        <v>36</v>
      </c>
      <c r="E9" s="60">
        <v>25</v>
      </c>
      <c r="F9" s="62">
        <v>20</v>
      </c>
      <c r="G9" s="66">
        <v>15</v>
      </c>
      <c r="H9" s="38">
        <f t="shared" si="0"/>
        <v>96</v>
      </c>
    </row>
    <row r="10" spans="2:12" x14ac:dyDescent="0.35">
      <c r="B10" s="64">
        <v>6</v>
      </c>
      <c r="C10" s="64" t="s">
        <v>222</v>
      </c>
      <c r="D10" s="59">
        <v>19</v>
      </c>
      <c r="E10" s="60">
        <v>23</v>
      </c>
      <c r="F10" s="62">
        <v>24</v>
      </c>
      <c r="G10" s="66">
        <v>39</v>
      </c>
      <c r="H10" s="38">
        <f t="shared" si="0"/>
        <v>105</v>
      </c>
    </row>
    <row r="11" spans="2:12" x14ac:dyDescent="0.35">
      <c r="B11" s="64">
        <v>7</v>
      </c>
      <c r="C11" s="64" t="s">
        <v>110</v>
      </c>
      <c r="D11" s="59">
        <v>12</v>
      </c>
      <c r="E11" s="60">
        <v>29</v>
      </c>
      <c r="F11" s="62">
        <v>42</v>
      </c>
      <c r="G11" s="66">
        <v>44</v>
      </c>
      <c r="H11" s="38">
        <f t="shared" si="0"/>
        <v>127</v>
      </c>
    </row>
    <row r="12" spans="2:12" x14ac:dyDescent="0.35">
      <c r="B12" s="64">
        <v>8</v>
      </c>
      <c r="C12" s="64" t="s">
        <v>223</v>
      </c>
      <c r="D12" s="59">
        <v>45</v>
      </c>
      <c r="E12" s="60">
        <v>43</v>
      </c>
      <c r="F12" s="62">
        <v>47</v>
      </c>
      <c r="G12" s="66">
        <v>35</v>
      </c>
      <c r="H12" s="38">
        <f t="shared" si="0"/>
        <v>170</v>
      </c>
    </row>
    <row r="13" spans="2:12" x14ac:dyDescent="0.35">
      <c r="B13" s="64">
        <v>9</v>
      </c>
      <c r="C13" s="64" t="s">
        <v>224</v>
      </c>
      <c r="D13" s="59">
        <v>18</v>
      </c>
      <c r="E13" s="60">
        <v>31</v>
      </c>
      <c r="F13" s="62">
        <v>29</v>
      </c>
      <c r="G13" s="66">
        <v>33</v>
      </c>
      <c r="H13" s="38">
        <f t="shared" si="0"/>
        <v>111</v>
      </c>
    </row>
    <row r="14" spans="2:12" x14ac:dyDescent="0.35">
      <c r="B14" s="64">
        <v>10</v>
      </c>
      <c r="C14" s="64" t="s">
        <v>225</v>
      </c>
      <c r="D14" s="59">
        <v>23</v>
      </c>
      <c r="E14" s="60">
        <v>33</v>
      </c>
      <c r="F14" s="62">
        <v>17</v>
      </c>
      <c r="G14" s="66">
        <v>42</v>
      </c>
      <c r="H14" s="38">
        <f t="shared" si="0"/>
        <v>115</v>
      </c>
    </row>
    <row r="15" spans="2:12" x14ac:dyDescent="0.35">
      <c r="B15" s="64">
        <v>11</v>
      </c>
      <c r="C15" s="64" t="s">
        <v>226</v>
      </c>
      <c r="D15" s="59">
        <v>32</v>
      </c>
      <c r="E15" s="60">
        <v>10</v>
      </c>
      <c r="F15" s="62">
        <v>29</v>
      </c>
      <c r="G15" s="66">
        <v>31</v>
      </c>
      <c r="H15" s="38">
        <f t="shared" si="0"/>
        <v>102</v>
      </c>
    </row>
    <row r="16" spans="2:12" x14ac:dyDescent="0.35">
      <c r="B16" s="64">
        <v>12</v>
      </c>
      <c r="C16" s="64" t="s">
        <v>227</v>
      </c>
      <c r="D16" s="59">
        <v>27</v>
      </c>
      <c r="E16" s="60">
        <v>30</v>
      </c>
      <c r="F16" s="62">
        <v>23</v>
      </c>
      <c r="G16" s="66">
        <v>29</v>
      </c>
      <c r="H16" s="38">
        <f t="shared" si="0"/>
        <v>109</v>
      </c>
    </row>
    <row r="17" spans="2:8" x14ac:dyDescent="0.35">
      <c r="B17" s="64">
        <v>13</v>
      </c>
      <c r="C17" s="64" t="s">
        <v>228</v>
      </c>
      <c r="D17" s="59">
        <v>36</v>
      </c>
      <c r="E17" s="60">
        <v>43</v>
      </c>
      <c r="F17" s="62">
        <v>33</v>
      </c>
      <c r="G17" s="66">
        <v>45</v>
      </c>
      <c r="H17" s="38">
        <f t="shared" si="0"/>
        <v>157</v>
      </c>
    </row>
    <row r="18" spans="2:8" x14ac:dyDescent="0.35">
      <c r="B18" s="64">
        <v>14</v>
      </c>
      <c r="C18" s="64" t="s">
        <v>229</v>
      </c>
      <c r="D18" s="59">
        <v>17</v>
      </c>
      <c r="E18" s="60">
        <v>21</v>
      </c>
      <c r="F18" s="62">
        <v>24</v>
      </c>
      <c r="G18" s="66">
        <v>19</v>
      </c>
      <c r="H18" s="38">
        <f t="shared" si="0"/>
        <v>81</v>
      </c>
    </row>
    <row r="19" spans="2:8" x14ac:dyDescent="0.35">
      <c r="B19" s="64">
        <v>15</v>
      </c>
      <c r="C19" s="64" t="s">
        <v>230</v>
      </c>
      <c r="D19" s="59">
        <v>28</v>
      </c>
      <c r="E19" s="60">
        <v>31</v>
      </c>
      <c r="F19" s="62">
        <v>27</v>
      </c>
      <c r="G19" s="66">
        <v>35</v>
      </c>
      <c r="H19" s="38">
        <f t="shared" si="0"/>
        <v>121</v>
      </c>
    </row>
    <row r="20" spans="2:8" x14ac:dyDescent="0.35">
      <c r="B20" s="67"/>
      <c r="C20" s="67"/>
      <c r="D20" s="68"/>
      <c r="E20" s="69"/>
      <c r="F20" s="70"/>
    </row>
    <row r="21" spans="2:8" x14ac:dyDescent="0.35">
      <c r="B21" s="67"/>
      <c r="C21" s="67"/>
      <c r="D21" s="68"/>
      <c r="E21" s="69"/>
      <c r="F21" s="70"/>
    </row>
    <row r="22" spans="2:8" x14ac:dyDescent="0.35">
      <c r="B22" s="67"/>
      <c r="C22" s="67"/>
      <c r="D22" s="68"/>
      <c r="E22" s="69"/>
      <c r="F22" s="70"/>
    </row>
    <row r="23" spans="2:8" x14ac:dyDescent="0.35">
      <c r="B23" s="67"/>
      <c r="C23" s="67"/>
      <c r="D23" s="68"/>
      <c r="E23" s="69"/>
      <c r="F23" s="70"/>
    </row>
    <row r="24" spans="2:8" x14ac:dyDescent="0.35">
      <c r="B24" s="67"/>
      <c r="C24" s="67"/>
      <c r="D24" s="68"/>
      <c r="E24" s="69"/>
      <c r="F24" s="70"/>
    </row>
    <row r="25" spans="2:8" x14ac:dyDescent="0.35">
      <c r="B25" s="67"/>
      <c r="C25" s="67"/>
      <c r="D25" s="68"/>
      <c r="E25" s="69"/>
      <c r="F25" s="70"/>
    </row>
    <row r="26" spans="2:8" x14ac:dyDescent="0.35">
      <c r="B26" s="67"/>
      <c r="C26" s="67"/>
      <c r="D26" s="68"/>
      <c r="E26" s="69"/>
      <c r="F26" s="70"/>
    </row>
    <row r="27" spans="2:8" x14ac:dyDescent="0.35">
      <c r="B27" s="67"/>
      <c r="C27" s="67"/>
      <c r="D27" s="68"/>
      <c r="E27" s="69"/>
      <c r="F27" s="70"/>
    </row>
    <row r="28" spans="2:8" x14ac:dyDescent="0.35">
      <c r="B28" s="67"/>
      <c r="C28" s="67"/>
      <c r="D28" s="68"/>
      <c r="E28" s="69"/>
      <c r="F28" s="70"/>
    </row>
    <row r="29" spans="2:8" x14ac:dyDescent="0.35">
      <c r="B29" s="67"/>
      <c r="C29" s="67"/>
      <c r="D29" s="68"/>
      <c r="E29" s="69"/>
      <c r="F29" s="70"/>
    </row>
    <row r="30" spans="2:8" x14ac:dyDescent="0.35">
      <c r="B30" s="67"/>
      <c r="C30" s="67"/>
      <c r="D30" s="68"/>
      <c r="E30" s="69"/>
      <c r="F30" s="70"/>
    </row>
    <row r="31" spans="2:8" x14ac:dyDescent="0.35">
      <c r="B31" s="67"/>
      <c r="C31" s="67"/>
      <c r="D31" s="68"/>
      <c r="E31" s="69"/>
      <c r="F31" s="70"/>
    </row>
    <row r="32" spans="2:8" x14ac:dyDescent="0.35">
      <c r="B32" s="67"/>
      <c r="C32" s="67"/>
      <c r="D32" s="68"/>
      <c r="E32" s="69"/>
      <c r="F32" s="70"/>
    </row>
    <row r="33" spans="2:6" x14ac:dyDescent="0.35">
      <c r="B33" s="67"/>
      <c r="C33" s="67"/>
      <c r="D33" s="68"/>
      <c r="E33" s="69"/>
      <c r="F33" s="70"/>
    </row>
    <row r="34" spans="2:6" x14ac:dyDescent="0.35">
      <c r="B34" s="67"/>
      <c r="C34" s="67"/>
      <c r="D34" s="68"/>
      <c r="E34" s="69"/>
      <c r="F34" s="70"/>
    </row>
    <row r="35" spans="2:6" x14ac:dyDescent="0.35">
      <c r="B35" s="67"/>
      <c r="C35" s="67"/>
      <c r="D35" s="68"/>
      <c r="E35" s="69"/>
      <c r="F35" s="70"/>
    </row>
    <row r="36" spans="2:6" x14ac:dyDescent="0.35">
      <c r="B36" s="67"/>
      <c r="C36" s="67"/>
      <c r="D36" s="68"/>
      <c r="E36" s="69"/>
      <c r="F36" s="70"/>
    </row>
    <row r="37" spans="2:6" x14ac:dyDescent="0.35">
      <c r="B37" s="67"/>
      <c r="C37" s="67"/>
      <c r="D37" s="68"/>
      <c r="E37" s="69"/>
      <c r="F37" s="70"/>
    </row>
    <row r="38" spans="2:6" x14ac:dyDescent="0.35">
      <c r="B38" s="67"/>
      <c r="C38" s="67"/>
      <c r="D38" s="68"/>
      <c r="E38" s="69"/>
      <c r="F38" s="70"/>
    </row>
    <row r="39" spans="2:6" x14ac:dyDescent="0.35">
      <c r="B39" s="67"/>
      <c r="C39" s="67"/>
      <c r="D39" s="68"/>
      <c r="E39" s="69"/>
      <c r="F39" s="70"/>
    </row>
    <row r="40" spans="2:6" x14ac:dyDescent="0.35">
      <c r="B40" s="67"/>
      <c r="C40" s="67"/>
      <c r="D40" s="68"/>
      <c r="E40" s="69"/>
      <c r="F40" s="70"/>
    </row>
    <row r="41" spans="2:6" x14ac:dyDescent="0.35">
      <c r="B41" s="67"/>
      <c r="C41" s="67"/>
      <c r="D41" s="68"/>
      <c r="E41" s="69"/>
      <c r="F41" s="70"/>
    </row>
    <row r="42" spans="2:6" x14ac:dyDescent="0.35">
      <c r="B42" s="67"/>
      <c r="C42" s="67"/>
      <c r="D42" s="68"/>
      <c r="E42" s="69"/>
      <c r="F42" s="70"/>
    </row>
    <row r="43" spans="2:6" x14ac:dyDescent="0.35">
      <c r="B43" s="67"/>
      <c r="C43" s="67"/>
      <c r="D43" s="68"/>
      <c r="E43" s="69"/>
      <c r="F43" s="70"/>
    </row>
    <row r="44" spans="2:6" x14ac:dyDescent="0.35">
      <c r="B44" s="67"/>
      <c r="C44" s="67"/>
      <c r="D44" s="68"/>
      <c r="E44" s="69"/>
      <c r="F44" s="70"/>
    </row>
    <row r="45" spans="2:6" x14ac:dyDescent="0.35">
      <c r="B45" s="67"/>
      <c r="C45" s="67"/>
      <c r="D45" s="68"/>
      <c r="E45" s="69"/>
      <c r="F45" s="70"/>
    </row>
    <row r="46" spans="2:6" x14ac:dyDescent="0.35">
      <c r="B46" s="67"/>
      <c r="C46" s="67"/>
      <c r="D46" s="68"/>
      <c r="E46" s="69"/>
      <c r="F46" s="70"/>
    </row>
    <row r="47" spans="2:6" x14ac:dyDescent="0.35">
      <c r="B47" s="67"/>
      <c r="C47" s="67"/>
      <c r="D47" s="68"/>
      <c r="E47" s="69"/>
      <c r="F47" s="70"/>
    </row>
    <row r="48" spans="2:6" x14ac:dyDescent="0.35">
      <c r="B48" s="67"/>
      <c r="C48" s="67"/>
      <c r="D48" s="68"/>
      <c r="E48" s="69"/>
      <c r="F48" s="70"/>
    </row>
    <row r="49" spans="2:6" x14ac:dyDescent="0.35">
      <c r="B49" s="67"/>
      <c r="C49" s="67"/>
      <c r="D49" s="68"/>
      <c r="E49" s="69"/>
      <c r="F49" s="70"/>
    </row>
    <row r="50" spans="2:6" x14ac:dyDescent="0.35">
      <c r="B50" s="67"/>
      <c r="C50" s="67"/>
      <c r="D50" s="68"/>
      <c r="E50" s="69"/>
      <c r="F50" s="70"/>
    </row>
    <row r="51" spans="2:6" x14ac:dyDescent="0.35">
      <c r="B51" s="67"/>
      <c r="C51" s="67"/>
      <c r="D51" s="68"/>
      <c r="E51" s="69"/>
      <c r="F51" s="70"/>
    </row>
    <row r="52" spans="2:6" x14ac:dyDescent="0.35">
      <c r="B52" s="67"/>
      <c r="C52" s="67"/>
      <c r="D52" s="68"/>
      <c r="E52" s="69"/>
      <c r="F52" s="70"/>
    </row>
    <row r="53" spans="2:6" x14ac:dyDescent="0.35">
      <c r="B53" s="67"/>
      <c r="C53" s="67"/>
      <c r="D53" s="68"/>
      <c r="E53" s="69"/>
      <c r="F53" s="70"/>
    </row>
    <row r="54" spans="2:6" x14ac:dyDescent="0.35">
      <c r="B54" s="67"/>
      <c r="C54" s="67"/>
      <c r="D54" s="68"/>
      <c r="E54" s="69"/>
      <c r="F54" s="70"/>
    </row>
    <row r="55" spans="2:6" x14ac:dyDescent="0.35">
      <c r="B55" s="67"/>
      <c r="C55" s="67"/>
      <c r="D55" s="68"/>
      <c r="E55" s="69"/>
      <c r="F55" s="70"/>
    </row>
    <row r="56" spans="2:6" x14ac:dyDescent="0.35">
      <c r="B56" s="67"/>
      <c r="C56" s="67"/>
      <c r="D56" s="68"/>
      <c r="E56" s="69"/>
      <c r="F56" s="70"/>
    </row>
    <row r="57" spans="2:6" x14ac:dyDescent="0.35">
      <c r="B57" s="67"/>
      <c r="C57" s="67"/>
      <c r="D57" s="68"/>
      <c r="E57" s="69"/>
      <c r="F57" s="70"/>
    </row>
    <row r="58" spans="2:6" x14ac:dyDescent="0.35">
      <c r="B58" s="67"/>
      <c r="C58" s="67"/>
      <c r="D58" s="68"/>
      <c r="E58" s="69"/>
      <c r="F58" s="70"/>
    </row>
    <row r="59" spans="2:6" x14ac:dyDescent="0.35">
      <c r="B59" s="67"/>
      <c r="C59" s="67"/>
      <c r="D59" s="68"/>
      <c r="E59" s="69"/>
      <c r="F59" s="70"/>
    </row>
    <row r="60" spans="2:6" x14ac:dyDescent="0.35">
      <c r="B60" s="67"/>
      <c r="C60" s="67"/>
      <c r="D60" s="68"/>
      <c r="E60" s="69"/>
      <c r="F60" s="70"/>
    </row>
    <row r="61" spans="2:6" x14ac:dyDescent="0.35">
      <c r="B61" s="67"/>
      <c r="C61" s="67"/>
      <c r="D61" s="68"/>
      <c r="E61" s="69"/>
      <c r="F61" s="70"/>
    </row>
    <row r="62" spans="2:6" x14ac:dyDescent="0.35">
      <c r="B62" s="67"/>
      <c r="C62" s="67"/>
      <c r="D62" s="68"/>
      <c r="E62" s="69"/>
      <c r="F62" s="70"/>
    </row>
    <row r="63" spans="2:6" x14ac:dyDescent="0.35">
      <c r="B63" s="67"/>
      <c r="C63" s="67"/>
      <c r="D63" s="68"/>
      <c r="E63" s="69"/>
      <c r="F63" s="70"/>
    </row>
    <row r="64" spans="2:6" x14ac:dyDescent="0.35">
      <c r="B64" s="67"/>
      <c r="C64" s="67"/>
      <c r="D64" s="68"/>
      <c r="E64" s="69"/>
      <c r="F64" s="70"/>
    </row>
    <row r="65" spans="2:6" x14ac:dyDescent="0.35">
      <c r="B65" s="67"/>
      <c r="C65" s="67"/>
      <c r="D65" s="68"/>
      <c r="E65" s="69"/>
      <c r="F65" s="70"/>
    </row>
    <row r="66" spans="2:6" x14ac:dyDescent="0.35">
      <c r="B66" s="67"/>
      <c r="C66" s="67"/>
      <c r="D66" s="68"/>
      <c r="E66" s="69"/>
      <c r="F66" s="70"/>
    </row>
    <row r="67" spans="2:6" x14ac:dyDescent="0.35">
      <c r="B67" s="67"/>
      <c r="C67" s="67"/>
      <c r="D67" s="68"/>
      <c r="E67" s="69"/>
      <c r="F67" s="70"/>
    </row>
    <row r="68" spans="2:6" x14ac:dyDescent="0.35">
      <c r="B68" s="67"/>
      <c r="C68" s="67"/>
      <c r="D68" s="68"/>
      <c r="E68" s="69"/>
      <c r="F68" s="70"/>
    </row>
    <row r="69" spans="2:6" x14ac:dyDescent="0.35">
      <c r="B69" s="67"/>
      <c r="C69" s="67"/>
      <c r="D69" s="68"/>
      <c r="E69" s="69"/>
      <c r="F69" s="70"/>
    </row>
    <row r="70" spans="2:6" x14ac:dyDescent="0.35">
      <c r="B70" s="67"/>
      <c r="C70" s="67"/>
      <c r="D70" s="68"/>
      <c r="E70" s="69"/>
      <c r="F70" s="70"/>
    </row>
    <row r="71" spans="2:6" x14ac:dyDescent="0.35">
      <c r="B71" s="67"/>
      <c r="C71" s="67"/>
      <c r="D71" s="68"/>
      <c r="E71" s="69"/>
      <c r="F71" s="70"/>
    </row>
    <row r="72" spans="2:6" x14ac:dyDescent="0.35">
      <c r="B72" s="67"/>
      <c r="C72" s="67"/>
      <c r="D72" s="68"/>
      <c r="E72" s="69"/>
      <c r="F72" s="70"/>
    </row>
    <row r="73" spans="2:6" x14ac:dyDescent="0.35">
      <c r="B73" s="67"/>
      <c r="C73" s="67"/>
      <c r="D73" s="68"/>
      <c r="E73" s="69"/>
      <c r="F73" s="70"/>
    </row>
    <row r="74" spans="2:6" x14ac:dyDescent="0.35">
      <c r="B74" s="67"/>
      <c r="C74" s="67"/>
      <c r="D74" s="68"/>
      <c r="E74" s="69"/>
      <c r="F74" s="70"/>
    </row>
    <row r="75" spans="2:6" x14ac:dyDescent="0.35">
      <c r="B75" s="67"/>
      <c r="C75" s="67"/>
      <c r="D75" s="68"/>
      <c r="E75" s="69"/>
      <c r="F75" s="70"/>
    </row>
    <row r="76" spans="2:6" x14ac:dyDescent="0.35">
      <c r="B76" s="67"/>
      <c r="C76" s="67"/>
      <c r="D76" s="68"/>
      <c r="E76" s="69"/>
      <c r="F76" s="70"/>
    </row>
    <row r="77" spans="2:6" x14ac:dyDescent="0.35">
      <c r="B77" s="67"/>
      <c r="C77" s="67"/>
      <c r="D77" s="68"/>
      <c r="E77" s="69"/>
      <c r="F77" s="70"/>
    </row>
    <row r="78" spans="2:6" x14ac:dyDescent="0.35">
      <c r="B78" s="67"/>
      <c r="C78" s="67"/>
      <c r="D78" s="68"/>
      <c r="E78" s="69"/>
      <c r="F78" s="70"/>
    </row>
    <row r="79" spans="2:6" x14ac:dyDescent="0.35">
      <c r="B79" s="67"/>
      <c r="C79" s="67"/>
      <c r="D79" s="68"/>
      <c r="E79" s="69"/>
      <c r="F79" s="70"/>
    </row>
    <row r="80" spans="2:6" x14ac:dyDescent="0.35">
      <c r="B80" s="67"/>
      <c r="C80" s="67"/>
      <c r="D80" s="68"/>
      <c r="E80" s="69"/>
      <c r="F80" s="70"/>
    </row>
    <row r="81" spans="2:6" x14ac:dyDescent="0.35">
      <c r="B81" s="67"/>
      <c r="C81" s="67"/>
      <c r="D81" s="68"/>
      <c r="E81" s="69"/>
      <c r="F81" s="70"/>
    </row>
    <row r="82" spans="2:6" x14ac:dyDescent="0.35">
      <c r="B82" s="67"/>
      <c r="C82" s="67"/>
      <c r="D82" s="68"/>
      <c r="E82" s="69"/>
      <c r="F82" s="70"/>
    </row>
    <row r="83" spans="2:6" x14ac:dyDescent="0.35">
      <c r="B83" s="67"/>
      <c r="C83" s="67"/>
      <c r="D83" s="68"/>
      <c r="E83" s="69"/>
      <c r="F83" s="70"/>
    </row>
    <row r="84" spans="2:6" x14ac:dyDescent="0.35">
      <c r="B84" s="14"/>
      <c r="C84" s="14"/>
      <c r="D84" s="14"/>
      <c r="E84" s="14"/>
      <c r="F84" s="14"/>
    </row>
  </sheetData>
  <mergeCells count="1"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827B-57C6-421E-B778-50D1C33D6533}">
  <dimension ref="A1:J19"/>
  <sheetViews>
    <sheetView workbookViewId="0">
      <selection activeCell="J3" sqref="J3"/>
    </sheetView>
  </sheetViews>
  <sheetFormatPr defaultRowHeight="14.5" x14ac:dyDescent="0.35"/>
  <cols>
    <col min="1" max="1" width="12.36328125" bestFit="1" customWidth="1"/>
    <col min="2" max="5" width="14.1796875" bestFit="1" customWidth="1"/>
    <col min="6" max="6" width="16.08984375" bestFit="1" customWidth="1"/>
    <col min="7" max="7" width="24.81640625" bestFit="1" customWidth="1"/>
  </cols>
  <sheetData>
    <row r="1" spans="1:10" ht="22.5" x14ac:dyDescent="0.45">
      <c r="C1" s="84" t="s">
        <v>89</v>
      </c>
      <c r="D1" s="84"/>
      <c r="E1" s="84"/>
      <c r="F1" s="84"/>
      <c r="G1" s="84"/>
      <c r="H1" s="34"/>
      <c r="I1" s="34"/>
      <c r="J1" s="34"/>
    </row>
    <row r="3" spans="1:10" x14ac:dyDescent="0.35">
      <c r="A3" s="55" t="s">
        <v>205</v>
      </c>
      <c r="B3" s="61" t="s">
        <v>231</v>
      </c>
      <c r="C3" s="61" t="s">
        <v>232</v>
      </c>
      <c r="D3" s="61" t="s">
        <v>233</v>
      </c>
      <c r="E3" s="61" t="s">
        <v>234</v>
      </c>
      <c r="F3" s="61" t="s">
        <v>235</v>
      </c>
      <c r="G3" s="61" t="s">
        <v>236</v>
      </c>
      <c r="H3" s="65"/>
    </row>
    <row r="4" spans="1:10" x14ac:dyDescent="0.35">
      <c r="A4" s="56" t="s">
        <v>224</v>
      </c>
      <c r="B4" s="54">
        <v>18</v>
      </c>
      <c r="C4" s="54">
        <v>31</v>
      </c>
      <c r="D4" s="54">
        <v>29</v>
      </c>
      <c r="E4" s="54">
        <v>33</v>
      </c>
      <c r="F4" s="54">
        <v>111</v>
      </c>
      <c r="G4" s="54">
        <v>11.100000000000001</v>
      </c>
    </row>
    <row r="5" spans="1:10" x14ac:dyDescent="0.35">
      <c r="A5" s="56" t="s">
        <v>227</v>
      </c>
      <c r="B5" s="54">
        <v>27</v>
      </c>
      <c r="C5" s="54">
        <v>30</v>
      </c>
      <c r="D5" s="54">
        <v>23</v>
      </c>
      <c r="E5" s="54">
        <v>29</v>
      </c>
      <c r="F5" s="54">
        <v>109</v>
      </c>
      <c r="G5" s="54">
        <v>10.9</v>
      </c>
    </row>
    <row r="6" spans="1:10" x14ac:dyDescent="0.35">
      <c r="A6" s="56" t="s">
        <v>217</v>
      </c>
      <c r="B6" s="54">
        <v>50</v>
      </c>
      <c r="C6" s="54">
        <v>17</v>
      </c>
      <c r="D6" s="54">
        <v>25</v>
      </c>
      <c r="E6" s="54">
        <v>26</v>
      </c>
      <c r="F6" s="54">
        <v>118</v>
      </c>
      <c r="G6" s="54">
        <v>11.8</v>
      </c>
    </row>
    <row r="7" spans="1:10" x14ac:dyDescent="0.35">
      <c r="A7" s="56" t="s">
        <v>230</v>
      </c>
      <c r="B7" s="54">
        <v>28</v>
      </c>
      <c r="C7" s="54">
        <v>31</v>
      </c>
      <c r="D7" s="54">
        <v>27</v>
      </c>
      <c r="E7" s="54">
        <v>35</v>
      </c>
      <c r="F7" s="54">
        <v>121</v>
      </c>
      <c r="G7" s="54">
        <v>12.100000000000001</v>
      </c>
    </row>
    <row r="8" spans="1:10" x14ac:dyDescent="0.35">
      <c r="A8" s="56" t="s">
        <v>225</v>
      </c>
      <c r="B8" s="54">
        <v>23</v>
      </c>
      <c r="C8" s="54">
        <v>33</v>
      </c>
      <c r="D8" s="54">
        <v>17</v>
      </c>
      <c r="E8" s="54">
        <v>42</v>
      </c>
      <c r="F8" s="54">
        <v>115</v>
      </c>
      <c r="G8" s="54">
        <v>11.5</v>
      </c>
    </row>
    <row r="9" spans="1:10" x14ac:dyDescent="0.35">
      <c r="A9" s="56" t="s">
        <v>228</v>
      </c>
      <c r="B9" s="54">
        <v>36</v>
      </c>
      <c r="C9" s="54">
        <v>43</v>
      </c>
      <c r="D9" s="54">
        <v>33</v>
      </c>
      <c r="E9" s="54">
        <v>45</v>
      </c>
      <c r="F9" s="54">
        <v>157</v>
      </c>
      <c r="G9" s="54">
        <v>15.700000000000001</v>
      </c>
    </row>
    <row r="10" spans="1:10" x14ac:dyDescent="0.35">
      <c r="A10" s="56" t="s">
        <v>222</v>
      </c>
      <c r="B10" s="54">
        <v>19</v>
      </c>
      <c r="C10" s="54">
        <v>23</v>
      </c>
      <c r="D10" s="54">
        <v>24</v>
      </c>
      <c r="E10" s="54">
        <v>39</v>
      </c>
      <c r="F10" s="54">
        <v>105</v>
      </c>
      <c r="G10" s="54">
        <v>10.5</v>
      </c>
    </row>
    <row r="11" spans="1:10" x14ac:dyDescent="0.35">
      <c r="A11" s="56" t="s">
        <v>226</v>
      </c>
      <c r="B11" s="54">
        <v>32</v>
      </c>
      <c r="C11" s="54">
        <v>10</v>
      </c>
      <c r="D11" s="54">
        <v>29</v>
      </c>
      <c r="E11" s="54">
        <v>31</v>
      </c>
      <c r="F11" s="54">
        <v>102</v>
      </c>
      <c r="G11" s="54">
        <v>10.200000000000001</v>
      </c>
    </row>
    <row r="12" spans="1:10" x14ac:dyDescent="0.35">
      <c r="A12" s="56" t="s">
        <v>218</v>
      </c>
      <c r="B12" s="54">
        <v>31</v>
      </c>
      <c r="C12" s="54">
        <v>39</v>
      </c>
      <c r="D12" s="54">
        <v>21</v>
      </c>
      <c r="E12" s="54">
        <v>27</v>
      </c>
      <c r="F12" s="54">
        <v>118</v>
      </c>
      <c r="G12" s="54">
        <v>11.8</v>
      </c>
    </row>
    <row r="13" spans="1:10" x14ac:dyDescent="0.35">
      <c r="A13" s="56" t="s">
        <v>219</v>
      </c>
      <c r="B13" s="54">
        <v>17</v>
      </c>
      <c r="C13" s="54">
        <v>16</v>
      </c>
      <c r="D13" s="54">
        <v>21</v>
      </c>
      <c r="E13" s="54">
        <v>37</v>
      </c>
      <c r="F13" s="54">
        <v>91</v>
      </c>
      <c r="G13" s="54">
        <v>9.1</v>
      </c>
    </row>
    <row r="14" spans="1:10" x14ac:dyDescent="0.35">
      <c r="A14" s="56" t="s">
        <v>110</v>
      </c>
      <c r="B14" s="54">
        <v>12</v>
      </c>
      <c r="C14" s="54">
        <v>29</v>
      </c>
      <c r="D14" s="54">
        <v>42</v>
      </c>
      <c r="E14" s="54">
        <v>44</v>
      </c>
      <c r="F14" s="54">
        <v>127</v>
      </c>
      <c r="G14" s="54">
        <v>12.700000000000001</v>
      </c>
    </row>
    <row r="15" spans="1:10" x14ac:dyDescent="0.35">
      <c r="A15" s="56" t="s">
        <v>229</v>
      </c>
      <c r="B15" s="54">
        <v>17</v>
      </c>
      <c r="C15" s="54">
        <v>21</v>
      </c>
      <c r="D15" s="54">
        <v>24</v>
      </c>
      <c r="E15" s="54">
        <v>19</v>
      </c>
      <c r="F15" s="54">
        <v>81</v>
      </c>
      <c r="G15" s="54">
        <v>8.1</v>
      </c>
    </row>
    <row r="16" spans="1:10" x14ac:dyDescent="0.35">
      <c r="A16" s="56" t="s">
        <v>109</v>
      </c>
      <c r="B16" s="54">
        <v>25</v>
      </c>
      <c r="C16" s="54">
        <v>33</v>
      </c>
      <c r="D16" s="54">
        <v>40</v>
      </c>
      <c r="E16" s="54">
        <v>45</v>
      </c>
      <c r="F16" s="54">
        <v>143</v>
      </c>
      <c r="G16" s="54">
        <v>14.3</v>
      </c>
    </row>
    <row r="17" spans="1:7" x14ac:dyDescent="0.35">
      <c r="A17" s="56" t="s">
        <v>221</v>
      </c>
      <c r="B17" s="54">
        <v>36</v>
      </c>
      <c r="C17" s="54">
        <v>25</v>
      </c>
      <c r="D17" s="54">
        <v>20</v>
      </c>
      <c r="E17" s="54">
        <v>15</v>
      </c>
      <c r="F17" s="54">
        <v>96</v>
      </c>
      <c r="G17" s="54">
        <v>9.6000000000000014</v>
      </c>
    </row>
    <row r="18" spans="1:7" x14ac:dyDescent="0.35">
      <c r="A18" s="56" t="s">
        <v>223</v>
      </c>
      <c r="B18" s="54">
        <v>45</v>
      </c>
      <c r="C18" s="54">
        <v>43</v>
      </c>
      <c r="D18" s="54">
        <v>47</v>
      </c>
      <c r="E18" s="54">
        <v>35</v>
      </c>
      <c r="F18" s="54">
        <v>170</v>
      </c>
      <c r="G18" s="54">
        <v>17</v>
      </c>
    </row>
    <row r="19" spans="1:7" x14ac:dyDescent="0.35">
      <c r="A19" s="56" t="s">
        <v>206</v>
      </c>
      <c r="B19" s="54">
        <v>416</v>
      </c>
      <c r="C19" s="54">
        <v>424</v>
      </c>
      <c r="D19" s="54">
        <v>422</v>
      </c>
      <c r="E19" s="54">
        <v>502</v>
      </c>
      <c r="F19" s="54">
        <v>1764</v>
      </c>
      <c r="G19" s="54">
        <v>176.4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05F5-6DE8-4AAE-B363-06C21DB74776}">
  <dimension ref="C1:P16"/>
  <sheetViews>
    <sheetView workbookViewId="0">
      <selection activeCell="G1" sqref="G1:H1"/>
    </sheetView>
  </sheetViews>
  <sheetFormatPr defaultRowHeight="14.5" x14ac:dyDescent="0.35"/>
  <cols>
    <col min="2" max="2" width="7.26953125" customWidth="1"/>
    <col min="4" max="4" width="20.6328125" customWidth="1"/>
    <col min="5" max="5" width="13.453125" customWidth="1"/>
    <col min="6" max="6" width="10.6328125" customWidth="1"/>
    <col min="10" max="10" width="12.81640625" customWidth="1"/>
    <col min="11" max="11" width="21.81640625" customWidth="1"/>
    <col min="12" max="12" width="17.7265625" customWidth="1"/>
    <col min="13" max="13" width="16.7265625" customWidth="1"/>
  </cols>
  <sheetData>
    <row r="1" spans="3:16" ht="22.5" x14ac:dyDescent="0.45">
      <c r="G1" s="85" t="s">
        <v>104</v>
      </c>
      <c r="H1" s="85"/>
      <c r="I1" s="28"/>
      <c r="J1" s="28"/>
      <c r="K1" s="28"/>
    </row>
    <row r="4" spans="3:16" x14ac:dyDescent="0.35">
      <c r="C4" s="30" t="s">
        <v>90</v>
      </c>
      <c r="D4" s="30" t="s">
        <v>91</v>
      </c>
      <c r="E4" s="30" t="s">
        <v>92</v>
      </c>
      <c r="F4" s="30" t="s">
        <v>93</v>
      </c>
      <c r="J4" s="33" t="s">
        <v>90</v>
      </c>
      <c r="K4" s="33" t="s">
        <v>91</v>
      </c>
      <c r="L4" s="33" t="s">
        <v>92</v>
      </c>
      <c r="M4" s="33" t="s">
        <v>93</v>
      </c>
    </row>
    <row r="5" spans="3:16" x14ac:dyDescent="0.35">
      <c r="C5" s="29">
        <v>1254</v>
      </c>
      <c r="D5" s="29" t="s">
        <v>50</v>
      </c>
      <c r="E5" s="29" t="s">
        <v>94</v>
      </c>
      <c r="F5" s="29">
        <v>32000</v>
      </c>
      <c r="J5">
        <v>1254</v>
      </c>
      <c r="K5" t="str">
        <f>VLOOKUP(J5,C5:F16,2,FALSE)</f>
        <v>Michael Mora</v>
      </c>
      <c r="L5" t="str">
        <f>VLOOKUP(J5,C5:F16,3,FALSE)</f>
        <v>CEO</v>
      </c>
      <c r="M5">
        <f>VLOOKUP(J5,C5:F16,4,FALSE)</f>
        <v>32000</v>
      </c>
    </row>
    <row r="6" spans="3:16" x14ac:dyDescent="0.35">
      <c r="C6" s="29">
        <v>2531</v>
      </c>
      <c r="D6" s="29" t="s">
        <v>95</v>
      </c>
      <c r="E6" s="29" t="s">
        <v>96</v>
      </c>
      <c r="F6" s="29">
        <v>26000</v>
      </c>
    </row>
    <row r="7" spans="3:16" x14ac:dyDescent="0.35">
      <c r="C7" s="29">
        <v>1253</v>
      </c>
      <c r="D7" s="29" t="s">
        <v>46</v>
      </c>
      <c r="E7" s="29" t="s">
        <v>97</v>
      </c>
      <c r="F7" s="29">
        <v>20000</v>
      </c>
    </row>
    <row r="8" spans="3:16" x14ac:dyDescent="0.35">
      <c r="C8" s="29">
        <v>1243</v>
      </c>
      <c r="D8" s="29" t="s">
        <v>98</v>
      </c>
      <c r="E8" s="29" t="s">
        <v>99</v>
      </c>
      <c r="F8" s="29">
        <v>10000</v>
      </c>
    </row>
    <row r="9" spans="3:16" x14ac:dyDescent="0.35">
      <c r="C9" s="29">
        <v>1423</v>
      </c>
      <c r="D9" s="29" t="s">
        <v>48</v>
      </c>
      <c r="E9" s="29" t="s">
        <v>99</v>
      </c>
      <c r="F9" s="29">
        <v>9000</v>
      </c>
      <c r="J9" s="86" t="s">
        <v>105</v>
      </c>
      <c r="K9" s="86"/>
      <c r="L9" s="86"/>
      <c r="M9" s="86"/>
      <c r="N9" s="86"/>
      <c r="O9" s="86"/>
      <c r="P9" s="86"/>
    </row>
    <row r="10" spans="3:16" x14ac:dyDescent="0.35">
      <c r="C10" s="29">
        <v>1532</v>
      </c>
      <c r="D10" s="29" t="s">
        <v>100</v>
      </c>
      <c r="E10" s="29" t="s">
        <v>99</v>
      </c>
      <c r="F10" s="29">
        <v>8000</v>
      </c>
    </row>
    <row r="11" spans="3:16" ht="14.5" customHeight="1" x14ac:dyDescent="0.35">
      <c r="C11" s="32">
        <v>1652</v>
      </c>
      <c r="D11" s="29" t="s">
        <v>47</v>
      </c>
      <c r="E11" s="29" t="s">
        <v>99</v>
      </c>
      <c r="F11" s="29">
        <v>7000</v>
      </c>
      <c r="K11" s="31"/>
      <c r="L11" s="31"/>
      <c r="M11" s="31"/>
    </row>
    <row r="12" spans="3:16" x14ac:dyDescent="0.35">
      <c r="C12" s="29">
        <v>1426</v>
      </c>
      <c r="D12" s="29" t="s">
        <v>51</v>
      </c>
      <c r="E12" s="29" t="s">
        <v>101</v>
      </c>
      <c r="F12" s="29">
        <v>20000</v>
      </c>
    </row>
    <row r="13" spans="3:16" x14ac:dyDescent="0.35">
      <c r="C13" s="29">
        <v>1362</v>
      </c>
      <c r="D13" s="29" t="s">
        <v>102</v>
      </c>
      <c r="E13" s="29" t="s">
        <v>99</v>
      </c>
      <c r="F13" s="29">
        <v>8000</v>
      </c>
    </row>
    <row r="14" spans="3:16" x14ac:dyDescent="0.35">
      <c r="C14" s="29">
        <v>1842</v>
      </c>
      <c r="D14" s="29" t="s">
        <v>49</v>
      </c>
      <c r="E14" s="29" t="s">
        <v>99</v>
      </c>
      <c r="F14" s="29">
        <v>6000</v>
      </c>
    </row>
    <row r="15" spans="3:16" x14ac:dyDescent="0.35">
      <c r="C15" s="29">
        <v>1745</v>
      </c>
      <c r="D15" s="29" t="s">
        <v>69</v>
      </c>
      <c r="E15" s="29" t="s">
        <v>99</v>
      </c>
      <c r="F15" s="29">
        <v>4000</v>
      </c>
    </row>
    <row r="16" spans="3:16" x14ac:dyDescent="0.35">
      <c r="C16" s="29">
        <v>1925</v>
      </c>
      <c r="D16" s="29" t="s">
        <v>103</v>
      </c>
      <c r="E16" s="29" t="s">
        <v>99</v>
      </c>
      <c r="F16" s="29">
        <v>5000</v>
      </c>
    </row>
  </sheetData>
  <mergeCells count="2">
    <mergeCell ref="G1:H1"/>
    <mergeCell ref="J9:P9"/>
  </mergeCells>
  <dataValidations count="1">
    <dataValidation type="list" allowBlank="1" showInputMessage="1" showErrorMessage="1" sqref="J5" xr:uid="{EAB09D5C-A210-44AA-8BFE-EB8AB68761F0}">
      <formula1>$C$5:$C$16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741C-D72B-4DFA-ACBB-39A845305382}">
  <dimension ref="C1:Q10"/>
  <sheetViews>
    <sheetView workbookViewId="0">
      <selection activeCell="I1" sqref="I1:J1"/>
    </sheetView>
  </sheetViews>
  <sheetFormatPr defaultRowHeight="14.5" x14ac:dyDescent="0.35"/>
  <cols>
    <col min="3" max="7" width="10" customWidth="1"/>
    <col min="11" max="11" width="8.7265625" customWidth="1"/>
    <col min="12" max="12" width="15.08984375" customWidth="1"/>
  </cols>
  <sheetData>
    <row r="1" spans="3:17" ht="22.5" x14ac:dyDescent="0.45">
      <c r="I1" s="85" t="s">
        <v>106</v>
      </c>
      <c r="J1" s="85"/>
    </row>
    <row r="4" spans="3:17" ht="18.5" x14ac:dyDescent="0.45">
      <c r="C4" s="87" t="s">
        <v>107</v>
      </c>
      <c r="D4" s="87"/>
      <c r="E4" s="87"/>
      <c r="F4" s="87"/>
      <c r="G4" s="87"/>
      <c r="L4" s="39" t="s">
        <v>113</v>
      </c>
      <c r="M4" s="39">
        <v>2018</v>
      </c>
      <c r="N4" s="39">
        <v>2019</v>
      </c>
      <c r="O4" s="39">
        <v>2020</v>
      </c>
      <c r="P4" s="39">
        <v>2021</v>
      </c>
      <c r="Q4" s="39">
        <v>2022</v>
      </c>
    </row>
    <row r="5" spans="3:17" x14ac:dyDescent="0.35">
      <c r="C5" s="35" t="s">
        <v>108</v>
      </c>
      <c r="D5" s="35" t="s">
        <v>109</v>
      </c>
      <c r="E5" s="35" t="s">
        <v>110</v>
      </c>
      <c r="F5" s="35" t="s">
        <v>111</v>
      </c>
      <c r="G5" s="36" t="s">
        <v>112</v>
      </c>
      <c r="L5" s="38" t="s">
        <v>112</v>
      </c>
      <c r="M5" s="38">
        <f>HLOOKUP(L5,C5:G10,2,FALSE)</f>
        <v>25436</v>
      </c>
      <c r="N5" s="38">
        <f>HLOOKUP(L5,C5:G10,3,FALSE)</f>
        <v>21854</v>
      </c>
      <c r="O5" s="38">
        <f>HLOOKUP(L5,E5:I10,4,FALSE)</f>
        <v>16548</v>
      </c>
      <c r="P5" s="38">
        <f>HLOOKUP(L5,F5:J10,5,FALSE)</f>
        <v>24362</v>
      </c>
      <c r="Q5" s="38">
        <f>HLOOKUP(L5,G5:K10,6,FALSE)</f>
        <v>42513</v>
      </c>
    </row>
    <row r="6" spans="3:17" x14ac:dyDescent="0.35">
      <c r="C6" s="37">
        <v>2018</v>
      </c>
      <c r="D6" s="37">
        <v>16240</v>
      </c>
      <c r="E6" s="37">
        <v>12000</v>
      </c>
      <c r="F6" s="37">
        <v>42510</v>
      </c>
      <c r="G6" s="37">
        <v>25436</v>
      </c>
    </row>
    <row r="7" spans="3:17" x14ac:dyDescent="0.35">
      <c r="C7" s="37">
        <v>2019</v>
      </c>
      <c r="D7" s="37">
        <v>25341</v>
      </c>
      <c r="E7" s="37">
        <v>16452</v>
      </c>
      <c r="F7" s="37">
        <v>52310</v>
      </c>
      <c r="G7" s="37">
        <v>21854</v>
      </c>
    </row>
    <row r="8" spans="3:17" x14ac:dyDescent="0.35">
      <c r="C8" s="37">
        <v>2020</v>
      </c>
      <c r="D8" s="37">
        <v>42510</v>
      </c>
      <c r="E8" s="37">
        <v>38564</v>
      </c>
      <c r="F8" s="37">
        <v>12542</v>
      </c>
      <c r="G8" s="37">
        <v>16548</v>
      </c>
    </row>
    <row r="9" spans="3:17" x14ac:dyDescent="0.35">
      <c r="C9" s="37">
        <v>2021</v>
      </c>
      <c r="D9" s="37">
        <v>12543</v>
      </c>
      <c r="E9" s="37">
        <v>42590</v>
      </c>
      <c r="F9" s="37">
        <v>14658</v>
      </c>
      <c r="G9" s="37">
        <v>24362</v>
      </c>
    </row>
    <row r="10" spans="3:17" x14ac:dyDescent="0.35">
      <c r="C10" s="37">
        <v>2022</v>
      </c>
      <c r="D10" s="37">
        <v>24851</v>
      </c>
      <c r="E10" s="37">
        <v>19720</v>
      </c>
      <c r="F10" s="37">
        <v>35241</v>
      </c>
      <c r="G10" s="37">
        <v>42513</v>
      </c>
    </row>
  </sheetData>
  <mergeCells count="2">
    <mergeCell ref="I1:J1"/>
    <mergeCell ref="C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2A5E-92F2-4B06-8164-0C179D6595E1}">
  <dimension ref="C1:J12"/>
  <sheetViews>
    <sheetView workbookViewId="0">
      <selection activeCell="G10" sqref="G10"/>
    </sheetView>
  </sheetViews>
  <sheetFormatPr defaultRowHeight="14.5" x14ac:dyDescent="0.35"/>
  <sheetData>
    <row r="1" spans="3:10" ht="15.5" x14ac:dyDescent="0.35">
      <c r="C1" s="88" t="s">
        <v>237</v>
      </c>
      <c r="D1" s="88"/>
      <c r="E1" s="88"/>
      <c r="F1" s="88"/>
      <c r="G1" s="88"/>
      <c r="H1" s="88"/>
      <c r="I1" s="88"/>
      <c r="J1" s="88"/>
    </row>
    <row r="6" spans="3:10" x14ac:dyDescent="0.35">
      <c r="C6" s="72" t="s">
        <v>35</v>
      </c>
      <c r="D6" s="72" t="s">
        <v>238</v>
      </c>
      <c r="I6" s="89" t="s">
        <v>22</v>
      </c>
      <c r="J6" s="89"/>
    </row>
    <row r="7" spans="3:10" x14ac:dyDescent="0.35">
      <c r="C7" s="73">
        <v>0</v>
      </c>
      <c r="D7" s="71" t="s">
        <v>25</v>
      </c>
      <c r="I7" s="75" t="s">
        <v>35</v>
      </c>
      <c r="J7" s="75" t="s">
        <v>238</v>
      </c>
    </row>
    <row r="8" spans="3:10" x14ac:dyDescent="0.35">
      <c r="C8" s="73">
        <v>40</v>
      </c>
      <c r="D8" s="71" t="s">
        <v>239</v>
      </c>
      <c r="I8" s="74">
        <v>85</v>
      </c>
      <c r="J8" s="74" t="str">
        <f>VLOOKUP(I8,C7:D12,2,TRUE)</f>
        <v>A</v>
      </c>
    </row>
    <row r="9" spans="3:10" x14ac:dyDescent="0.35">
      <c r="C9" s="73">
        <v>60</v>
      </c>
      <c r="D9" s="71" t="s">
        <v>240</v>
      </c>
      <c r="I9" s="74">
        <v>67</v>
      </c>
      <c r="J9" s="74" t="str">
        <f>VLOOKUP(I9,C8:D13,2,TRUE)</f>
        <v>B</v>
      </c>
    </row>
    <row r="10" spans="3:10" x14ac:dyDescent="0.35">
      <c r="C10" s="73">
        <v>70</v>
      </c>
      <c r="D10" s="71" t="s">
        <v>241</v>
      </c>
    </row>
    <row r="11" spans="3:10" x14ac:dyDescent="0.35">
      <c r="C11" s="73">
        <v>80</v>
      </c>
      <c r="D11" s="71" t="s">
        <v>242</v>
      </c>
    </row>
    <row r="12" spans="3:10" x14ac:dyDescent="0.35">
      <c r="C12" s="73">
        <v>100</v>
      </c>
      <c r="D12" s="71" t="s">
        <v>243</v>
      </c>
    </row>
  </sheetData>
  <mergeCells count="2">
    <mergeCell ref="C1:J1"/>
    <mergeCell ref="I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3"/>
  <sheetViews>
    <sheetView workbookViewId="0">
      <selection activeCell="H3" sqref="H3"/>
    </sheetView>
  </sheetViews>
  <sheetFormatPr defaultRowHeight="14.5" x14ac:dyDescent="0.35"/>
  <cols>
    <col min="3" max="3" width="11.7265625" customWidth="1"/>
    <col min="4" max="4" width="11.453125" customWidth="1"/>
    <col min="6" max="6" width="10" customWidth="1"/>
    <col min="7" max="7" width="12.453125" customWidth="1"/>
    <col min="9" max="9" width="10.7265625" customWidth="1"/>
  </cols>
  <sheetData>
    <row r="1" spans="2:11" ht="22.5" x14ac:dyDescent="0.45">
      <c r="G1" s="83" t="s">
        <v>61</v>
      </c>
      <c r="H1" s="83"/>
      <c r="I1" s="83"/>
      <c r="J1" s="83"/>
      <c r="K1" s="83"/>
    </row>
    <row r="4" spans="2:11" x14ac:dyDescent="0.35">
      <c r="B4" s="90" t="s">
        <v>62</v>
      </c>
      <c r="C4" s="90"/>
    </row>
    <row r="6" spans="2:11" x14ac:dyDescent="0.35">
      <c r="G6" s="14"/>
      <c r="H6" s="14"/>
      <c r="I6" s="14"/>
      <c r="J6" s="14"/>
      <c r="K6" s="14"/>
    </row>
    <row r="7" spans="2:11" x14ac:dyDescent="0.35">
      <c r="C7" s="111" t="s">
        <v>34</v>
      </c>
      <c r="D7" s="111" t="s">
        <v>54</v>
      </c>
      <c r="E7" s="111" t="s">
        <v>63</v>
      </c>
      <c r="F7" s="112" t="s">
        <v>64</v>
      </c>
      <c r="G7" s="91" t="s">
        <v>71</v>
      </c>
      <c r="H7" s="91"/>
      <c r="I7" s="91"/>
      <c r="J7" s="91"/>
      <c r="K7" s="91"/>
    </row>
    <row r="8" spans="2:11" x14ac:dyDescent="0.35">
      <c r="C8" s="21" t="s">
        <v>72</v>
      </c>
      <c r="D8" s="21" t="s">
        <v>57</v>
      </c>
      <c r="E8" s="20">
        <v>75000</v>
      </c>
      <c r="F8" s="113" t="str">
        <f>IF(E8&gt;55000,"Good Job","Work Hard")</f>
        <v>Good Job</v>
      </c>
      <c r="G8" s="14"/>
      <c r="H8" s="14"/>
      <c r="I8" s="14"/>
      <c r="J8" s="14"/>
      <c r="K8" s="14"/>
    </row>
    <row r="9" spans="2:11" x14ac:dyDescent="0.35">
      <c r="C9" s="21" t="s">
        <v>73</v>
      </c>
      <c r="D9" s="21" t="s">
        <v>65</v>
      </c>
      <c r="E9" s="20">
        <v>50000</v>
      </c>
      <c r="F9" s="114" t="str">
        <f t="shared" ref="F9:F14" si="0">IF(E9&gt;55000,"Good Job","Work Hard")</f>
        <v>Work Hard</v>
      </c>
    </row>
    <row r="10" spans="2:11" x14ac:dyDescent="0.35">
      <c r="C10" s="21" t="s">
        <v>74</v>
      </c>
      <c r="D10" s="21" t="s">
        <v>66</v>
      </c>
      <c r="E10" s="20">
        <v>31000</v>
      </c>
      <c r="F10" s="114" t="str">
        <f t="shared" si="0"/>
        <v>Work Hard</v>
      </c>
    </row>
    <row r="11" spans="2:11" x14ac:dyDescent="0.35">
      <c r="C11" s="21" t="s">
        <v>75</v>
      </c>
      <c r="D11" s="21" t="s">
        <v>67</v>
      </c>
      <c r="E11" s="20">
        <v>80000</v>
      </c>
      <c r="F11" s="114" t="str">
        <f t="shared" si="0"/>
        <v>Good Job</v>
      </c>
    </row>
    <row r="12" spans="2:11" x14ac:dyDescent="0.35">
      <c r="C12" s="21" t="s">
        <v>76</v>
      </c>
      <c r="D12" s="21" t="s">
        <v>68</v>
      </c>
      <c r="E12" s="20">
        <v>84000</v>
      </c>
      <c r="F12" s="114" t="str">
        <f t="shared" si="0"/>
        <v>Good Job</v>
      </c>
    </row>
    <row r="13" spans="2:11" x14ac:dyDescent="0.35">
      <c r="C13" s="21" t="s">
        <v>77</v>
      </c>
      <c r="D13" s="21" t="s">
        <v>65</v>
      </c>
      <c r="E13" s="20">
        <v>66000</v>
      </c>
      <c r="F13" s="114" t="str">
        <f t="shared" si="0"/>
        <v>Good Job</v>
      </c>
    </row>
    <row r="14" spans="2:11" x14ac:dyDescent="0.35">
      <c r="C14" s="21" t="s">
        <v>78</v>
      </c>
      <c r="D14" s="21" t="s">
        <v>57</v>
      </c>
      <c r="E14" s="20">
        <v>125000</v>
      </c>
      <c r="F14" s="114" t="str">
        <f t="shared" si="0"/>
        <v>Good Job</v>
      </c>
    </row>
    <row r="18" spans="2:11" x14ac:dyDescent="0.35">
      <c r="B18" s="90" t="s">
        <v>79</v>
      </c>
      <c r="C18" s="90"/>
    </row>
    <row r="21" spans="2:11" x14ac:dyDescent="0.35">
      <c r="C21" s="24" t="s">
        <v>34</v>
      </c>
      <c r="D21" s="24" t="s">
        <v>54</v>
      </c>
      <c r="E21" s="24" t="s">
        <v>45</v>
      </c>
      <c r="F21" s="24" t="s">
        <v>80</v>
      </c>
    </row>
    <row r="22" spans="2:11" x14ac:dyDescent="0.35">
      <c r="C22" s="22" t="s">
        <v>46</v>
      </c>
      <c r="D22" s="22" t="s">
        <v>57</v>
      </c>
      <c r="E22" s="23">
        <v>30</v>
      </c>
      <c r="F22" s="110" t="str" cm="1">
        <f t="array" ref="F22">_xlfn.IFS(E22&lt;=13,"Kid",E22&lt;=18,"Teen",E22&lt;=22,"Young",E22&gt;24,"Adult")</f>
        <v>Adult</v>
      </c>
    </row>
    <row r="23" spans="2:11" x14ac:dyDescent="0.35">
      <c r="C23" s="22" t="s">
        <v>47</v>
      </c>
      <c r="D23" s="22" t="s">
        <v>65</v>
      </c>
      <c r="E23" s="23">
        <v>18</v>
      </c>
      <c r="F23" s="110" t="str" cm="1">
        <f t="array" ref="F23">_xlfn.IFS(E23&lt;=13,"Kid",E23&lt;=18,"Teen",E23&lt;=22,"Young",E23&gt;24,"Adult")</f>
        <v>Teen</v>
      </c>
    </row>
    <row r="24" spans="2:11" x14ac:dyDescent="0.35">
      <c r="C24" s="22" t="s">
        <v>220</v>
      </c>
      <c r="D24" s="22" t="s">
        <v>66</v>
      </c>
      <c r="E24" s="23">
        <v>24</v>
      </c>
      <c r="F24" s="110" t="e" cm="1">
        <f t="array" ref="F24">_xlfn.IFS(E24&lt;=13,"Kid",E24&lt;=18,"Teen",E24&lt;=22,"Young",E24&gt;24,"Adult")</f>
        <v>#N/A</v>
      </c>
      <c r="J24" s="26" t="s">
        <v>45</v>
      </c>
      <c r="K24" s="26" t="s">
        <v>80</v>
      </c>
    </row>
    <row r="25" spans="2:11" x14ac:dyDescent="0.35">
      <c r="C25" s="22" t="s">
        <v>49</v>
      </c>
      <c r="D25" s="22" t="s">
        <v>67</v>
      </c>
      <c r="E25" s="23">
        <v>19</v>
      </c>
      <c r="F25" s="110" t="str" cm="1">
        <f t="array" ref="F25">_xlfn.IFS(E25&lt;=13,"Kid",E25&lt;=18,"Teen",E25&lt;=22,"Young",E25&gt;24,"Adult")</f>
        <v>Young</v>
      </c>
      <c r="J25" s="25" t="s">
        <v>81</v>
      </c>
      <c r="K25" s="25" t="s">
        <v>82</v>
      </c>
    </row>
    <row r="26" spans="2:11" x14ac:dyDescent="0.35">
      <c r="C26" s="22" t="s">
        <v>50</v>
      </c>
      <c r="D26" s="22" t="s">
        <v>68</v>
      </c>
      <c r="E26" s="23">
        <v>28</v>
      </c>
      <c r="F26" s="110" t="str" cm="1">
        <f t="array" ref="F26">_xlfn.IFS(E26&lt;=13,"Kid",E26&lt;=18,"Teen",E26&lt;=22,"Young",E26&gt;24,"Adult")</f>
        <v>Adult</v>
      </c>
      <c r="J26" s="25" t="s">
        <v>83</v>
      </c>
      <c r="K26" s="25" t="s">
        <v>84</v>
      </c>
    </row>
    <row r="27" spans="2:11" x14ac:dyDescent="0.35">
      <c r="C27" s="22" t="s">
        <v>51</v>
      </c>
      <c r="D27" s="22" t="s">
        <v>65</v>
      </c>
      <c r="E27" s="23">
        <v>17</v>
      </c>
      <c r="F27" s="110" t="str" cm="1">
        <f t="array" ref="F27">_xlfn.IFS(E27&lt;=13,"Kid",E27&lt;=18,"Teen",E27&lt;=22,"Young",E27&gt;24,"Adult")</f>
        <v>Teen</v>
      </c>
      <c r="J27" s="25" t="s">
        <v>85</v>
      </c>
      <c r="K27" s="25" t="s">
        <v>86</v>
      </c>
    </row>
    <row r="28" spans="2:11" x14ac:dyDescent="0.35">
      <c r="C28" s="22" t="s">
        <v>69</v>
      </c>
      <c r="D28" s="22" t="s">
        <v>57</v>
      </c>
      <c r="E28" s="23">
        <v>26</v>
      </c>
      <c r="F28" s="110" t="str" cm="1">
        <f t="array" ref="F28">_xlfn.IFS(E28&lt;=13,"Kid",E28&lt;=18,"Teen",E28&lt;=22,"Young",E28&gt;24,"Adult")</f>
        <v>Adult</v>
      </c>
      <c r="J28" s="25" t="s">
        <v>87</v>
      </c>
      <c r="K28" s="25" t="s">
        <v>88</v>
      </c>
    </row>
    <row r="32" spans="2:11" x14ac:dyDescent="0.35">
      <c r="B32" s="90" t="s">
        <v>254</v>
      </c>
      <c r="C32" s="90"/>
      <c r="D32" s="90"/>
    </row>
    <row r="35" spans="3:9" x14ac:dyDescent="0.35">
      <c r="C35" s="77" t="s">
        <v>244</v>
      </c>
      <c r="D35" s="77" t="s">
        <v>64</v>
      </c>
      <c r="G35" s="79" t="s">
        <v>34</v>
      </c>
      <c r="H35" s="79" t="s">
        <v>45</v>
      </c>
      <c r="I35" s="79" t="s">
        <v>64</v>
      </c>
    </row>
    <row r="36" spans="3:9" x14ac:dyDescent="0.35">
      <c r="C36" s="76" t="s">
        <v>245</v>
      </c>
      <c r="D36" s="76" t="s">
        <v>246</v>
      </c>
      <c r="G36" s="78" t="s">
        <v>46</v>
      </c>
      <c r="H36" s="80">
        <v>25</v>
      </c>
      <c r="I36" s="115" t="str">
        <f>IF(H36&gt;=60,"Old Age",IF(H36&gt;45,"Middle Age",IF(H36&gt;20,"Adult",IF(H36&gt;13,"Teenager","Child"))))</f>
        <v>Adult</v>
      </c>
    </row>
    <row r="37" spans="3:9" x14ac:dyDescent="0.35">
      <c r="C37" s="76" t="s">
        <v>247</v>
      </c>
      <c r="D37" s="76" t="s">
        <v>248</v>
      </c>
      <c r="G37" s="78" t="s">
        <v>47</v>
      </c>
      <c r="H37" s="80">
        <v>8</v>
      </c>
      <c r="I37" s="115" t="str">
        <f t="shared" ref="I37:I42" si="1">IF(H37&gt;=60,"Old Age",IF(H37&gt;45,"Middle Age",IF(H37&gt;20,"Adult",IF(H37&gt;13,"Teenager","Child"))))</f>
        <v>Child</v>
      </c>
    </row>
    <row r="38" spans="3:9" x14ac:dyDescent="0.35">
      <c r="C38" s="76" t="s">
        <v>88</v>
      </c>
      <c r="D38" s="76" t="s">
        <v>249</v>
      </c>
      <c r="G38" s="78" t="s">
        <v>112</v>
      </c>
      <c r="H38" s="80">
        <v>51</v>
      </c>
      <c r="I38" s="115" t="str">
        <f t="shared" si="1"/>
        <v>Middle Age</v>
      </c>
    </row>
    <row r="39" spans="3:9" x14ac:dyDescent="0.35">
      <c r="C39" s="76" t="s">
        <v>250</v>
      </c>
      <c r="D39" s="76" t="s">
        <v>251</v>
      </c>
      <c r="G39" s="78" t="s">
        <v>49</v>
      </c>
      <c r="H39" s="80">
        <v>39</v>
      </c>
      <c r="I39" s="115" t="str">
        <f t="shared" si="1"/>
        <v>Adult</v>
      </c>
    </row>
    <row r="40" spans="3:9" x14ac:dyDescent="0.35">
      <c r="C40" s="76" t="s">
        <v>252</v>
      </c>
      <c r="D40" s="76" t="s">
        <v>253</v>
      </c>
      <c r="G40" s="78" t="s">
        <v>255</v>
      </c>
      <c r="H40" s="80">
        <v>41</v>
      </c>
      <c r="I40" s="115" t="str">
        <f t="shared" si="1"/>
        <v>Adult</v>
      </c>
    </row>
    <row r="41" spans="3:9" x14ac:dyDescent="0.35">
      <c r="G41" s="78" t="s">
        <v>230</v>
      </c>
      <c r="H41" s="80">
        <v>15</v>
      </c>
      <c r="I41" s="115" t="str">
        <f t="shared" si="1"/>
        <v>Teenager</v>
      </c>
    </row>
    <row r="42" spans="3:9" x14ac:dyDescent="0.35">
      <c r="G42" s="78" t="s">
        <v>69</v>
      </c>
      <c r="H42" s="80">
        <v>64</v>
      </c>
      <c r="I42" s="115" t="str">
        <f t="shared" si="1"/>
        <v>Old Age</v>
      </c>
    </row>
    <row r="43" spans="3:9" x14ac:dyDescent="0.35">
      <c r="I43" s="82"/>
    </row>
  </sheetData>
  <mergeCells count="5">
    <mergeCell ref="B32:D32"/>
    <mergeCell ref="G1:K1"/>
    <mergeCell ref="G7:K7"/>
    <mergeCell ref="B4:C4"/>
    <mergeCell ref="B18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5946-0EA7-4C91-865D-D7F1BA8FB5E6}">
  <dimension ref="B1:N23"/>
  <sheetViews>
    <sheetView workbookViewId="0">
      <selection activeCell="H1" sqref="H1:I1"/>
    </sheetView>
  </sheetViews>
  <sheetFormatPr defaultRowHeight="14.5" x14ac:dyDescent="0.35"/>
  <cols>
    <col min="5" max="5" width="17.453125" customWidth="1"/>
    <col min="11" max="11" width="13" customWidth="1"/>
  </cols>
  <sheetData>
    <row r="1" spans="2:14" ht="22.5" x14ac:dyDescent="0.35">
      <c r="H1" s="92" t="s">
        <v>114</v>
      </c>
      <c r="I1" s="92"/>
    </row>
    <row r="4" spans="2:14" x14ac:dyDescent="0.35">
      <c r="C4" s="86" t="s">
        <v>115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</row>
    <row r="7" spans="2:14" x14ac:dyDescent="0.35">
      <c r="C7" s="35" t="s">
        <v>118</v>
      </c>
      <c r="D7" s="35" t="s">
        <v>116</v>
      </c>
      <c r="E7" s="35" t="s">
        <v>117</v>
      </c>
    </row>
    <row r="8" spans="2:14" x14ac:dyDescent="0.35">
      <c r="C8" s="37">
        <v>10</v>
      </c>
      <c r="D8" s="37">
        <v>5</v>
      </c>
      <c r="E8" s="41">
        <f>IFERROR(C8/D8,"Error in calculation")</f>
        <v>2</v>
      </c>
    </row>
    <row r="9" spans="2:14" x14ac:dyDescent="0.35">
      <c r="C9" s="37">
        <v>10</v>
      </c>
      <c r="D9" s="37">
        <v>2</v>
      </c>
      <c r="E9" s="41">
        <f>IFERROR(C9/D9,"Error in calculation")</f>
        <v>5</v>
      </c>
    </row>
    <row r="10" spans="2:14" x14ac:dyDescent="0.35">
      <c r="C10" s="37" t="s">
        <v>119</v>
      </c>
      <c r="D10" s="37">
        <v>2</v>
      </c>
      <c r="E10" s="40" t="str">
        <f>IFERROR(C10/D10,"Error in calculation")</f>
        <v>Error in calculation</v>
      </c>
    </row>
    <row r="11" spans="2:14" x14ac:dyDescent="0.35">
      <c r="C11" s="37">
        <v>10</v>
      </c>
      <c r="D11" s="37">
        <v>0</v>
      </c>
      <c r="E11" s="40" t="str">
        <f>IFERROR(C11/D11,"Error in calculation")</f>
        <v>Error in calculation</v>
      </c>
    </row>
    <row r="12" spans="2:14" x14ac:dyDescent="0.35">
      <c r="C12" s="37">
        <v>10</v>
      </c>
      <c r="D12" s="37"/>
      <c r="E12" s="40" t="str">
        <f>IFERROR(C12/D12,"Error in calculation")</f>
        <v>Error in calculation</v>
      </c>
    </row>
    <row r="16" spans="2:14" x14ac:dyDescent="0.35">
      <c r="B16" s="93" t="s">
        <v>120</v>
      </c>
      <c r="C16" s="93"/>
      <c r="D16" s="93"/>
    </row>
    <row r="20" spans="3:11" x14ac:dyDescent="0.35">
      <c r="C20" s="43" t="s">
        <v>121</v>
      </c>
      <c r="D20" s="43" t="s">
        <v>122</v>
      </c>
      <c r="E20" s="43" t="s">
        <v>128</v>
      </c>
      <c r="F20" s="42"/>
      <c r="G20" s="42"/>
      <c r="H20" s="42"/>
      <c r="I20" s="42"/>
      <c r="J20" s="43" t="s">
        <v>123</v>
      </c>
      <c r="K20" s="43" t="s">
        <v>128</v>
      </c>
    </row>
    <row r="21" spans="3:11" x14ac:dyDescent="0.35">
      <c r="C21" s="37" t="s">
        <v>127</v>
      </c>
      <c r="D21" s="44">
        <v>120</v>
      </c>
      <c r="E21" s="45" t="str">
        <f>IFERROR(VLOOKUP(C21,J21:K23,2,FALSE),"Not Found")</f>
        <v>Not Found</v>
      </c>
      <c r="J21" s="37" t="s">
        <v>124</v>
      </c>
      <c r="K21" s="37">
        <v>10</v>
      </c>
    </row>
    <row r="22" spans="3:11" x14ac:dyDescent="0.35">
      <c r="C22" s="37" t="s">
        <v>124</v>
      </c>
      <c r="D22" s="44">
        <v>90</v>
      </c>
      <c r="E22" s="45">
        <f>IFERROR(VLOOKUP(C22,J21:K23,2,FALSE),"Not Found")</f>
        <v>10</v>
      </c>
      <c r="J22" s="37" t="s">
        <v>125</v>
      </c>
      <c r="K22" s="37">
        <v>12</v>
      </c>
    </row>
    <row r="23" spans="3:11" x14ac:dyDescent="0.35">
      <c r="C23" s="37" t="s">
        <v>125</v>
      </c>
      <c r="D23" s="44">
        <v>70</v>
      </c>
      <c r="E23" s="45">
        <f>IFERROR(VLOOKUP(C23,J21:K23,2,FALSE),"Not Found")</f>
        <v>12</v>
      </c>
      <c r="J23" s="37" t="s">
        <v>126</v>
      </c>
      <c r="K23" s="37">
        <v>15</v>
      </c>
    </row>
  </sheetData>
  <mergeCells count="3">
    <mergeCell ref="H1:I1"/>
    <mergeCell ref="C4:N4"/>
    <mergeCell ref="B16:D1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E6D3-BAF0-4C0B-AE58-CA605DBD3A43}">
  <dimension ref="A1:I43"/>
  <sheetViews>
    <sheetView workbookViewId="0">
      <selection activeCell="J2" sqref="J2"/>
    </sheetView>
  </sheetViews>
  <sheetFormatPr defaultRowHeight="14.5" x14ac:dyDescent="0.35"/>
  <cols>
    <col min="2" max="2" width="18.08984375" customWidth="1"/>
    <col min="3" max="3" width="8.81640625" customWidth="1"/>
    <col min="8" max="8" width="13.1796875" customWidth="1"/>
    <col min="11" max="11" width="12.08984375" customWidth="1"/>
  </cols>
  <sheetData>
    <row r="1" spans="1:9" ht="22.5" x14ac:dyDescent="0.45">
      <c r="E1" s="83" t="s">
        <v>256</v>
      </c>
      <c r="F1" s="83"/>
      <c r="G1" s="83"/>
      <c r="H1" s="83"/>
      <c r="I1" s="83"/>
    </row>
    <row r="4" spans="1:9" x14ac:dyDescent="0.35">
      <c r="C4" s="94" t="s">
        <v>171</v>
      </c>
      <c r="D4" s="94"/>
      <c r="E4" s="94"/>
      <c r="F4" s="94"/>
      <c r="G4" s="94"/>
    </row>
    <row r="5" spans="1:9" x14ac:dyDescent="0.35">
      <c r="A5" s="47" t="s">
        <v>135</v>
      </c>
      <c r="B5" s="47" t="s">
        <v>136</v>
      </c>
      <c r="C5" s="48">
        <v>2017</v>
      </c>
      <c r="D5" s="47">
        <v>2018</v>
      </c>
      <c r="E5" s="47">
        <v>2019</v>
      </c>
      <c r="F5" s="47">
        <v>2020</v>
      </c>
      <c r="G5" s="47">
        <v>2021</v>
      </c>
      <c r="H5" s="47" t="s">
        <v>170</v>
      </c>
    </row>
    <row r="6" spans="1:9" x14ac:dyDescent="0.35">
      <c r="A6" s="38">
        <v>1</v>
      </c>
      <c r="B6" s="46" t="s">
        <v>137</v>
      </c>
      <c r="C6" s="46">
        <v>25727</v>
      </c>
      <c r="D6" s="46">
        <v>24475</v>
      </c>
      <c r="E6" s="38">
        <v>21992</v>
      </c>
      <c r="F6" s="46">
        <v>19509</v>
      </c>
      <c r="G6" s="46">
        <v>21556</v>
      </c>
      <c r="H6" s="38">
        <f>_xlfn.RANK.EQ(G6,$G$6:$G$42,0)</f>
        <v>7</v>
      </c>
    </row>
    <row r="7" spans="1:9" x14ac:dyDescent="0.35">
      <c r="A7" s="38">
        <v>2</v>
      </c>
      <c r="B7" s="46" t="s">
        <v>138</v>
      </c>
      <c r="C7" s="46">
        <v>241</v>
      </c>
      <c r="D7" s="46">
        <v>277</v>
      </c>
      <c r="E7" s="38">
        <v>237</v>
      </c>
      <c r="F7" s="46">
        <v>134</v>
      </c>
      <c r="G7" s="46">
        <v>283</v>
      </c>
      <c r="H7" s="38">
        <f t="shared" ref="H7:H42" si="0">_xlfn.RANK.EQ(G7,$G$6:$G$42,0)</f>
        <v>28</v>
      </c>
    </row>
    <row r="8" spans="1:9" x14ac:dyDescent="0.35">
      <c r="A8" s="38">
        <v>3</v>
      </c>
      <c r="B8" s="46" t="s">
        <v>139</v>
      </c>
      <c r="C8" s="46">
        <v>7170</v>
      </c>
      <c r="D8" s="46">
        <v>8248</v>
      </c>
      <c r="E8" s="38">
        <v>8350</v>
      </c>
      <c r="F8" s="46">
        <v>6595</v>
      </c>
      <c r="G8" s="46">
        <v>7411</v>
      </c>
      <c r="H8" s="38">
        <f t="shared" si="0"/>
        <v>16</v>
      </c>
    </row>
    <row r="9" spans="1:9" x14ac:dyDescent="0.35">
      <c r="A9" s="38">
        <v>4</v>
      </c>
      <c r="B9" s="46" t="s">
        <v>140</v>
      </c>
      <c r="C9" s="46">
        <v>8855</v>
      </c>
      <c r="D9" s="46">
        <v>9600</v>
      </c>
      <c r="E9" s="38">
        <v>10007</v>
      </c>
      <c r="F9" s="46">
        <v>8639</v>
      </c>
      <c r="G9" s="46">
        <v>9553</v>
      </c>
      <c r="H9" s="38">
        <f t="shared" si="0"/>
        <v>15</v>
      </c>
    </row>
    <row r="10" spans="1:9" x14ac:dyDescent="0.35">
      <c r="A10" s="38">
        <v>5</v>
      </c>
      <c r="B10" s="46" t="s">
        <v>141</v>
      </c>
      <c r="C10" s="46">
        <v>13563</v>
      </c>
      <c r="D10" s="46">
        <v>13864</v>
      </c>
      <c r="E10" s="38">
        <v>13899</v>
      </c>
      <c r="F10" s="46">
        <v>11656</v>
      </c>
      <c r="G10" s="46">
        <v>12375</v>
      </c>
      <c r="H10" s="38">
        <f t="shared" si="0"/>
        <v>11</v>
      </c>
    </row>
    <row r="11" spans="1:9" x14ac:dyDescent="0.35">
      <c r="A11" s="38">
        <v>6</v>
      </c>
      <c r="B11" s="46" t="s">
        <v>142</v>
      </c>
      <c r="C11" s="46">
        <v>3917</v>
      </c>
      <c r="D11" s="46">
        <v>3709</v>
      </c>
      <c r="E11" s="38">
        <v>3440</v>
      </c>
      <c r="F11" s="46">
        <v>2375</v>
      </c>
      <c r="G11" s="46">
        <v>2849</v>
      </c>
      <c r="H11" s="38">
        <f t="shared" si="0"/>
        <v>21</v>
      </c>
    </row>
    <row r="12" spans="1:9" x14ac:dyDescent="0.35">
      <c r="A12" s="38">
        <v>7</v>
      </c>
      <c r="B12" s="46" t="s">
        <v>143</v>
      </c>
      <c r="C12" s="46">
        <v>19081</v>
      </c>
      <c r="D12" s="46">
        <v>18769</v>
      </c>
      <c r="E12" s="38">
        <v>17046</v>
      </c>
      <c r="F12" s="46">
        <v>13398</v>
      </c>
      <c r="G12" s="46">
        <v>15186</v>
      </c>
      <c r="H12" s="38">
        <f t="shared" si="0"/>
        <v>10</v>
      </c>
    </row>
    <row r="13" spans="1:9" x14ac:dyDescent="0.35">
      <c r="A13" s="38">
        <v>8</v>
      </c>
      <c r="B13" s="46" t="s">
        <v>144</v>
      </c>
      <c r="C13" s="46">
        <v>11258</v>
      </c>
      <c r="D13" s="46">
        <v>11238</v>
      </c>
      <c r="E13" s="38">
        <v>10944</v>
      </c>
      <c r="F13" s="46">
        <v>9431</v>
      </c>
      <c r="G13" s="46">
        <v>9933</v>
      </c>
      <c r="H13" s="38">
        <f t="shared" si="0"/>
        <v>14</v>
      </c>
    </row>
    <row r="14" spans="1:9" x14ac:dyDescent="0.35">
      <c r="A14" s="38">
        <v>9</v>
      </c>
      <c r="B14" s="46" t="s">
        <v>146</v>
      </c>
      <c r="C14" s="46">
        <v>3144</v>
      </c>
      <c r="D14" s="46">
        <v>3110</v>
      </c>
      <c r="E14" s="38">
        <v>2873</v>
      </c>
      <c r="F14" s="46">
        <v>2239</v>
      </c>
      <c r="G14" s="46">
        <v>2402</v>
      </c>
      <c r="H14" s="38">
        <f t="shared" si="0"/>
        <v>22</v>
      </c>
    </row>
    <row r="15" spans="1:9" x14ac:dyDescent="0.35">
      <c r="A15" s="38">
        <v>10</v>
      </c>
      <c r="B15" s="46" t="s">
        <v>147</v>
      </c>
      <c r="C15" s="46">
        <v>5198</v>
      </c>
      <c r="D15" s="46">
        <v>5394</v>
      </c>
      <c r="E15" s="38">
        <v>5217</v>
      </c>
      <c r="F15" s="46">
        <v>4405</v>
      </c>
      <c r="G15" s="46">
        <v>4728</v>
      </c>
      <c r="H15" s="38">
        <f t="shared" si="0"/>
        <v>19</v>
      </c>
    </row>
    <row r="16" spans="1:9" x14ac:dyDescent="0.35">
      <c r="A16" s="38">
        <v>11</v>
      </c>
      <c r="B16" s="46" t="s">
        <v>129</v>
      </c>
      <c r="C16" s="46">
        <v>42542</v>
      </c>
      <c r="D16" s="46">
        <v>41707</v>
      </c>
      <c r="E16" s="38">
        <v>40648</v>
      </c>
      <c r="F16" s="46">
        <v>34178</v>
      </c>
      <c r="G16" s="46">
        <v>34647</v>
      </c>
      <c r="H16" s="38">
        <f t="shared" si="0"/>
        <v>4</v>
      </c>
    </row>
    <row r="17" spans="1:8" x14ac:dyDescent="0.35">
      <c r="A17" s="38">
        <v>12</v>
      </c>
      <c r="B17" s="46" t="s">
        <v>148</v>
      </c>
      <c r="C17" s="46">
        <v>38470</v>
      </c>
      <c r="D17" s="46">
        <v>40181</v>
      </c>
      <c r="E17" s="38">
        <v>41111</v>
      </c>
      <c r="F17" s="46">
        <v>27877</v>
      </c>
      <c r="G17" s="46">
        <v>33296</v>
      </c>
      <c r="H17" s="38">
        <f t="shared" si="0"/>
        <v>5</v>
      </c>
    </row>
    <row r="18" spans="1:8" x14ac:dyDescent="0.35">
      <c r="A18" s="38">
        <v>13</v>
      </c>
      <c r="B18" s="46" t="s">
        <v>130</v>
      </c>
      <c r="C18" s="46">
        <v>53399</v>
      </c>
      <c r="D18" s="46">
        <v>51397</v>
      </c>
      <c r="E18" s="38">
        <v>50669</v>
      </c>
      <c r="F18" s="46">
        <v>45266</v>
      </c>
      <c r="G18" s="46">
        <v>48877</v>
      </c>
      <c r="H18" s="38">
        <f t="shared" si="0"/>
        <v>2</v>
      </c>
    </row>
    <row r="19" spans="1:8" x14ac:dyDescent="0.35">
      <c r="A19" s="38">
        <v>14</v>
      </c>
      <c r="B19" s="46" t="s">
        <v>131</v>
      </c>
      <c r="C19" s="46">
        <v>35853</v>
      </c>
      <c r="D19" s="46">
        <v>35717</v>
      </c>
      <c r="E19" s="38">
        <v>32925</v>
      </c>
      <c r="F19" s="46">
        <v>24971</v>
      </c>
      <c r="G19" s="46">
        <v>28477</v>
      </c>
      <c r="H19" s="38">
        <f t="shared" si="0"/>
        <v>6</v>
      </c>
    </row>
    <row r="20" spans="1:8" x14ac:dyDescent="0.35">
      <c r="A20" s="38">
        <v>15</v>
      </c>
      <c r="B20" s="46" t="s">
        <v>149</v>
      </c>
      <c r="C20" s="46">
        <v>578</v>
      </c>
      <c r="D20" s="46">
        <v>601</v>
      </c>
      <c r="E20" s="38">
        <v>672</v>
      </c>
      <c r="F20" s="46">
        <v>432</v>
      </c>
      <c r="G20" s="46">
        <v>366</v>
      </c>
      <c r="H20" s="38">
        <f t="shared" si="0"/>
        <v>27</v>
      </c>
    </row>
    <row r="21" spans="1:8" x14ac:dyDescent="0.35">
      <c r="A21" s="38">
        <v>16</v>
      </c>
      <c r="B21" s="46" t="s">
        <v>150</v>
      </c>
      <c r="C21" s="46">
        <v>675</v>
      </c>
      <c r="D21" s="46">
        <v>399</v>
      </c>
      <c r="E21" s="38">
        <v>482</v>
      </c>
      <c r="F21" s="46">
        <v>214</v>
      </c>
      <c r="G21" s="46">
        <v>245</v>
      </c>
      <c r="H21" s="38">
        <f t="shared" si="0"/>
        <v>29</v>
      </c>
    </row>
    <row r="22" spans="1:8" x14ac:dyDescent="0.35">
      <c r="A22" s="38">
        <v>17</v>
      </c>
      <c r="B22" s="46" t="s">
        <v>151</v>
      </c>
      <c r="C22" s="46">
        <v>68</v>
      </c>
      <c r="D22" s="46">
        <v>53</v>
      </c>
      <c r="E22" s="38">
        <v>62</v>
      </c>
      <c r="F22" s="46">
        <v>53</v>
      </c>
      <c r="G22" s="46">
        <v>69</v>
      </c>
      <c r="H22" s="38">
        <f t="shared" si="0"/>
        <v>36</v>
      </c>
    </row>
    <row r="23" spans="1:8" x14ac:dyDescent="0.35">
      <c r="A23" s="38">
        <v>18</v>
      </c>
      <c r="B23" s="46" t="s">
        <v>152</v>
      </c>
      <c r="C23" s="46">
        <v>531</v>
      </c>
      <c r="D23" s="46">
        <v>430</v>
      </c>
      <c r="E23" s="38">
        <v>358</v>
      </c>
      <c r="F23" s="46">
        <v>500</v>
      </c>
      <c r="G23" s="46">
        <v>746</v>
      </c>
      <c r="H23" s="38">
        <f t="shared" si="0"/>
        <v>25</v>
      </c>
    </row>
    <row r="24" spans="1:8" x14ac:dyDescent="0.35">
      <c r="A24" s="38">
        <v>19</v>
      </c>
      <c r="B24" s="46" t="s">
        <v>153</v>
      </c>
      <c r="C24" s="46">
        <v>10855</v>
      </c>
      <c r="D24" s="46">
        <v>11262</v>
      </c>
      <c r="E24" s="38">
        <v>11064</v>
      </c>
      <c r="F24" s="46">
        <v>9817</v>
      </c>
      <c r="G24" s="46">
        <v>10983</v>
      </c>
      <c r="H24" s="38">
        <f t="shared" si="0"/>
        <v>13</v>
      </c>
    </row>
    <row r="25" spans="1:8" x14ac:dyDescent="0.35">
      <c r="A25" s="38">
        <v>20</v>
      </c>
      <c r="B25" s="46" t="s">
        <v>154</v>
      </c>
      <c r="C25" s="46">
        <v>6273</v>
      </c>
      <c r="D25" s="46">
        <v>6428</v>
      </c>
      <c r="E25" s="38">
        <v>6348</v>
      </c>
      <c r="F25" s="46">
        <v>5203</v>
      </c>
      <c r="G25" s="46">
        <v>5871</v>
      </c>
      <c r="H25" s="38">
        <f t="shared" si="0"/>
        <v>17</v>
      </c>
    </row>
    <row r="26" spans="1:8" x14ac:dyDescent="0.35">
      <c r="A26" s="38">
        <v>21</v>
      </c>
      <c r="B26" s="46" t="s">
        <v>132</v>
      </c>
      <c r="C26" s="46">
        <v>22112</v>
      </c>
      <c r="D26" s="46">
        <v>21743</v>
      </c>
      <c r="E26" s="38">
        <v>23480</v>
      </c>
      <c r="F26" s="46">
        <v>19114</v>
      </c>
      <c r="G26" s="46">
        <v>20951</v>
      </c>
      <c r="H26" s="38">
        <f t="shared" si="0"/>
        <v>9</v>
      </c>
    </row>
    <row r="27" spans="1:8" x14ac:dyDescent="0.35">
      <c r="A27" s="38">
        <v>22</v>
      </c>
      <c r="B27" s="46" t="s">
        <v>155</v>
      </c>
      <c r="C27" s="46">
        <v>196</v>
      </c>
      <c r="D27" s="46">
        <v>180</v>
      </c>
      <c r="E27" s="38">
        <v>162</v>
      </c>
      <c r="F27" s="46">
        <v>138</v>
      </c>
      <c r="G27" s="46">
        <v>155</v>
      </c>
      <c r="H27" s="38">
        <f t="shared" si="0"/>
        <v>32</v>
      </c>
    </row>
    <row r="28" spans="1:8" x14ac:dyDescent="0.35">
      <c r="A28" s="38">
        <v>23</v>
      </c>
      <c r="B28" s="46" t="s">
        <v>133</v>
      </c>
      <c r="C28" s="46">
        <v>65562</v>
      </c>
      <c r="D28" s="46">
        <v>63920</v>
      </c>
      <c r="E28" s="38">
        <v>57228</v>
      </c>
      <c r="F28" s="46">
        <v>45484</v>
      </c>
      <c r="G28" s="46">
        <v>55682</v>
      </c>
      <c r="H28" s="38">
        <f t="shared" si="0"/>
        <v>1</v>
      </c>
    </row>
    <row r="29" spans="1:8" x14ac:dyDescent="0.35">
      <c r="A29" s="38">
        <v>24</v>
      </c>
      <c r="B29" s="46" t="s">
        <v>156</v>
      </c>
      <c r="C29" s="46">
        <v>22484</v>
      </c>
      <c r="D29" s="46">
        <v>22230</v>
      </c>
      <c r="E29" s="38">
        <v>21570</v>
      </c>
      <c r="F29" s="46">
        <v>19172</v>
      </c>
      <c r="G29" s="46">
        <v>21315</v>
      </c>
      <c r="H29" s="38">
        <f t="shared" si="0"/>
        <v>8</v>
      </c>
    </row>
    <row r="30" spans="1:8" x14ac:dyDescent="0.35">
      <c r="A30" s="38">
        <v>25</v>
      </c>
      <c r="B30" s="46" t="s">
        <v>157</v>
      </c>
      <c r="C30" s="46">
        <v>503</v>
      </c>
      <c r="D30" s="46">
        <v>552</v>
      </c>
      <c r="E30" s="38">
        <v>655</v>
      </c>
      <c r="F30" s="46">
        <v>466</v>
      </c>
      <c r="G30" s="46">
        <v>479</v>
      </c>
      <c r="H30" s="38">
        <f t="shared" si="0"/>
        <v>26</v>
      </c>
    </row>
    <row r="31" spans="1:8" x14ac:dyDescent="0.35">
      <c r="A31" s="38">
        <v>26</v>
      </c>
      <c r="B31" s="46" t="s">
        <v>134</v>
      </c>
      <c r="C31" s="46">
        <v>38783</v>
      </c>
      <c r="D31" s="46">
        <v>42568</v>
      </c>
      <c r="E31" s="38">
        <v>42572</v>
      </c>
      <c r="F31" s="46">
        <v>34243</v>
      </c>
      <c r="G31" s="46">
        <v>37729</v>
      </c>
      <c r="H31" s="38">
        <f t="shared" si="0"/>
        <v>3</v>
      </c>
    </row>
    <row r="32" spans="1:8" x14ac:dyDescent="0.35">
      <c r="A32" s="38">
        <v>27</v>
      </c>
      <c r="B32" s="46" t="s">
        <v>158</v>
      </c>
      <c r="C32" s="46">
        <v>1603</v>
      </c>
      <c r="D32" s="46">
        <v>1468</v>
      </c>
      <c r="E32" s="38">
        <v>1352</v>
      </c>
      <c r="F32" s="46">
        <v>1041</v>
      </c>
      <c r="G32" s="46">
        <v>1405</v>
      </c>
      <c r="H32" s="38">
        <f t="shared" si="0"/>
        <v>23</v>
      </c>
    </row>
    <row r="33" spans="1:8" x14ac:dyDescent="0.35">
      <c r="A33" s="38">
        <v>28</v>
      </c>
      <c r="B33" s="46" t="s">
        <v>159</v>
      </c>
      <c r="C33" s="46">
        <v>11631</v>
      </c>
      <c r="D33" s="46">
        <v>12705</v>
      </c>
      <c r="E33" s="38">
        <v>10158</v>
      </c>
      <c r="F33" s="46">
        <v>9180</v>
      </c>
      <c r="G33" s="46">
        <v>11937</v>
      </c>
      <c r="H33" s="38">
        <f t="shared" si="0"/>
        <v>12</v>
      </c>
    </row>
    <row r="34" spans="1:8" x14ac:dyDescent="0.35">
      <c r="A34" s="38">
        <v>29</v>
      </c>
      <c r="B34" s="46" t="s">
        <v>160</v>
      </c>
      <c r="C34" s="46">
        <v>189</v>
      </c>
      <c r="D34" s="46">
        <v>254</v>
      </c>
      <c r="E34" s="38">
        <v>230</v>
      </c>
      <c r="F34" s="46">
        <v>141</v>
      </c>
      <c r="G34" s="46">
        <v>115</v>
      </c>
      <c r="H34" s="38">
        <f t="shared" si="0"/>
        <v>34</v>
      </c>
    </row>
    <row r="35" spans="1:8" x14ac:dyDescent="0.35">
      <c r="A35" s="38">
        <v>30</v>
      </c>
      <c r="B35" s="46" t="s">
        <v>145</v>
      </c>
      <c r="C35" s="46">
        <v>342</v>
      </c>
      <c r="D35" s="46">
        <v>316</v>
      </c>
      <c r="E35" s="38">
        <v>305</v>
      </c>
      <c r="F35" s="46">
        <v>159</v>
      </c>
      <c r="G35" s="46">
        <v>208</v>
      </c>
      <c r="H35" s="38">
        <f t="shared" si="0"/>
        <v>31</v>
      </c>
    </row>
    <row r="36" spans="1:8" x14ac:dyDescent="0.35">
      <c r="A36" s="38">
        <v>31</v>
      </c>
      <c r="B36" s="46" t="s">
        <v>161</v>
      </c>
      <c r="C36" s="46">
        <v>67</v>
      </c>
      <c r="D36" s="46">
        <v>80</v>
      </c>
      <c r="E36" s="38">
        <v>68</v>
      </c>
      <c r="F36" s="46">
        <v>100</v>
      </c>
      <c r="G36" s="46">
        <v>140</v>
      </c>
      <c r="H36" s="38">
        <f t="shared" si="0"/>
        <v>33</v>
      </c>
    </row>
    <row r="37" spans="1:8" x14ac:dyDescent="0.35">
      <c r="A37" s="38">
        <v>32</v>
      </c>
      <c r="B37" s="46" t="s">
        <v>162</v>
      </c>
      <c r="C37" s="46">
        <v>79</v>
      </c>
      <c r="D37" s="46">
        <v>76</v>
      </c>
      <c r="E37" s="38">
        <v>69</v>
      </c>
      <c r="F37" s="46">
        <v>57</v>
      </c>
      <c r="G37" s="46">
        <v>70</v>
      </c>
      <c r="H37" s="38">
        <f t="shared" si="0"/>
        <v>35</v>
      </c>
    </row>
    <row r="38" spans="1:8" s="31" customFormat="1" x14ac:dyDescent="0.35">
      <c r="A38" s="38">
        <v>33</v>
      </c>
      <c r="B38" s="46" t="s">
        <v>166</v>
      </c>
      <c r="C38" s="46">
        <v>6673</v>
      </c>
      <c r="D38" s="46">
        <v>6515</v>
      </c>
      <c r="E38" s="38">
        <v>5610</v>
      </c>
      <c r="F38" s="46">
        <v>4178</v>
      </c>
      <c r="G38" s="46">
        <v>4720</v>
      </c>
      <c r="H38" s="38">
        <f t="shared" si="0"/>
        <v>20</v>
      </c>
    </row>
    <row r="39" spans="1:8" x14ac:dyDescent="0.35">
      <c r="A39" s="38">
        <v>34</v>
      </c>
      <c r="B39" s="46" t="s">
        <v>163</v>
      </c>
      <c r="C39" s="46">
        <v>5624</v>
      </c>
      <c r="D39" s="46">
        <v>5978</v>
      </c>
      <c r="E39" s="38">
        <v>5796</v>
      </c>
      <c r="F39" s="46">
        <v>4860</v>
      </c>
      <c r="G39" s="46">
        <v>5452</v>
      </c>
      <c r="H39" s="38">
        <f t="shared" si="0"/>
        <v>18</v>
      </c>
    </row>
    <row r="40" spans="1:8" x14ac:dyDescent="0.35">
      <c r="A40" s="38">
        <v>35</v>
      </c>
      <c r="B40" s="46" t="s">
        <v>164</v>
      </c>
      <c r="C40" s="46">
        <v>0</v>
      </c>
      <c r="D40" s="38" t="s">
        <v>167</v>
      </c>
      <c r="E40" s="38" t="s">
        <v>167</v>
      </c>
      <c r="F40" s="38" t="s">
        <v>167</v>
      </c>
      <c r="G40" s="46">
        <v>236</v>
      </c>
      <c r="H40" s="38">
        <f t="shared" si="0"/>
        <v>30</v>
      </c>
    </row>
    <row r="41" spans="1:8" x14ac:dyDescent="0.35">
      <c r="A41" s="38">
        <v>36</v>
      </c>
      <c r="B41" s="46" t="s">
        <v>165</v>
      </c>
      <c r="C41" s="46">
        <v>1</v>
      </c>
      <c r="D41" s="46">
        <v>3</v>
      </c>
      <c r="E41" s="38">
        <v>1</v>
      </c>
      <c r="F41" s="46">
        <v>1</v>
      </c>
      <c r="G41" s="46">
        <v>4</v>
      </c>
      <c r="H41" s="38">
        <f t="shared" si="0"/>
        <v>37</v>
      </c>
    </row>
    <row r="42" spans="1:8" x14ac:dyDescent="0.35">
      <c r="A42" s="38">
        <v>37</v>
      </c>
      <c r="B42" s="46" t="s">
        <v>168</v>
      </c>
      <c r="C42" s="46">
        <v>1693</v>
      </c>
      <c r="D42" s="46">
        <v>1597</v>
      </c>
      <c r="E42" s="46">
        <v>1392</v>
      </c>
      <c r="F42" s="46">
        <v>969</v>
      </c>
      <c r="G42" s="46">
        <v>1049</v>
      </c>
      <c r="H42" s="38">
        <f t="shared" si="0"/>
        <v>24</v>
      </c>
    </row>
    <row r="43" spans="1:8" x14ac:dyDescent="0.35">
      <c r="A43" s="38"/>
      <c r="B43" s="46" t="s">
        <v>169</v>
      </c>
      <c r="C43" s="38">
        <f>SUM(C6:C42)</f>
        <v>464940</v>
      </c>
      <c r="D43" s="38">
        <f>SUM(D6:D42)</f>
        <v>467044</v>
      </c>
      <c r="E43" s="38">
        <f>SUM(E6:E42)</f>
        <v>448992</v>
      </c>
      <c r="F43" s="38">
        <f>SUM(F6:F42)</f>
        <v>366195</v>
      </c>
      <c r="G43" s="38">
        <f>SUM(G6:G42)</f>
        <v>411500</v>
      </c>
    </row>
  </sheetData>
  <mergeCells count="2">
    <mergeCell ref="C4:G4"/>
    <mergeCell ref="E1:I1"/>
  </mergeCells>
  <conditionalFormatting sqref="C6:G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" priority="7" rank="10"/>
  </conditionalFormatting>
  <conditionalFormatting sqref="C43:G43">
    <cfRule type="iconSet" priority="4">
      <iconSet iconSet="4Rating">
        <cfvo type="percent" val="0"/>
        <cfvo type="percent" val="25"/>
        <cfvo type="percent" val="50"/>
        <cfvo type="percent" val="75"/>
      </iconSet>
    </cfRule>
    <cfRule type="top10" dxfId="3" priority="5" rank="10"/>
  </conditionalFormatting>
  <conditionalFormatting sqref="H6:H42">
    <cfRule type="top10" dxfId="2" priority="1" bottom="1" rank="10"/>
    <cfRule type="top10" dxfId="1" priority="2" rank="10"/>
    <cfRule type="top10" dxfId="0" priority="3" rank="1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B355-463D-474D-83C0-DECE9AF03D9B}">
  <dimension ref="B1:Q16"/>
  <sheetViews>
    <sheetView workbookViewId="0">
      <selection activeCell="G1" sqref="G1:H1"/>
    </sheetView>
  </sheetViews>
  <sheetFormatPr defaultRowHeight="14.5" x14ac:dyDescent="0.35"/>
  <cols>
    <col min="2" max="2" width="15.6328125" customWidth="1"/>
  </cols>
  <sheetData>
    <row r="1" spans="2:17" ht="22.5" x14ac:dyDescent="0.35">
      <c r="G1" s="92" t="s">
        <v>172</v>
      </c>
      <c r="H1" s="92"/>
    </row>
    <row r="5" spans="2:17" x14ac:dyDescent="0.35">
      <c r="B5" s="57" t="s">
        <v>173</v>
      </c>
    </row>
    <row r="6" spans="2:17" x14ac:dyDescent="0.35">
      <c r="B6" s="57" t="s">
        <v>174</v>
      </c>
    </row>
    <row r="7" spans="2:17" x14ac:dyDescent="0.35">
      <c r="B7" s="57" t="s">
        <v>175</v>
      </c>
    </row>
    <row r="8" spans="2:17" x14ac:dyDescent="0.35">
      <c r="B8" s="57" t="s">
        <v>176</v>
      </c>
      <c r="J8" s="1" t="s">
        <v>183</v>
      </c>
      <c r="K8" s="1"/>
      <c r="L8" s="1"/>
      <c r="M8" s="1"/>
      <c r="N8" s="1"/>
      <c r="O8" s="1"/>
      <c r="P8" s="1"/>
      <c r="Q8" s="1"/>
    </row>
    <row r="9" spans="2:17" x14ac:dyDescent="0.35">
      <c r="B9" s="57" t="s">
        <v>177</v>
      </c>
      <c r="J9" s="1" t="s">
        <v>184</v>
      </c>
      <c r="K9" s="1"/>
      <c r="L9" s="1"/>
      <c r="M9" s="1"/>
      <c r="N9" s="1"/>
      <c r="O9" s="1"/>
      <c r="P9" s="1"/>
      <c r="Q9" s="1"/>
    </row>
    <row r="10" spans="2:17" x14ac:dyDescent="0.35">
      <c r="B10" s="57" t="s">
        <v>178</v>
      </c>
      <c r="J10" s="1" t="s">
        <v>185</v>
      </c>
      <c r="K10" s="1"/>
      <c r="L10" s="1"/>
      <c r="M10" s="1"/>
      <c r="N10" s="1"/>
      <c r="O10" s="1"/>
      <c r="P10" s="1"/>
      <c r="Q10" s="1"/>
    </row>
    <row r="13" spans="2:17" x14ac:dyDescent="0.35">
      <c r="B13" s="58" t="s">
        <v>179</v>
      </c>
    </row>
    <row r="14" spans="2:17" x14ac:dyDescent="0.35">
      <c r="B14" s="58" t="s">
        <v>180</v>
      </c>
    </row>
    <row r="15" spans="2:17" x14ac:dyDescent="0.35">
      <c r="B15" s="58" t="s">
        <v>181</v>
      </c>
    </row>
    <row r="16" spans="2:17" x14ac:dyDescent="0.35">
      <c r="B16" s="58" t="s">
        <v>182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554D-9CB5-4CE7-9D9A-D400A4FEEF44}">
  <dimension ref="A1:F214"/>
  <sheetViews>
    <sheetView workbookViewId="0">
      <selection activeCell="F1" sqref="F1"/>
    </sheetView>
  </sheetViews>
  <sheetFormatPr defaultRowHeight="14.5" x14ac:dyDescent="0.35"/>
  <cols>
    <col min="3" max="3" width="10.54296875" customWidth="1"/>
    <col min="5" max="5" width="10.08984375" bestFit="1" customWidth="1"/>
    <col min="6" max="6" width="15.453125" customWidth="1"/>
  </cols>
  <sheetData>
    <row r="1" spans="1:6" x14ac:dyDescent="0.35">
      <c r="A1" s="51" t="s">
        <v>186</v>
      </c>
      <c r="B1" s="51" t="s">
        <v>55</v>
      </c>
      <c r="C1" s="51" t="s">
        <v>187</v>
      </c>
      <c r="D1" s="51" t="s">
        <v>188</v>
      </c>
      <c r="E1" s="49" t="s">
        <v>189</v>
      </c>
      <c r="F1" s="51" t="s">
        <v>190</v>
      </c>
    </row>
    <row r="2" spans="1:6" x14ac:dyDescent="0.35">
      <c r="A2" s="50">
        <v>1</v>
      </c>
      <c r="B2" s="50" t="s">
        <v>191</v>
      </c>
      <c r="C2" s="50" t="s">
        <v>192</v>
      </c>
      <c r="D2" s="52">
        <v>4270</v>
      </c>
      <c r="E2" s="53">
        <v>42375</v>
      </c>
      <c r="F2" s="50" t="s">
        <v>193</v>
      </c>
    </row>
    <row r="3" spans="1:6" x14ac:dyDescent="0.35">
      <c r="A3" s="50">
        <v>2</v>
      </c>
      <c r="B3" s="50" t="s">
        <v>194</v>
      </c>
      <c r="C3" s="50" t="s">
        <v>192</v>
      </c>
      <c r="D3" s="52">
        <v>8239</v>
      </c>
      <c r="E3" s="53">
        <v>42376</v>
      </c>
      <c r="F3" s="50" t="s">
        <v>195</v>
      </c>
    </row>
    <row r="4" spans="1:6" x14ac:dyDescent="0.35">
      <c r="A4" s="50">
        <v>3</v>
      </c>
      <c r="B4" s="50" t="s">
        <v>196</v>
      </c>
      <c r="C4" s="50" t="s">
        <v>197</v>
      </c>
      <c r="D4" s="52">
        <v>617</v>
      </c>
      <c r="E4" s="53">
        <v>42377</v>
      </c>
      <c r="F4" s="50" t="s">
        <v>193</v>
      </c>
    </row>
    <row r="5" spans="1:6" x14ac:dyDescent="0.35">
      <c r="A5" s="50">
        <v>4</v>
      </c>
      <c r="B5" s="50" t="s">
        <v>196</v>
      </c>
      <c r="C5" s="50" t="s">
        <v>197</v>
      </c>
      <c r="D5" s="52">
        <v>8384</v>
      </c>
      <c r="E5" s="53">
        <v>42379</v>
      </c>
      <c r="F5" s="50" t="s">
        <v>198</v>
      </c>
    </row>
    <row r="6" spans="1:6" x14ac:dyDescent="0.35">
      <c r="A6" s="50">
        <v>5</v>
      </c>
      <c r="B6" s="50" t="s">
        <v>199</v>
      </c>
      <c r="C6" s="50" t="s">
        <v>192</v>
      </c>
      <c r="D6" s="52">
        <v>2626</v>
      </c>
      <c r="E6" s="53">
        <v>42379</v>
      </c>
      <c r="F6" s="50" t="s">
        <v>200</v>
      </c>
    </row>
    <row r="7" spans="1:6" x14ac:dyDescent="0.35">
      <c r="A7" s="50">
        <v>6</v>
      </c>
      <c r="B7" s="50" t="s">
        <v>124</v>
      </c>
      <c r="C7" s="50" t="s">
        <v>197</v>
      </c>
      <c r="D7" s="52">
        <v>3610</v>
      </c>
      <c r="E7" s="53">
        <v>42380</v>
      </c>
      <c r="F7" s="50" t="s">
        <v>193</v>
      </c>
    </row>
    <row r="8" spans="1:6" x14ac:dyDescent="0.35">
      <c r="A8" s="50">
        <v>7</v>
      </c>
      <c r="B8" s="50" t="s">
        <v>194</v>
      </c>
      <c r="C8" s="50" t="s">
        <v>192</v>
      </c>
      <c r="D8" s="52">
        <v>9062</v>
      </c>
      <c r="E8" s="53">
        <v>42380</v>
      </c>
      <c r="F8" s="50" t="s">
        <v>201</v>
      </c>
    </row>
    <row r="9" spans="1:6" x14ac:dyDescent="0.35">
      <c r="A9" s="50">
        <v>8</v>
      </c>
      <c r="B9" s="50" t="s">
        <v>196</v>
      </c>
      <c r="C9" s="50" t="s">
        <v>197</v>
      </c>
      <c r="D9" s="52">
        <v>6906</v>
      </c>
      <c r="E9" s="53">
        <v>42385</v>
      </c>
      <c r="F9" s="50" t="s">
        <v>202</v>
      </c>
    </row>
    <row r="10" spans="1:6" x14ac:dyDescent="0.35">
      <c r="A10" s="50">
        <v>9</v>
      </c>
      <c r="B10" s="50" t="s">
        <v>127</v>
      </c>
      <c r="C10" s="50" t="s">
        <v>197</v>
      </c>
      <c r="D10" s="52">
        <v>2417</v>
      </c>
      <c r="E10" s="53">
        <v>42385</v>
      </c>
      <c r="F10" s="50" t="s">
        <v>203</v>
      </c>
    </row>
    <row r="11" spans="1:6" x14ac:dyDescent="0.35">
      <c r="A11" s="50">
        <v>10</v>
      </c>
      <c r="B11" s="50" t="s">
        <v>127</v>
      </c>
      <c r="C11" s="50" t="s">
        <v>197</v>
      </c>
      <c r="D11" s="52">
        <v>7431</v>
      </c>
      <c r="E11" s="53">
        <v>42385</v>
      </c>
      <c r="F11" s="50" t="s">
        <v>198</v>
      </c>
    </row>
    <row r="12" spans="1:6" x14ac:dyDescent="0.35">
      <c r="A12" s="50">
        <v>11</v>
      </c>
      <c r="B12" s="50" t="s">
        <v>196</v>
      </c>
      <c r="C12" s="50" t="s">
        <v>197</v>
      </c>
      <c r="D12" s="52">
        <v>8250</v>
      </c>
      <c r="E12" s="53">
        <v>42385</v>
      </c>
      <c r="F12" s="50" t="s">
        <v>200</v>
      </c>
    </row>
    <row r="13" spans="1:6" x14ac:dyDescent="0.35">
      <c r="A13" s="50">
        <v>12</v>
      </c>
      <c r="B13" s="50" t="s">
        <v>194</v>
      </c>
      <c r="C13" s="50" t="s">
        <v>192</v>
      </c>
      <c r="D13" s="52">
        <v>7012</v>
      </c>
      <c r="E13" s="53">
        <v>42387</v>
      </c>
      <c r="F13" s="50" t="s">
        <v>193</v>
      </c>
    </row>
    <row r="14" spans="1:6" x14ac:dyDescent="0.35">
      <c r="A14" s="50">
        <v>13</v>
      </c>
      <c r="B14" s="50" t="s">
        <v>191</v>
      </c>
      <c r="C14" s="50" t="s">
        <v>192</v>
      </c>
      <c r="D14" s="52">
        <v>1903</v>
      </c>
      <c r="E14" s="53">
        <v>42389</v>
      </c>
      <c r="F14" s="50" t="s">
        <v>200</v>
      </c>
    </row>
    <row r="15" spans="1:6" x14ac:dyDescent="0.35">
      <c r="A15" s="50">
        <v>14</v>
      </c>
      <c r="B15" s="50" t="s">
        <v>194</v>
      </c>
      <c r="C15" s="50" t="s">
        <v>192</v>
      </c>
      <c r="D15" s="52">
        <v>2824</v>
      </c>
      <c r="E15" s="53">
        <v>42391</v>
      </c>
      <c r="F15" s="50" t="s">
        <v>198</v>
      </c>
    </row>
    <row r="16" spans="1:6" x14ac:dyDescent="0.35">
      <c r="A16" s="50">
        <v>15</v>
      </c>
      <c r="B16" s="50" t="s">
        <v>127</v>
      </c>
      <c r="C16" s="50" t="s">
        <v>197</v>
      </c>
      <c r="D16" s="52">
        <v>6946</v>
      </c>
      <c r="E16" s="53">
        <v>42393</v>
      </c>
      <c r="F16" s="50" t="s">
        <v>203</v>
      </c>
    </row>
    <row r="17" spans="1:6" x14ac:dyDescent="0.35">
      <c r="A17" s="50">
        <v>16</v>
      </c>
      <c r="B17" s="50" t="s">
        <v>196</v>
      </c>
      <c r="C17" s="50" t="s">
        <v>197</v>
      </c>
      <c r="D17" s="52">
        <v>2320</v>
      </c>
      <c r="E17" s="53">
        <v>42396</v>
      </c>
      <c r="F17" s="50" t="s">
        <v>195</v>
      </c>
    </row>
    <row r="18" spans="1:6" x14ac:dyDescent="0.35">
      <c r="A18" s="50">
        <v>17</v>
      </c>
      <c r="B18" s="50" t="s">
        <v>196</v>
      </c>
      <c r="C18" s="50" t="s">
        <v>197</v>
      </c>
      <c r="D18" s="52">
        <v>2116</v>
      </c>
      <c r="E18" s="53">
        <v>42397</v>
      </c>
      <c r="F18" s="50" t="s">
        <v>193</v>
      </c>
    </row>
    <row r="19" spans="1:6" x14ac:dyDescent="0.35">
      <c r="A19" s="50">
        <v>18</v>
      </c>
      <c r="B19" s="50" t="s">
        <v>196</v>
      </c>
      <c r="C19" s="50" t="s">
        <v>197</v>
      </c>
      <c r="D19" s="52">
        <v>1135</v>
      </c>
      <c r="E19" s="53">
        <v>42399</v>
      </c>
      <c r="F19" s="50" t="s">
        <v>195</v>
      </c>
    </row>
    <row r="20" spans="1:6" x14ac:dyDescent="0.35">
      <c r="A20" s="50">
        <v>19</v>
      </c>
      <c r="B20" s="50" t="s">
        <v>194</v>
      </c>
      <c r="C20" s="50" t="s">
        <v>192</v>
      </c>
      <c r="D20" s="52">
        <v>3595</v>
      </c>
      <c r="E20" s="53">
        <v>42399</v>
      </c>
      <c r="F20" s="50" t="s">
        <v>195</v>
      </c>
    </row>
    <row r="21" spans="1:6" x14ac:dyDescent="0.35">
      <c r="A21" s="50">
        <v>20</v>
      </c>
      <c r="B21" s="50" t="s">
        <v>127</v>
      </c>
      <c r="C21" s="50" t="s">
        <v>197</v>
      </c>
      <c r="D21" s="52">
        <v>1161</v>
      </c>
      <c r="E21" s="53">
        <v>42402</v>
      </c>
      <c r="F21" s="50" t="s">
        <v>193</v>
      </c>
    </row>
    <row r="22" spans="1:6" x14ac:dyDescent="0.35">
      <c r="A22" s="50">
        <v>21</v>
      </c>
      <c r="B22" s="50" t="s">
        <v>124</v>
      </c>
      <c r="C22" s="50" t="s">
        <v>197</v>
      </c>
      <c r="D22" s="52">
        <v>2256</v>
      </c>
      <c r="E22" s="53">
        <v>42404</v>
      </c>
      <c r="F22" s="50" t="s">
        <v>203</v>
      </c>
    </row>
    <row r="23" spans="1:6" x14ac:dyDescent="0.35">
      <c r="A23" s="50">
        <v>22</v>
      </c>
      <c r="B23" s="50" t="s">
        <v>196</v>
      </c>
      <c r="C23" s="50" t="s">
        <v>197</v>
      </c>
      <c r="D23" s="52">
        <v>1004</v>
      </c>
      <c r="E23" s="53">
        <v>42411</v>
      </c>
      <c r="F23" s="50" t="s">
        <v>202</v>
      </c>
    </row>
    <row r="24" spans="1:6" x14ac:dyDescent="0.35">
      <c r="A24" s="50">
        <v>23</v>
      </c>
      <c r="B24" s="50" t="s">
        <v>196</v>
      </c>
      <c r="C24" s="50" t="s">
        <v>197</v>
      </c>
      <c r="D24" s="52">
        <v>3642</v>
      </c>
      <c r="E24" s="53">
        <v>42414</v>
      </c>
      <c r="F24" s="50" t="s">
        <v>198</v>
      </c>
    </row>
    <row r="25" spans="1:6" x14ac:dyDescent="0.35">
      <c r="A25" s="50">
        <v>24</v>
      </c>
      <c r="B25" s="50" t="s">
        <v>196</v>
      </c>
      <c r="C25" s="50" t="s">
        <v>197</v>
      </c>
      <c r="D25" s="52">
        <v>4582</v>
      </c>
      <c r="E25" s="53">
        <v>42417</v>
      </c>
      <c r="F25" s="50" t="s">
        <v>193</v>
      </c>
    </row>
    <row r="26" spans="1:6" x14ac:dyDescent="0.35">
      <c r="A26" s="50">
        <v>25</v>
      </c>
      <c r="B26" s="50" t="s">
        <v>199</v>
      </c>
      <c r="C26" s="50" t="s">
        <v>192</v>
      </c>
      <c r="D26" s="52">
        <v>3559</v>
      </c>
      <c r="E26" s="53">
        <v>42417</v>
      </c>
      <c r="F26" s="50" t="s">
        <v>195</v>
      </c>
    </row>
    <row r="27" spans="1:6" x14ac:dyDescent="0.35">
      <c r="A27" s="50">
        <v>26</v>
      </c>
      <c r="B27" s="50" t="s">
        <v>191</v>
      </c>
      <c r="C27" s="50" t="s">
        <v>192</v>
      </c>
      <c r="D27" s="52">
        <v>5154</v>
      </c>
      <c r="E27" s="53">
        <v>42417</v>
      </c>
      <c r="F27" s="50" t="s">
        <v>201</v>
      </c>
    </row>
    <row r="28" spans="1:6" x14ac:dyDescent="0.35">
      <c r="A28" s="50">
        <v>27</v>
      </c>
      <c r="B28" s="50" t="s">
        <v>204</v>
      </c>
      <c r="C28" s="50" t="s">
        <v>197</v>
      </c>
      <c r="D28" s="52">
        <v>7388</v>
      </c>
      <c r="E28" s="53">
        <v>42418</v>
      </c>
      <c r="F28" s="50" t="s">
        <v>203</v>
      </c>
    </row>
    <row r="29" spans="1:6" x14ac:dyDescent="0.35">
      <c r="A29" s="50">
        <v>28</v>
      </c>
      <c r="B29" s="50" t="s">
        <v>199</v>
      </c>
      <c r="C29" s="50" t="s">
        <v>192</v>
      </c>
      <c r="D29" s="52">
        <v>7163</v>
      </c>
      <c r="E29" s="53">
        <v>42418</v>
      </c>
      <c r="F29" s="50" t="s">
        <v>193</v>
      </c>
    </row>
    <row r="30" spans="1:6" x14ac:dyDescent="0.35">
      <c r="A30" s="50">
        <v>29</v>
      </c>
      <c r="B30" s="50" t="s">
        <v>199</v>
      </c>
      <c r="C30" s="50" t="s">
        <v>192</v>
      </c>
      <c r="D30" s="52">
        <v>5101</v>
      </c>
      <c r="E30" s="53">
        <v>42420</v>
      </c>
      <c r="F30" s="50" t="s">
        <v>200</v>
      </c>
    </row>
    <row r="31" spans="1:6" x14ac:dyDescent="0.35">
      <c r="A31" s="50">
        <v>30</v>
      </c>
      <c r="B31" s="50" t="s">
        <v>127</v>
      </c>
      <c r="C31" s="50" t="s">
        <v>197</v>
      </c>
      <c r="D31" s="52">
        <v>7602</v>
      </c>
      <c r="E31" s="53">
        <v>42421</v>
      </c>
      <c r="F31" s="50" t="s">
        <v>203</v>
      </c>
    </row>
    <row r="32" spans="1:6" x14ac:dyDescent="0.35">
      <c r="A32" s="50">
        <v>31</v>
      </c>
      <c r="B32" s="50" t="s">
        <v>204</v>
      </c>
      <c r="C32" s="50" t="s">
        <v>197</v>
      </c>
      <c r="D32" s="52">
        <v>1641</v>
      </c>
      <c r="E32" s="53">
        <v>42422</v>
      </c>
      <c r="F32" s="50" t="s">
        <v>193</v>
      </c>
    </row>
    <row r="33" spans="1:6" x14ac:dyDescent="0.35">
      <c r="A33" s="50">
        <v>32</v>
      </c>
      <c r="B33" s="50" t="s">
        <v>127</v>
      </c>
      <c r="C33" s="50" t="s">
        <v>197</v>
      </c>
      <c r="D33" s="52">
        <v>8892</v>
      </c>
      <c r="E33" s="53">
        <v>42423</v>
      </c>
      <c r="F33" s="50" t="s">
        <v>201</v>
      </c>
    </row>
    <row r="34" spans="1:6" x14ac:dyDescent="0.35">
      <c r="A34" s="50">
        <v>33</v>
      </c>
      <c r="B34" s="50" t="s">
        <v>127</v>
      </c>
      <c r="C34" s="50" t="s">
        <v>197</v>
      </c>
      <c r="D34" s="52">
        <v>2060</v>
      </c>
      <c r="E34" s="53">
        <v>42429</v>
      </c>
      <c r="F34" s="50" t="s">
        <v>203</v>
      </c>
    </row>
    <row r="35" spans="1:6" x14ac:dyDescent="0.35">
      <c r="A35" s="50">
        <v>34</v>
      </c>
      <c r="B35" s="50" t="s">
        <v>194</v>
      </c>
      <c r="C35" s="50" t="s">
        <v>192</v>
      </c>
      <c r="D35" s="52">
        <v>1557</v>
      </c>
      <c r="E35" s="53">
        <v>42429</v>
      </c>
      <c r="F35" s="50" t="s">
        <v>200</v>
      </c>
    </row>
    <row r="36" spans="1:6" x14ac:dyDescent="0.35">
      <c r="A36" s="50">
        <v>35</v>
      </c>
      <c r="B36" s="50" t="s">
        <v>127</v>
      </c>
      <c r="C36" s="50" t="s">
        <v>197</v>
      </c>
      <c r="D36" s="52">
        <v>6509</v>
      </c>
      <c r="E36" s="53">
        <v>42430</v>
      </c>
      <c r="F36" s="50" t="s">
        <v>203</v>
      </c>
    </row>
    <row r="37" spans="1:6" x14ac:dyDescent="0.35">
      <c r="A37" s="50">
        <v>36</v>
      </c>
      <c r="B37" s="50" t="s">
        <v>127</v>
      </c>
      <c r="C37" s="50" t="s">
        <v>197</v>
      </c>
      <c r="D37" s="52">
        <v>5718</v>
      </c>
      <c r="E37" s="53">
        <v>42433</v>
      </c>
      <c r="F37" s="50" t="s">
        <v>201</v>
      </c>
    </row>
    <row r="38" spans="1:6" x14ac:dyDescent="0.35">
      <c r="A38" s="50">
        <v>37</v>
      </c>
      <c r="B38" s="50" t="s">
        <v>127</v>
      </c>
      <c r="C38" s="50" t="s">
        <v>197</v>
      </c>
      <c r="D38" s="52">
        <v>7655</v>
      </c>
      <c r="E38" s="53">
        <v>42434</v>
      </c>
      <c r="F38" s="50" t="s">
        <v>193</v>
      </c>
    </row>
    <row r="39" spans="1:6" x14ac:dyDescent="0.35">
      <c r="A39" s="50">
        <v>38</v>
      </c>
      <c r="B39" s="50" t="s">
        <v>191</v>
      </c>
      <c r="C39" s="50" t="s">
        <v>192</v>
      </c>
      <c r="D39" s="52">
        <v>9116</v>
      </c>
      <c r="E39" s="53">
        <v>42434</v>
      </c>
      <c r="F39" s="50" t="s">
        <v>195</v>
      </c>
    </row>
    <row r="40" spans="1:6" x14ac:dyDescent="0.35">
      <c r="A40" s="50">
        <v>39</v>
      </c>
      <c r="B40" s="50" t="s">
        <v>196</v>
      </c>
      <c r="C40" s="50" t="s">
        <v>197</v>
      </c>
      <c r="D40" s="52">
        <v>2795</v>
      </c>
      <c r="E40" s="53">
        <v>42444</v>
      </c>
      <c r="F40" s="50" t="s">
        <v>193</v>
      </c>
    </row>
    <row r="41" spans="1:6" x14ac:dyDescent="0.35">
      <c r="A41" s="50">
        <v>40</v>
      </c>
      <c r="B41" s="50" t="s">
        <v>196</v>
      </c>
      <c r="C41" s="50" t="s">
        <v>197</v>
      </c>
      <c r="D41" s="52">
        <v>5084</v>
      </c>
      <c r="E41" s="53">
        <v>42444</v>
      </c>
      <c r="F41" s="50" t="s">
        <v>193</v>
      </c>
    </row>
    <row r="42" spans="1:6" x14ac:dyDescent="0.35">
      <c r="A42" s="50">
        <v>41</v>
      </c>
      <c r="B42" s="50" t="s">
        <v>191</v>
      </c>
      <c r="C42" s="50" t="s">
        <v>192</v>
      </c>
      <c r="D42" s="52">
        <v>8941</v>
      </c>
      <c r="E42" s="53">
        <v>42444</v>
      </c>
      <c r="F42" s="50" t="s">
        <v>195</v>
      </c>
    </row>
    <row r="43" spans="1:6" x14ac:dyDescent="0.35">
      <c r="A43" s="50">
        <v>42</v>
      </c>
      <c r="B43" s="50" t="s">
        <v>194</v>
      </c>
      <c r="C43" s="50" t="s">
        <v>192</v>
      </c>
      <c r="D43" s="52">
        <v>5341</v>
      </c>
      <c r="E43" s="53">
        <v>42445</v>
      </c>
      <c r="F43" s="50" t="s">
        <v>203</v>
      </c>
    </row>
    <row r="44" spans="1:6" x14ac:dyDescent="0.35">
      <c r="A44" s="50">
        <v>43</v>
      </c>
      <c r="B44" s="50" t="s">
        <v>196</v>
      </c>
      <c r="C44" s="50" t="s">
        <v>197</v>
      </c>
      <c r="D44" s="52">
        <v>135</v>
      </c>
      <c r="E44" s="53">
        <v>42448</v>
      </c>
      <c r="F44" s="50" t="s">
        <v>198</v>
      </c>
    </row>
    <row r="45" spans="1:6" x14ac:dyDescent="0.35">
      <c r="A45" s="50">
        <v>44</v>
      </c>
      <c r="B45" s="50" t="s">
        <v>196</v>
      </c>
      <c r="C45" s="50" t="s">
        <v>197</v>
      </c>
      <c r="D45" s="52">
        <v>9400</v>
      </c>
      <c r="E45" s="53">
        <v>42448</v>
      </c>
      <c r="F45" s="50" t="s">
        <v>201</v>
      </c>
    </row>
    <row r="46" spans="1:6" x14ac:dyDescent="0.35">
      <c r="A46" s="50">
        <v>45</v>
      </c>
      <c r="B46" s="50" t="s">
        <v>199</v>
      </c>
      <c r="C46" s="50" t="s">
        <v>192</v>
      </c>
      <c r="D46" s="52">
        <v>6045</v>
      </c>
      <c r="E46" s="53">
        <v>42450</v>
      </c>
      <c r="F46" s="50" t="s">
        <v>200</v>
      </c>
    </row>
    <row r="47" spans="1:6" x14ac:dyDescent="0.35">
      <c r="A47" s="50">
        <v>46</v>
      </c>
      <c r="B47" s="50" t="s">
        <v>127</v>
      </c>
      <c r="C47" s="50" t="s">
        <v>197</v>
      </c>
      <c r="D47" s="52">
        <v>5820</v>
      </c>
      <c r="E47" s="53">
        <v>42451</v>
      </c>
      <c r="F47" s="50" t="s">
        <v>202</v>
      </c>
    </row>
    <row r="48" spans="1:6" x14ac:dyDescent="0.35">
      <c r="A48" s="50">
        <v>47</v>
      </c>
      <c r="B48" s="50" t="s">
        <v>124</v>
      </c>
      <c r="C48" s="50" t="s">
        <v>197</v>
      </c>
      <c r="D48" s="52">
        <v>8887</v>
      </c>
      <c r="E48" s="53">
        <v>42452</v>
      </c>
      <c r="F48" s="50" t="s">
        <v>200</v>
      </c>
    </row>
    <row r="49" spans="1:6" x14ac:dyDescent="0.35">
      <c r="A49" s="50">
        <v>48</v>
      </c>
      <c r="B49" s="50" t="s">
        <v>124</v>
      </c>
      <c r="C49" s="50" t="s">
        <v>197</v>
      </c>
      <c r="D49" s="52">
        <v>6982</v>
      </c>
      <c r="E49" s="53">
        <v>42453</v>
      </c>
      <c r="F49" s="50" t="s">
        <v>193</v>
      </c>
    </row>
    <row r="50" spans="1:6" x14ac:dyDescent="0.35">
      <c r="A50" s="50">
        <v>49</v>
      </c>
      <c r="B50" s="50" t="s">
        <v>196</v>
      </c>
      <c r="C50" s="50" t="s">
        <v>197</v>
      </c>
      <c r="D50" s="52">
        <v>4029</v>
      </c>
      <c r="E50" s="53">
        <v>42455</v>
      </c>
      <c r="F50" s="50" t="s">
        <v>201</v>
      </c>
    </row>
    <row r="51" spans="1:6" x14ac:dyDescent="0.35">
      <c r="A51" s="50">
        <v>50</v>
      </c>
      <c r="B51" s="50" t="s">
        <v>191</v>
      </c>
      <c r="C51" s="50" t="s">
        <v>192</v>
      </c>
      <c r="D51" s="52">
        <v>3665</v>
      </c>
      <c r="E51" s="53">
        <v>42455</v>
      </c>
      <c r="F51" s="50" t="s">
        <v>200</v>
      </c>
    </row>
    <row r="52" spans="1:6" x14ac:dyDescent="0.35">
      <c r="A52" s="50">
        <v>51</v>
      </c>
      <c r="B52" s="50" t="s">
        <v>196</v>
      </c>
      <c r="C52" s="50" t="s">
        <v>197</v>
      </c>
      <c r="D52" s="52">
        <v>4781</v>
      </c>
      <c r="E52" s="53">
        <v>42458</v>
      </c>
      <c r="F52" s="50" t="s">
        <v>203</v>
      </c>
    </row>
    <row r="53" spans="1:6" x14ac:dyDescent="0.35">
      <c r="A53" s="50">
        <v>52</v>
      </c>
      <c r="B53" s="50" t="s">
        <v>204</v>
      </c>
      <c r="C53" s="50" t="s">
        <v>197</v>
      </c>
      <c r="D53" s="52">
        <v>3663</v>
      </c>
      <c r="E53" s="53">
        <v>42459</v>
      </c>
      <c r="F53" s="50" t="s">
        <v>201</v>
      </c>
    </row>
    <row r="54" spans="1:6" x14ac:dyDescent="0.35">
      <c r="A54" s="50">
        <v>53</v>
      </c>
      <c r="B54" s="50" t="s">
        <v>127</v>
      </c>
      <c r="C54" s="50" t="s">
        <v>197</v>
      </c>
      <c r="D54" s="52">
        <v>6331</v>
      </c>
      <c r="E54" s="53">
        <v>42461</v>
      </c>
      <c r="F54" s="50" t="s">
        <v>203</v>
      </c>
    </row>
    <row r="55" spans="1:6" x14ac:dyDescent="0.35">
      <c r="A55" s="50">
        <v>54</v>
      </c>
      <c r="B55" s="50" t="s">
        <v>127</v>
      </c>
      <c r="C55" s="50" t="s">
        <v>197</v>
      </c>
      <c r="D55" s="52">
        <v>4364</v>
      </c>
      <c r="E55" s="53">
        <v>42461</v>
      </c>
      <c r="F55" s="50" t="s">
        <v>198</v>
      </c>
    </row>
    <row r="56" spans="1:6" x14ac:dyDescent="0.35">
      <c r="A56" s="50">
        <v>55</v>
      </c>
      <c r="B56" s="50" t="s">
        <v>191</v>
      </c>
      <c r="C56" s="50" t="s">
        <v>192</v>
      </c>
      <c r="D56" s="52">
        <v>607</v>
      </c>
      <c r="E56" s="53">
        <v>42463</v>
      </c>
      <c r="F56" s="50" t="s">
        <v>195</v>
      </c>
    </row>
    <row r="57" spans="1:6" x14ac:dyDescent="0.35">
      <c r="A57" s="50">
        <v>56</v>
      </c>
      <c r="B57" s="50" t="s">
        <v>196</v>
      </c>
      <c r="C57" s="50" t="s">
        <v>197</v>
      </c>
      <c r="D57" s="52">
        <v>1054</v>
      </c>
      <c r="E57" s="53">
        <v>42466</v>
      </c>
      <c r="F57" s="50" t="s">
        <v>202</v>
      </c>
    </row>
    <row r="58" spans="1:6" x14ac:dyDescent="0.35">
      <c r="A58" s="50">
        <v>57</v>
      </c>
      <c r="B58" s="50" t="s">
        <v>191</v>
      </c>
      <c r="C58" s="50" t="s">
        <v>192</v>
      </c>
      <c r="D58" s="52">
        <v>7659</v>
      </c>
      <c r="E58" s="53">
        <v>42466</v>
      </c>
      <c r="F58" s="50" t="s">
        <v>193</v>
      </c>
    </row>
    <row r="59" spans="1:6" x14ac:dyDescent="0.35">
      <c r="A59" s="50">
        <v>58</v>
      </c>
      <c r="B59" s="50" t="s">
        <v>194</v>
      </c>
      <c r="C59" s="50" t="s">
        <v>192</v>
      </c>
      <c r="D59" s="52">
        <v>277</v>
      </c>
      <c r="E59" s="53">
        <v>42472</v>
      </c>
      <c r="F59" s="50" t="s">
        <v>200</v>
      </c>
    </row>
    <row r="60" spans="1:6" x14ac:dyDescent="0.35">
      <c r="A60" s="50">
        <v>59</v>
      </c>
      <c r="B60" s="50" t="s">
        <v>196</v>
      </c>
      <c r="C60" s="50" t="s">
        <v>197</v>
      </c>
      <c r="D60" s="52">
        <v>235</v>
      </c>
      <c r="E60" s="53">
        <v>42477</v>
      </c>
      <c r="F60" s="50" t="s">
        <v>193</v>
      </c>
    </row>
    <row r="61" spans="1:6" x14ac:dyDescent="0.35">
      <c r="A61" s="50">
        <v>60</v>
      </c>
      <c r="B61" s="50" t="s">
        <v>124</v>
      </c>
      <c r="C61" s="50" t="s">
        <v>197</v>
      </c>
      <c r="D61" s="52">
        <v>1113</v>
      </c>
      <c r="E61" s="53">
        <v>42478</v>
      </c>
      <c r="F61" s="50" t="s">
        <v>201</v>
      </c>
    </row>
    <row r="62" spans="1:6" x14ac:dyDescent="0.35">
      <c r="A62" s="50">
        <v>61</v>
      </c>
      <c r="B62" s="50" t="s">
        <v>127</v>
      </c>
      <c r="C62" s="50" t="s">
        <v>197</v>
      </c>
      <c r="D62" s="52">
        <v>1128</v>
      </c>
      <c r="E62" s="53">
        <v>42481</v>
      </c>
      <c r="F62" s="50" t="s">
        <v>193</v>
      </c>
    </row>
    <row r="63" spans="1:6" x14ac:dyDescent="0.35">
      <c r="A63" s="50">
        <v>62</v>
      </c>
      <c r="B63" s="50" t="s">
        <v>194</v>
      </c>
      <c r="C63" s="50" t="s">
        <v>192</v>
      </c>
      <c r="D63" s="52">
        <v>9231</v>
      </c>
      <c r="E63" s="53">
        <v>42482</v>
      </c>
      <c r="F63" s="50" t="s">
        <v>198</v>
      </c>
    </row>
    <row r="64" spans="1:6" x14ac:dyDescent="0.35">
      <c r="A64" s="50">
        <v>63</v>
      </c>
      <c r="B64" s="50" t="s">
        <v>196</v>
      </c>
      <c r="C64" s="50" t="s">
        <v>197</v>
      </c>
      <c r="D64" s="52">
        <v>4387</v>
      </c>
      <c r="E64" s="53">
        <v>42483</v>
      </c>
      <c r="F64" s="50" t="s">
        <v>193</v>
      </c>
    </row>
    <row r="65" spans="1:6" x14ac:dyDescent="0.35">
      <c r="A65" s="50">
        <v>64</v>
      </c>
      <c r="B65" s="50" t="s">
        <v>127</v>
      </c>
      <c r="C65" s="50" t="s">
        <v>197</v>
      </c>
      <c r="D65" s="52">
        <v>2763</v>
      </c>
      <c r="E65" s="53">
        <v>42485</v>
      </c>
      <c r="F65" s="50" t="s">
        <v>198</v>
      </c>
    </row>
    <row r="66" spans="1:6" x14ac:dyDescent="0.35">
      <c r="A66" s="50">
        <v>65</v>
      </c>
      <c r="B66" s="50" t="s">
        <v>196</v>
      </c>
      <c r="C66" s="50" t="s">
        <v>197</v>
      </c>
      <c r="D66" s="52">
        <v>7898</v>
      </c>
      <c r="E66" s="53">
        <v>42487</v>
      </c>
      <c r="F66" s="50" t="s">
        <v>195</v>
      </c>
    </row>
    <row r="67" spans="1:6" x14ac:dyDescent="0.35">
      <c r="A67" s="50">
        <v>66</v>
      </c>
      <c r="B67" s="50" t="s">
        <v>196</v>
      </c>
      <c r="C67" s="50" t="s">
        <v>197</v>
      </c>
      <c r="D67" s="52">
        <v>2427</v>
      </c>
      <c r="E67" s="53">
        <v>42490</v>
      </c>
      <c r="F67" s="50" t="s">
        <v>203</v>
      </c>
    </row>
    <row r="68" spans="1:6" x14ac:dyDescent="0.35">
      <c r="A68" s="50">
        <v>67</v>
      </c>
      <c r="B68" s="50" t="s">
        <v>196</v>
      </c>
      <c r="C68" s="50" t="s">
        <v>197</v>
      </c>
      <c r="D68" s="52">
        <v>8663</v>
      </c>
      <c r="E68" s="53">
        <v>42491</v>
      </c>
      <c r="F68" s="50" t="s">
        <v>202</v>
      </c>
    </row>
    <row r="69" spans="1:6" x14ac:dyDescent="0.35">
      <c r="A69" s="50">
        <v>68</v>
      </c>
      <c r="B69" s="50" t="s">
        <v>191</v>
      </c>
      <c r="C69" s="50" t="s">
        <v>192</v>
      </c>
      <c r="D69" s="52">
        <v>2789</v>
      </c>
      <c r="E69" s="53">
        <v>42491</v>
      </c>
      <c r="F69" s="50" t="s">
        <v>200</v>
      </c>
    </row>
    <row r="70" spans="1:6" x14ac:dyDescent="0.35">
      <c r="A70" s="50">
        <v>69</v>
      </c>
      <c r="B70" s="50" t="s">
        <v>196</v>
      </c>
      <c r="C70" s="50" t="s">
        <v>197</v>
      </c>
      <c r="D70" s="52">
        <v>4054</v>
      </c>
      <c r="E70" s="53">
        <v>42492</v>
      </c>
      <c r="F70" s="50" t="s">
        <v>193</v>
      </c>
    </row>
    <row r="71" spans="1:6" x14ac:dyDescent="0.35">
      <c r="A71" s="50">
        <v>70</v>
      </c>
      <c r="B71" s="50" t="s">
        <v>204</v>
      </c>
      <c r="C71" s="50" t="s">
        <v>197</v>
      </c>
      <c r="D71" s="52">
        <v>2262</v>
      </c>
      <c r="E71" s="53">
        <v>42492</v>
      </c>
      <c r="F71" s="50" t="s">
        <v>193</v>
      </c>
    </row>
    <row r="72" spans="1:6" x14ac:dyDescent="0.35">
      <c r="A72" s="50">
        <v>71</v>
      </c>
      <c r="B72" s="50" t="s">
        <v>204</v>
      </c>
      <c r="C72" s="50" t="s">
        <v>197</v>
      </c>
      <c r="D72" s="52">
        <v>5600</v>
      </c>
      <c r="E72" s="53">
        <v>42492</v>
      </c>
      <c r="F72" s="50" t="s">
        <v>195</v>
      </c>
    </row>
    <row r="73" spans="1:6" x14ac:dyDescent="0.35">
      <c r="A73" s="50">
        <v>72</v>
      </c>
      <c r="B73" s="50" t="s">
        <v>196</v>
      </c>
      <c r="C73" s="50" t="s">
        <v>197</v>
      </c>
      <c r="D73" s="52">
        <v>5787</v>
      </c>
      <c r="E73" s="53">
        <v>42493</v>
      </c>
      <c r="F73" s="50" t="s">
        <v>193</v>
      </c>
    </row>
    <row r="74" spans="1:6" x14ac:dyDescent="0.35">
      <c r="A74" s="50">
        <v>73</v>
      </c>
      <c r="B74" s="50" t="s">
        <v>124</v>
      </c>
      <c r="C74" s="50" t="s">
        <v>197</v>
      </c>
      <c r="D74" s="52">
        <v>6295</v>
      </c>
      <c r="E74" s="53">
        <v>42493</v>
      </c>
      <c r="F74" s="50" t="s">
        <v>198</v>
      </c>
    </row>
    <row r="75" spans="1:6" x14ac:dyDescent="0.35">
      <c r="A75" s="50">
        <v>74</v>
      </c>
      <c r="B75" s="50" t="s">
        <v>196</v>
      </c>
      <c r="C75" s="50" t="s">
        <v>197</v>
      </c>
      <c r="D75" s="52">
        <v>474</v>
      </c>
      <c r="E75" s="53">
        <v>42495</v>
      </c>
      <c r="F75" s="50" t="s">
        <v>200</v>
      </c>
    </row>
    <row r="76" spans="1:6" x14ac:dyDescent="0.35">
      <c r="A76" s="50">
        <v>75</v>
      </c>
      <c r="B76" s="50" t="s">
        <v>127</v>
      </c>
      <c r="C76" s="50" t="s">
        <v>197</v>
      </c>
      <c r="D76" s="52">
        <v>4325</v>
      </c>
      <c r="E76" s="53">
        <v>42495</v>
      </c>
      <c r="F76" s="50" t="s">
        <v>203</v>
      </c>
    </row>
    <row r="77" spans="1:6" x14ac:dyDescent="0.35">
      <c r="A77" s="50">
        <v>76</v>
      </c>
      <c r="B77" s="50" t="s">
        <v>196</v>
      </c>
      <c r="C77" s="50" t="s">
        <v>197</v>
      </c>
      <c r="D77" s="52">
        <v>592</v>
      </c>
      <c r="E77" s="53">
        <v>42496</v>
      </c>
      <c r="F77" s="50" t="s">
        <v>193</v>
      </c>
    </row>
    <row r="78" spans="1:6" x14ac:dyDescent="0.35">
      <c r="A78" s="50">
        <v>77</v>
      </c>
      <c r="B78" s="50" t="s">
        <v>124</v>
      </c>
      <c r="C78" s="50" t="s">
        <v>197</v>
      </c>
      <c r="D78" s="52">
        <v>4330</v>
      </c>
      <c r="E78" s="53">
        <v>42498</v>
      </c>
      <c r="F78" s="50" t="s">
        <v>193</v>
      </c>
    </row>
    <row r="79" spans="1:6" x14ac:dyDescent="0.35">
      <c r="A79" s="50">
        <v>78</v>
      </c>
      <c r="B79" s="50" t="s">
        <v>196</v>
      </c>
      <c r="C79" s="50" t="s">
        <v>197</v>
      </c>
      <c r="D79" s="52">
        <v>9405</v>
      </c>
      <c r="E79" s="53">
        <v>42498</v>
      </c>
      <c r="F79" s="50" t="s">
        <v>195</v>
      </c>
    </row>
    <row r="80" spans="1:6" x14ac:dyDescent="0.35">
      <c r="A80" s="50">
        <v>79</v>
      </c>
      <c r="B80" s="50" t="s">
        <v>127</v>
      </c>
      <c r="C80" s="50" t="s">
        <v>197</v>
      </c>
      <c r="D80" s="52">
        <v>7671</v>
      </c>
      <c r="E80" s="53">
        <v>42498</v>
      </c>
      <c r="F80" s="50" t="s">
        <v>203</v>
      </c>
    </row>
    <row r="81" spans="1:6" x14ac:dyDescent="0.35">
      <c r="A81" s="50">
        <v>80</v>
      </c>
      <c r="B81" s="50" t="s">
        <v>191</v>
      </c>
      <c r="C81" s="50" t="s">
        <v>192</v>
      </c>
      <c r="D81" s="52">
        <v>5791</v>
      </c>
      <c r="E81" s="53">
        <v>42498</v>
      </c>
      <c r="F81" s="50" t="s">
        <v>195</v>
      </c>
    </row>
    <row r="82" spans="1:6" x14ac:dyDescent="0.35">
      <c r="A82" s="50">
        <v>81</v>
      </c>
      <c r="B82" s="50" t="s">
        <v>196</v>
      </c>
      <c r="C82" s="50" t="s">
        <v>197</v>
      </c>
      <c r="D82" s="52">
        <v>6007</v>
      </c>
      <c r="E82" s="53">
        <v>42502</v>
      </c>
      <c r="F82" s="50" t="s">
        <v>198</v>
      </c>
    </row>
    <row r="83" spans="1:6" x14ac:dyDescent="0.35">
      <c r="A83" s="50">
        <v>82</v>
      </c>
      <c r="B83" s="50" t="s">
        <v>196</v>
      </c>
      <c r="C83" s="50" t="s">
        <v>197</v>
      </c>
      <c r="D83" s="52">
        <v>5030</v>
      </c>
      <c r="E83" s="53">
        <v>42504</v>
      </c>
      <c r="F83" s="50" t="s">
        <v>200</v>
      </c>
    </row>
    <row r="84" spans="1:6" x14ac:dyDescent="0.35">
      <c r="A84" s="50">
        <v>83</v>
      </c>
      <c r="B84" s="50" t="s">
        <v>191</v>
      </c>
      <c r="C84" s="50" t="s">
        <v>192</v>
      </c>
      <c r="D84" s="52">
        <v>6763</v>
      </c>
      <c r="E84" s="53">
        <v>42504</v>
      </c>
      <c r="F84" s="50" t="s">
        <v>195</v>
      </c>
    </row>
    <row r="85" spans="1:6" x14ac:dyDescent="0.35">
      <c r="A85" s="50">
        <v>84</v>
      </c>
      <c r="B85" s="50" t="s">
        <v>196</v>
      </c>
      <c r="C85" s="50" t="s">
        <v>197</v>
      </c>
      <c r="D85" s="52">
        <v>4248</v>
      </c>
      <c r="E85" s="53">
        <v>42505</v>
      </c>
      <c r="F85" s="50" t="s">
        <v>201</v>
      </c>
    </row>
    <row r="86" spans="1:6" x14ac:dyDescent="0.35">
      <c r="A86" s="50">
        <v>85</v>
      </c>
      <c r="B86" s="50" t="s">
        <v>196</v>
      </c>
      <c r="C86" s="50" t="s">
        <v>197</v>
      </c>
      <c r="D86" s="52">
        <v>9543</v>
      </c>
      <c r="E86" s="53">
        <v>42506</v>
      </c>
      <c r="F86" s="50" t="s">
        <v>203</v>
      </c>
    </row>
    <row r="87" spans="1:6" x14ac:dyDescent="0.35">
      <c r="A87" s="50">
        <v>86</v>
      </c>
      <c r="B87" s="50" t="s">
        <v>194</v>
      </c>
      <c r="C87" s="50" t="s">
        <v>192</v>
      </c>
      <c r="D87" s="52">
        <v>2054</v>
      </c>
      <c r="E87" s="53">
        <v>42506</v>
      </c>
      <c r="F87" s="50" t="s">
        <v>195</v>
      </c>
    </row>
    <row r="88" spans="1:6" x14ac:dyDescent="0.35">
      <c r="A88" s="50">
        <v>87</v>
      </c>
      <c r="B88" s="50" t="s">
        <v>199</v>
      </c>
      <c r="C88" s="50" t="s">
        <v>192</v>
      </c>
      <c r="D88" s="52">
        <v>7094</v>
      </c>
      <c r="E88" s="53">
        <v>42506</v>
      </c>
      <c r="F88" s="50" t="s">
        <v>200</v>
      </c>
    </row>
    <row r="89" spans="1:6" x14ac:dyDescent="0.35">
      <c r="A89" s="50">
        <v>88</v>
      </c>
      <c r="B89" s="50" t="s">
        <v>191</v>
      </c>
      <c r="C89" s="50" t="s">
        <v>192</v>
      </c>
      <c r="D89" s="52">
        <v>6087</v>
      </c>
      <c r="E89" s="53">
        <v>42508</v>
      </c>
      <c r="F89" s="50" t="s">
        <v>193</v>
      </c>
    </row>
    <row r="90" spans="1:6" x14ac:dyDescent="0.35">
      <c r="A90" s="50">
        <v>89</v>
      </c>
      <c r="B90" s="50" t="s">
        <v>127</v>
      </c>
      <c r="C90" s="50" t="s">
        <v>197</v>
      </c>
      <c r="D90" s="52">
        <v>4264</v>
      </c>
      <c r="E90" s="53">
        <v>42509</v>
      </c>
      <c r="F90" s="50" t="s">
        <v>201</v>
      </c>
    </row>
    <row r="91" spans="1:6" x14ac:dyDescent="0.35">
      <c r="A91" s="50">
        <v>90</v>
      </c>
      <c r="B91" s="50" t="s">
        <v>204</v>
      </c>
      <c r="C91" s="50" t="s">
        <v>197</v>
      </c>
      <c r="D91" s="52">
        <v>9333</v>
      </c>
      <c r="E91" s="53">
        <v>42510</v>
      </c>
      <c r="F91" s="50" t="s">
        <v>193</v>
      </c>
    </row>
    <row r="92" spans="1:6" x14ac:dyDescent="0.35">
      <c r="A92" s="50">
        <v>91</v>
      </c>
      <c r="B92" s="50" t="s">
        <v>204</v>
      </c>
      <c r="C92" s="50" t="s">
        <v>197</v>
      </c>
      <c r="D92" s="52">
        <v>8775</v>
      </c>
      <c r="E92" s="53">
        <v>42512</v>
      </c>
      <c r="F92" s="50" t="s">
        <v>200</v>
      </c>
    </row>
    <row r="93" spans="1:6" x14ac:dyDescent="0.35">
      <c r="A93" s="50">
        <v>92</v>
      </c>
      <c r="B93" s="50" t="s">
        <v>194</v>
      </c>
      <c r="C93" s="50" t="s">
        <v>192</v>
      </c>
      <c r="D93" s="52">
        <v>2011</v>
      </c>
      <c r="E93" s="53">
        <v>42513</v>
      </c>
      <c r="F93" s="50" t="s">
        <v>195</v>
      </c>
    </row>
    <row r="94" spans="1:6" x14ac:dyDescent="0.35">
      <c r="A94" s="50">
        <v>93</v>
      </c>
      <c r="B94" s="50" t="s">
        <v>196</v>
      </c>
      <c r="C94" s="50" t="s">
        <v>197</v>
      </c>
      <c r="D94" s="52">
        <v>5632</v>
      </c>
      <c r="E94" s="53">
        <v>42515</v>
      </c>
      <c r="F94" s="50" t="s">
        <v>193</v>
      </c>
    </row>
    <row r="95" spans="1:6" x14ac:dyDescent="0.35">
      <c r="A95" s="50">
        <v>94</v>
      </c>
      <c r="B95" s="50" t="s">
        <v>196</v>
      </c>
      <c r="C95" s="50" t="s">
        <v>197</v>
      </c>
      <c r="D95" s="52">
        <v>4904</v>
      </c>
      <c r="E95" s="53">
        <v>42515</v>
      </c>
      <c r="F95" s="50" t="s">
        <v>202</v>
      </c>
    </row>
    <row r="96" spans="1:6" x14ac:dyDescent="0.35">
      <c r="A96" s="50">
        <v>95</v>
      </c>
      <c r="B96" s="50" t="s">
        <v>199</v>
      </c>
      <c r="C96" s="50" t="s">
        <v>192</v>
      </c>
      <c r="D96" s="52">
        <v>1002</v>
      </c>
      <c r="E96" s="53">
        <v>42515</v>
      </c>
      <c r="F96" s="50" t="s">
        <v>201</v>
      </c>
    </row>
    <row r="97" spans="1:6" x14ac:dyDescent="0.35">
      <c r="A97" s="50">
        <v>96</v>
      </c>
      <c r="B97" s="50" t="s">
        <v>124</v>
      </c>
      <c r="C97" s="50" t="s">
        <v>197</v>
      </c>
      <c r="D97" s="52">
        <v>8141</v>
      </c>
      <c r="E97" s="53">
        <v>42516</v>
      </c>
      <c r="F97" s="50" t="s">
        <v>195</v>
      </c>
    </row>
    <row r="98" spans="1:6" x14ac:dyDescent="0.35">
      <c r="A98" s="50">
        <v>97</v>
      </c>
      <c r="B98" s="50" t="s">
        <v>124</v>
      </c>
      <c r="C98" s="50" t="s">
        <v>197</v>
      </c>
      <c r="D98" s="52">
        <v>3644</v>
      </c>
      <c r="E98" s="53">
        <v>42516</v>
      </c>
      <c r="F98" s="50" t="s">
        <v>198</v>
      </c>
    </row>
    <row r="99" spans="1:6" x14ac:dyDescent="0.35">
      <c r="A99" s="50">
        <v>98</v>
      </c>
      <c r="B99" s="50" t="s">
        <v>124</v>
      </c>
      <c r="C99" s="50" t="s">
        <v>197</v>
      </c>
      <c r="D99" s="52">
        <v>1380</v>
      </c>
      <c r="E99" s="53">
        <v>42516</v>
      </c>
      <c r="F99" s="50" t="s">
        <v>201</v>
      </c>
    </row>
    <row r="100" spans="1:6" x14ac:dyDescent="0.35">
      <c r="A100" s="50">
        <v>99</v>
      </c>
      <c r="B100" s="50" t="s">
        <v>194</v>
      </c>
      <c r="C100" s="50" t="s">
        <v>192</v>
      </c>
      <c r="D100" s="52">
        <v>8354</v>
      </c>
      <c r="E100" s="53">
        <v>42516</v>
      </c>
      <c r="F100" s="50" t="s">
        <v>200</v>
      </c>
    </row>
    <row r="101" spans="1:6" x14ac:dyDescent="0.35">
      <c r="A101" s="50">
        <v>100</v>
      </c>
      <c r="B101" s="50" t="s">
        <v>196</v>
      </c>
      <c r="C101" s="50" t="s">
        <v>197</v>
      </c>
      <c r="D101" s="52">
        <v>5182</v>
      </c>
      <c r="E101" s="53">
        <v>42517</v>
      </c>
      <c r="F101" s="50" t="s">
        <v>193</v>
      </c>
    </row>
    <row r="102" spans="1:6" x14ac:dyDescent="0.35">
      <c r="A102" s="50">
        <v>101</v>
      </c>
      <c r="B102" s="50" t="s">
        <v>127</v>
      </c>
      <c r="C102" s="50" t="s">
        <v>197</v>
      </c>
      <c r="D102" s="52">
        <v>2193</v>
      </c>
      <c r="E102" s="53">
        <v>42517</v>
      </c>
      <c r="F102" s="50" t="s">
        <v>203</v>
      </c>
    </row>
    <row r="103" spans="1:6" x14ac:dyDescent="0.35">
      <c r="A103" s="50">
        <v>102</v>
      </c>
      <c r="B103" s="50" t="s">
        <v>204</v>
      </c>
      <c r="C103" s="50" t="s">
        <v>197</v>
      </c>
      <c r="D103" s="52">
        <v>3647</v>
      </c>
      <c r="E103" s="53">
        <v>42518</v>
      </c>
      <c r="F103" s="50" t="s">
        <v>193</v>
      </c>
    </row>
    <row r="104" spans="1:6" x14ac:dyDescent="0.35">
      <c r="A104" s="50">
        <v>103</v>
      </c>
      <c r="B104" s="50" t="s">
        <v>127</v>
      </c>
      <c r="C104" s="50" t="s">
        <v>197</v>
      </c>
      <c r="D104" s="52">
        <v>4104</v>
      </c>
      <c r="E104" s="53">
        <v>42518</v>
      </c>
      <c r="F104" s="50" t="s">
        <v>193</v>
      </c>
    </row>
    <row r="105" spans="1:6" x14ac:dyDescent="0.35">
      <c r="A105" s="50">
        <v>104</v>
      </c>
      <c r="B105" s="50" t="s">
        <v>191</v>
      </c>
      <c r="C105" s="50" t="s">
        <v>192</v>
      </c>
      <c r="D105" s="52">
        <v>7457</v>
      </c>
      <c r="E105" s="53">
        <v>42518</v>
      </c>
      <c r="F105" s="50" t="s">
        <v>193</v>
      </c>
    </row>
    <row r="106" spans="1:6" x14ac:dyDescent="0.35">
      <c r="A106" s="50">
        <v>105</v>
      </c>
      <c r="B106" s="50" t="s">
        <v>204</v>
      </c>
      <c r="C106" s="50" t="s">
        <v>197</v>
      </c>
      <c r="D106" s="52">
        <v>3767</v>
      </c>
      <c r="E106" s="53">
        <v>42519</v>
      </c>
      <c r="F106" s="50" t="s">
        <v>198</v>
      </c>
    </row>
    <row r="107" spans="1:6" x14ac:dyDescent="0.35">
      <c r="A107" s="50">
        <v>106</v>
      </c>
      <c r="B107" s="50" t="s">
        <v>194</v>
      </c>
      <c r="C107" s="50" t="s">
        <v>192</v>
      </c>
      <c r="D107" s="52">
        <v>4685</v>
      </c>
      <c r="E107" s="53">
        <v>42520</v>
      </c>
      <c r="F107" s="50" t="s">
        <v>200</v>
      </c>
    </row>
    <row r="108" spans="1:6" x14ac:dyDescent="0.35">
      <c r="A108" s="50">
        <v>107</v>
      </c>
      <c r="B108" s="50" t="s">
        <v>196</v>
      </c>
      <c r="C108" s="50" t="s">
        <v>197</v>
      </c>
      <c r="D108" s="52">
        <v>3917</v>
      </c>
      <c r="E108" s="53">
        <v>42525</v>
      </c>
      <c r="F108" s="50" t="s">
        <v>193</v>
      </c>
    </row>
    <row r="109" spans="1:6" x14ac:dyDescent="0.35">
      <c r="A109" s="50">
        <v>108</v>
      </c>
      <c r="B109" s="50" t="s">
        <v>127</v>
      </c>
      <c r="C109" s="50" t="s">
        <v>197</v>
      </c>
      <c r="D109" s="52">
        <v>521</v>
      </c>
      <c r="E109" s="53">
        <v>42525</v>
      </c>
      <c r="F109" s="50" t="s">
        <v>198</v>
      </c>
    </row>
    <row r="110" spans="1:6" x14ac:dyDescent="0.35">
      <c r="A110" s="50">
        <v>109</v>
      </c>
      <c r="B110" s="50" t="s">
        <v>127</v>
      </c>
      <c r="C110" s="50" t="s">
        <v>197</v>
      </c>
      <c r="D110" s="52">
        <v>5605</v>
      </c>
      <c r="E110" s="53">
        <v>42531</v>
      </c>
      <c r="F110" s="50" t="s">
        <v>203</v>
      </c>
    </row>
    <row r="111" spans="1:6" x14ac:dyDescent="0.35">
      <c r="A111" s="50">
        <v>110</v>
      </c>
      <c r="B111" s="50" t="s">
        <v>194</v>
      </c>
      <c r="C111" s="50" t="s">
        <v>192</v>
      </c>
      <c r="D111" s="52">
        <v>9630</v>
      </c>
      <c r="E111" s="53">
        <v>42532</v>
      </c>
      <c r="F111" s="50" t="s">
        <v>200</v>
      </c>
    </row>
    <row r="112" spans="1:6" x14ac:dyDescent="0.35">
      <c r="A112" s="50">
        <v>111</v>
      </c>
      <c r="B112" s="50" t="s">
        <v>196</v>
      </c>
      <c r="C112" s="50" t="s">
        <v>197</v>
      </c>
      <c r="D112" s="52">
        <v>6941</v>
      </c>
      <c r="E112" s="53">
        <v>42541</v>
      </c>
      <c r="F112" s="50" t="s">
        <v>198</v>
      </c>
    </row>
    <row r="113" spans="1:6" x14ac:dyDescent="0.35">
      <c r="A113" s="50">
        <v>112</v>
      </c>
      <c r="B113" s="50" t="s">
        <v>194</v>
      </c>
      <c r="C113" s="50" t="s">
        <v>192</v>
      </c>
      <c r="D113" s="52">
        <v>7231</v>
      </c>
      <c r="E113" s="53">
        <v>42541</v>
      </c>
      <c r="F113" s="50" t="s">
        <v>195</v>
      </c>
    </row>
    <row r="114" spans="1:6" x14ac:dyDescent="0.35">
      <c r="A114" s="50">
        <v>113</v>
      </c>
      <c r="B114" s="50" t="s">
        <v>194</v>
      </c>
      <c r="C114" s="50" t="s">
        <v>192</v>
      </c>
      <c r="D114" s="52">
        <v>8891</v>
      </c>
      <c r="E114" s="53">
        <v>42544</v>
      </c>
      <c r="F114" s="50" t="s">
        <v>201</v>
      </c>
    </row>
    <row r="115" spans="1:6" x14ac:dyDescent="0.35">
      <c r="A115" s="50">
        <v>114</v>
      </c>
      <c r="B115" s="50" t="s">
        <v>196</v>
      </c>
      <c r="C115" s="50" t="s">
        <v>197</v>
      </c>
      <c r="D115" s="52">
        <v>107</v>
      </c>
      <c r="E115" s="53">
        <v>42546</v>
      </c>
      <c r="F115" s="50" t="s">
        <v>203</v>
      </c>
    </row>
    <row r="116" spans="1:6" x14ac:dyDescent="0.35">
      <c r="A116" s="50">
        <v>115</v>
      </c>
      <c r="B116" s="50" t="s">
        <v>196</v>
      </c>
      <c r="C116" s="50" t="s">
        <v>197</v>
      </c>
      <c r="D116" s="52">
        <v>4243</v>
      </c>
      <c r="E116" s="53">
        <v>42547</v>
      </c>
      <c r="F116" s="50" t="s">
        <v>193</v>
      </c>
    </row>
    <row r="117" spans="1:6" x14ac:dyDescent="0.35">
      <c r="A117" s="50">
        <v>116</v>
      </c>
      <c r="B117" s="50" t="s">
        <v>124</v>
      </c>
      <c r="C117" s="50" t="s">
        <v>197</v>
      </c>
      <c r="D117" s="52">
        <v>4514</v>
      </c>
      <c r="E117" s="53">
        <v>42548</v>
      </c>
      <c r="F117" s="50" t="s">
        <v>193</v>
      </c>
    </row>
    <row r="118" spans="1:6" x14ac:dyDescent="0.35">
      <c r="A118" s="50">
        <v>117</v>
      </c>
      <c r="B118" s="50" t="s">
        <v>204</v>
      </c>
      <c r="C118" s="50" t="s">
        <v>197</v>
      </c>
      <c r="D118" s="52">
        <v>5480</v>
      </c>
      <c r="E118" s="53">
        <v>42553</v>
      </c>
      <c r="F118" s="50" t="s">
        <v>193</v>
      </c>
    </row>
    <row r="119" spans="1:6" x14ac:dyDescent="0.35">
      <c r="A119" s="50">
        <v>118</v>
      </c>
      <c r="B119" s="50" t="s">
        <v>196</v>
      </c>
      <c r="C119" s="50" t="s">
        <v>197</v>
      </c>
      <c r="D119" s="52">
        <v>5002</v>
      </c>
      <c r="E119" s="53">
        <v>42553</v>
      </c>
      <c r="F119" s="50" t="s">
        <v>203</v>
      </c>
    </row>
    <row r="120" spans="1:6" x14ac:dyDescent="0.35">
      <c r="A120" s="50">
        <v>119</v>
      </c>
      <c r="B120" s="50" t="s">
        <v>196</v>
      </c>
      <c r="C120" s="50" t="s">
        <v>197</v>
      </c>
      <c r="D120" s="52">
        <v>8530</v>
      </c>
      <c r="E120" s="53">
        <v>42556</v>
      </c>
      <c r="F120" s="50" t="s">
        <v>198</v>
      </c>
    </row>
    <row r="121" spans="1:6" x14ac:dyDescent="0.35">
      <c r="A121" s="50">
        <v>120</v>
      </c>
      <c r="B121" s="50" t="s">
        <v>124</v>
      </c>
      <c r="C121" s="50" t="s">
        <v>197</v>
      </c>
      <c r="D121" s="52">
        <v>4819</v>
      </c>
      <c r="E121" s="53">
        <v>42558</v>
      </c>
      <c r="F121" s="50" t="s">
        <v>202</v>
      </c>
    </row>
    <row r="122" spans="1:6" x14ac:dyDescent="0.35">
      <c r="A122" s="50">
        <v>121</v>
      </c>
      <c r="B122" s="50" t="s">
        <v>194</v>
      </c>
      <c r="C122" s="50" t="s">
        <v>192</v>
      </c>
      <c r="D122" s="52">
        <v>6343</v>
      </c>
      <c r="E122" s="53">
        <v>42562</v>
      </c>
      <c r="F122" s="50" t="s">
        <v>195</v>
      </c>
    </row>
    <row r="123" spans="1:6" x14ac:dyDescent="0.35">
      <c r="A123" s="50">
        <v>122</v>
      </c>
      <c r="B123" s="50" t="s">
        <v>124</v>
      </c>
      <c r="C123" s="50" t="s">
        <v>197</v>
      </c>
      <c r="D123" s="52">
        <v>2318</v>
      </c>
      <c r="E123" s="53">
        <v>42564</v>
      </c>
      <c r="F123" s="50" t="s">
        <v>195</v>
      </c>
    </row>
    <row r="124" spans="1:6" x14ac:dyDescent="0.35">
      <c r="A124" s="50">
        <v>123</v>
      </c>
      <c r="B124" s="50" t="s">
        <v>124</v>
      </c>
      <c r="C124" s="50" t="s">
        <v>197</v>
      </c>
      <c r="D124" s="52">
        <v>220</v>
      </c>
      <c r="E124" s="53">
        <v>42571</v>
      </c>
      <c r="F124" s="50" t="s">
        <v>195</v>
      </c>
    </row>
    <row r="125" spans="1:6" x14ac:dyDescent="0.35">
      <c r="A125" s="50">
        <v>124</v>
      </c>
      <c r="B125" s="50" t="s">
        <v>124</v>
      </c>
      <c r="C125" s="50" t="s">
        <v>197</v>
      </c>
      <c r="D125" s="52">
        <v>6341</v>
      </c>
      <c r="E125" s="53">
        <v>42571</v>
      </c>
      <c r="F125" s="50" t="s">
        <v>202</v>
      </c>
    </row>
    <row r="126" spans="1:6" x14ac:dyDescent="0.35">
      <c r="A126" s="50">
        <v>125</v>
      </c>
      <c r="B126" s="50" t="s">
        <v>127</v>
      </c>
      <c r="C126" s="50" t="s">
        <v>197</v>
      </c>
      <c r="D126" s="52">
        <v>330</v>
      </c>
      <c r="E126" s="53">
        <v>42571</v>
      </c>
      <c r="F126" s="50" t="s">
        <v>200</v>
      </c>
    </row>
    <row r="127" spans="1:6" x14ac:dyDescent="0.35">
      <c r="A127" s="50">
        <v>126</v>
      </c>
      <c r="B127" s="50" t="s">
        <v>194</v>
      </c>
      <c r="C127" s="50" t="s">
        <v>192</v>
      </c>
      <c r="D127" s="52">
        <v>3027</v>
      </c>
      <c r="E127" s="53">
        <v>42571</v>
      </c>
      <c r="F127" s="50" t="s">
        <v>195</v>
      </c>
    </row>
    <row r="128" spans="1:6" x14ac:dyDescent="0.35">
      <c r="A128" s="50">
        <v>127</v>
      </c>
      <c r="B128" s="50" t="s">
        <v>124</v>
      </c>
      <c r="C128" s="50" t="s">
        <v>197</v>
      </c>
      <c r="D128" s="52">
        <v>850</v>
      </c>
      <c r="E128" s="53">
        <v>42573</v>
      </c>
      <c r="F128" s="50" t="s">
        <v>202</v>
      </c>
    </row>
    <row r="129" spans="1:6" x14ac:dyDescent="0.35">
      <c r="A129" s="50">
        <v>128</v>
      </c>
      <c r="B129" s="50" t="s">
        <v>196</v>
      </c>
      <c r="C129" s="50" t="s">
        <v>197</v>
      </c>
      <c r="D129" s="52">
        <v>8986</v>
      </c>
      <c r="E129" s="53">
        <v>42574</v>
      </c>
      <c r="F129" s="50" t="s">
        <v>195</v>
      </c>
    </row>
    <row r="130" spans="1:6" x14ac:dyDescent="0.35">
      <c r="A130" s="50">
        <v>129</v>
      </c>
      <c r="B130" s="50" t="s">
        <v>194</v>
      </c>
      <c r="C130" s="50" t="s">
        <v>192</v>
      </c>
      <c r="D130" s="52">
        <v>3800</v>
      </c>
      <c r="E130" s="53">
        <v>42576</v>
      </c>
      <c r="F130" s="50" t="s">
        <v>193</v>
      </c>
    </row>
    <row r="131" spans="1:6" x14ac:dyDescent="0.35">
      <c r="A131" s="50">
        <v>130</v>
      </c>
      <c r="B131" s="50" t="s">
        <v>191</v>
      </c>
      <c r="C131" s="50" t="s">
        <v>192</v>
      </c>
      <c r="D131" s="52">
        <v>5751</v>
      </c>
      <c r="E131" s="53">
        <v>42579</v>
      </c>
      <c r="F131" s="50" t="s">
        <v>195</v>
      </c>
    </row>
    <row r="132" spans="1:6" x14ac:dyDescent="0.35">
      <c r="A132" s="50">
        <v>131</v>
      </c>
      <c r="B132" s="50" t="s">
        <v>127</v>
      </c>
      <c r="C132" s="50" t="s">
        <v>197</v>
      </c>
      <c r="D132" s="52">
        <v>1704</v>
      </c>
      <c r="E132" s="53">
        <v>42580</v>
      </c>
      <c r="F132" s="50" t="s">
        <v>195</v>
      </c>
    </row>
    <row r="133" spans="1:6" x14ac:dyDescent="0.35">
      <c r="A133" s="50">
        <v>132</v>
      </c>
      <c r="B133" s="50" t="s">
        <v>196</v>
      </c>
      <c r="C133" s="50" t="s">
        <v>197</v>
      </c>
      <c r="D133" s="52">
        <v>7966</v>
      </c>
      <c r="E133" s="53">
        <v>42581</v>
      </c>
      <c r="F133" s="50" t="s">
        <v>201</v>
      </c>
    </row>
    <row r="134" spans="1:6" x14ac:dyDescent="0.35">
      <c r="A134" s="50">
        <v>133</v>
      </c>
      <c r="B134" s="50" t="s">
        <v>196</v>
      </c>
      <c r="C134" s="50" t="s">
        <v>197</v>
      </c>
      <c r="D134" s="52">
        <v>852</v>
      </c>
      <c r="E134" s="53">
        <v>42582</v>
      </c>
      <c r="F134" s="50" t="s">
        <v>193</v>
      </c>
    </row>
    <row r="135" spans="1:6" x14ac:dyDescent="0.35">
      <c r="A135" s="50">
        <v>134</v>
      </c>
      <c r="B135" s="50" t="s">
        <v>199</v>
      </c>
      <c r="C135" s="50" t="s">
        <v>192</v>
      </c>
      <c r="D135" s="52">
        <v>8416</v>
      </c>
      <c r="E135" s="53">
        <v>42582</v>
      </c>
      <c r="F135" s="50" t="s">
        <v>201</v>
      </c>
    </row>
    <row r="136" spans="1:6" x14ac:dyDescent="0.35">
      <c r="A136" s="50">
        <v>135</v>
      </c>
      <c r="B136" s="50" t="s">
        <v>196</v>
      </c>
      <c r="C136" s="50" t="s">
        <v>197</v>
      </c>
      <c r="D136" s="52">
        <v>7144</v>
      </c>
      <c r="E136" s="53">
        <v>42583</v>
      </c>
      <c r="F136" s="50" t="s">
        <v>203</v>
      </c>
    </row>
    <row r="137" spans="1:6" x14ac:dyDescent="0.35">
      <c r="A137" s="50">
        <v>136</v>
      </c>
      <c r="B137" s="50" t="s">
        <v>194</v>
      </c>
      <c r="C137" s="50" t="s">
        <v>192</v>
      </c>
      <c r="D137" s="52">
        <v>7854</v>
      </c>
      <c r="E137" s="53">
        <v>42583</v>
      </c>
      <c r="F137" s="50" t="s">
        <v>193</v>
      </c>
    </row>
    <row r="138" spans="1:6" x14ac:dyDescent="0.35">
      <c r="A138" s="50">
        <v>137</v>
      </c>
      <c r="B138" s="50" t="s">
        <v>124</v>
      </c>
      <c r="C138" s="50" t="s">
        <v>197</v>
      </c>
      <c r="D138" s="52">
        <v>859</v>
      </c>
      <c r="E138" s="53">
        <v>42585</v>
      </c>
      <c r="F138" s="50" t="s">
        <v>193</v>
      </c>
    </row>
    <row r="139" spans="1:6" x14ac:dyDescent="0.35">
      <c r="A139" s="50">
        <v>138</v>
      </c>
      <c r="B139" s="50" t="s">
        <v>194</v>
      </c>
      <c r="C139" s="50" t="s">
        <v>192</v>
      </c>
      <c r="D139" s="52">
        <v>8049</v>
      </c>
      <c r="E139" s="53">
        <v>42594</v>
      </c>
      <c r="F139" s="50" t="s">
        <v>193</v>
      </c>
    </row>
    <row r="140" spans="1:6" x14ac:dyDescent="0.35">
      <c r="A140" s="50">
        <v>139</v>
      </c>
      <c r="B140" s="50" t="s">
        <v>196</v>
      </c>
      <c r="C140" s="50" t="s">
        <v>197</v>
      </c>
      <c r="D140" s="52">
        <v>2836</v>
      </c>
      <c r="E140" s="53">
        <v>42595</v>
      </c>
      <c r="F140" s="50" t="s">
        <v>200</v>
      </c>
    </row>
    <row r="141" spans="1:6" x14ac:dyDescent="0.35">
      <c r="A141" s="50">
        <v>140</v>
      </c>
      <c r="B141" s="50" t="s">
        <v>191</v>
      </c>
      <c r="C141" s="50" t="s">
        <v>192</v>
      </c>
      <c r="D141" s="52">
        <v>1743</v>
      </c>
      <c r="E141" s="53">
        <v>42601</v>
      </c>
      <c r="F141" s="50" t="s">
        <v>193</v>
      </c>
    </row>
    <row r="142" spans="1:6" x14ac:dyDescent="0.35">
      <c r="A142" s="50">
        <v>141</v>
      </c>
      <c r="B142" s="50" t="s">
        <v>127</v>
      </c>
      <c r="C142" s="50" t="s">
        <v>197</v>
      </c>
      <c r="D142" s="52">
        <v>3844</v>
      </c>
      <c r="E142" s="53">
        <v>42605</v>
      </c>
      <c r="F142" s="50" t="s">
        <v>203</v>
      </c>
    </row>
    <row r="143" spans="1:6" x14ac:dyDescent="0.35">
      <c r="A143" s="50">
        <v>142</v>
      </c>
      <c r="B143" s="50" t="s">
        <v>127</v>
      </c>
      <c r="C143" s="50" t="s">
        <v>197</v>
      </c>
      <c r="D143" s="52">
        <v>7490</v>
      </c>
      <c r="E143" s="53">
        <v>42606</v>
      </c>
      <c r="F143" s="50" t="s">
        <v>203</v>
      </c>
    </row>
    <row r="144" spans="1:6" x14ac:dyDescent="0.35">
      <c r="A144" s="50">
        <v>143</v>
      </c>
      <c r="B144" s="50" t="s">
        <v>194</v>
      </c>
      <c r="C144" s="50" t="s">
        <v>192</v>
      </c>
      <c r="D144" s="52">
        <v>4483</v>
      </c>
      <c r="E144" s="53">
        <v>42607</v>
      </c>
      <c r="F144" s="50" t="s">
        <v>200</v>
      </c>
    </row>
    <row r="145" spans="1:6" x14ac:dyDescent="0.35">
      <c r="A145" s="50">
        <v>144</v>
      </c>
      <c r="B145" s="50" t="s">
        <v>127</v>
      </c>
      <c r="C145" s="50" t="s">
        <v>197</v>
      </c>
      <c r="D145" s="52">
        <v>7333</v>
      </c>
      <c r="E145" s="53">
        <v>42609</v>
      </c>
      <c r="F145" s="50" t="s">
        <v>198</v>
      </c>
    </row>
    <row r="146" spans="1:6" x14ac:dyDescent="0.35">
      <c r="A146" s="50">
        <v>145</v>
      </c>
      <c r="B146" s="50" t="s">
        <v>191</v>
      </c>
      <c r="C146" s="50" t="s">
        <v>192</v>
      </c>
      <c r="D146" s="52">
        <v>7654</v>
      </c>
      <c r="E146" s="53">
        <v>42610</v>
      </c>
      <c r="F146" s="50" t="s">
        <v>193</v>
      </c>
    </row>
    <row r="147" spans="1:6" x14ac:dyDescent="0.35">
      <c r="A147" s="50">
        <v>146</v>
      </c>
      <c r="B147" s="50" t="s">
        <v>127</v>
      </c>
      <c r="C147" s="50" t="s">
        <v>197</v>
      </c>
      <c r="D147" s="52">
        <v>3944</v>
      </c>
      <c r="E147" s="53">
        <v>42611</v>
      </c>
      <c r="F147" s="50" t="s">
        <v>195</v>
      </c>
    </row>
    <row r="148" spans="1:6" x14ac:dyDescent="0.35">
      <c r="A148" s="50">
        <v>147</v>
      </c>
      <c r="B148" s="50" t="s">
        <v>199</v>
      </c>
      <c r="C148" s="50" t="s">
        <v>192</v>
      </c>
      <c r="D148" s="52">
        <v>5761</v>
      </c>
      <c r="E148" s="53">
        <v>42611</v>
      </c>
      <c r="F148" s="50" t="s">
        <v>200</v>
      </c>
    </row>
    <row r="149" spans="1:6" x14ac:dyDescent="0.35">
      <c r="A149" s="50">
        <v>148</v>
      </c>
      <c r="B149" s="50" t="s">
        <v>196</v>
      </c>
      <c r="C149" s="50" t="s">
        <v>197</v>
      </c>
      <c r="D149" s="52">
        <v>6864</v>
      </c>
      <c r="E149" s="53">
        <v>42614</v>
      </c>
      <c r="F149" s="50" t="s">
        <v>202</v>
      </c>
    </row>
    <row r="150" spans="1:6" x14ac:dyDescent="0.35">
      <c r="A150" s="50">
        <v>149</v>
      </c>
      <c r="B150" s="50" t="s">
        <v>196</v>
      </c>
      <c r="C150" s="50" t="s">
        <v>197</v>
      </c>
      <c r="D150" s="52">
        <v>4016</v>
      </c>
      <c r="E150" s="53">
        <v>42614</v>
      </c>
      <c r="F150" s="50" t="s">
        <v>200</v>
      </c>
    </row>
    <row r="151" spans="1:6" x14ac:dyDescent="0.35">
      <c r="A151" s="50">
        <v>150</v>
      </c>
      <c r="B151" s="50" t="s">
        <v>196</v>
      </c>
      <c r="C151" s="50" t="s">
        <v>197</v>
      </c>
      <c r="D151" s="52">
        <v>1841</v>
      </c>
      <c r="E151" s="53">
        <v>42615</v>
      </c>
      <c r="F151" s="50" t="s">
        <v>193</v>
      </c>
    </row>
    <row r="152" spans="1:6" x14ac:dyDescent="0.35">
      <c r="A152" s="50">
        <v>151</v>
      </c>
      <c r="B152" s="50" t="s">
        <v>196</v>
      </c>
      <c r="C152" s="50" t="s">
        <v>197</v>
      </c>
      <c r="D152" s="52">
        <v>424</v>
      </c>
      <c r="E152" s="53">
        <v>42618</v>
      </c>
      <c r="F152" s="50" t="s">
        <v>201</v>
      </c>
    </row>
    <row r="153" spans="1:6" x14ac:dyDescent="0.35">
      <c r="A153" s="50">
        <v>152</v>
      </c>
      <c r="B153" s="50" t="s">
        <v>196</v>
      </c>
      <c r="C153" s="50" t="s">
        <v>197</v>
      </c>
      <c r="D153" s="52">
        <v>8765</v>
      </c>
      <c r="E153" s="53">
        <v>42620</v>
      </c>
      <c r="F153" s="50" t="s">
        <v>195</v>
      </c>
    </row>
    <row r="154" spans="1:6" x14ac:dyDescent="0.35">
      <c r="A154" s="50">
        <v>153</v>
      </c>
      <c r="B154" s="50" t="s">
        <v>196</v>
      </c>
      <c r="C154" s="50" t="s">
        <v>197</v>
      </c>
      <c r="D154" s="52">
        <v>5583</v>
      </c>
      <c r="E154" s="53">
        <v>42621</v>
      </c>
      <c r="F154" s="50" t="s">
        <v>193</v>
      </c>
    </row>
    <row r="155" spans="1:6" x14ac:dyDescent="0.35">
      <c r="A155" s="50">
        <v>154</v>
      </c>
      <c r="B155" s="50" t="s">
        <v>194</v>
      </c>
      <c r="C155" s="50" t="s">
        <v>192</v>
      </c>
      <c r="D155" s="52">
        <v>4390</v>
      </c>
      <c r="E155" s="53">
        <v>42622</v>
      </c>
      <c r="F155" s="50" t="s">
        <v>202</v>
      </c>
    </row>
    <row r="156" spans="1:6" x14ac:dyDescent="0.35">
      <c r="A156" s="50">
        <v>155</v>
      </c>
      <c r="B156" s="50" t="s">
        <v>194</v>
      </c>
      <c r="C156" s="50" t="s">
        <v>192</v>
      </c>
      <c r="D156" s="52">
        <v>352</v>
      </c>
      <c r="E156" s="53">
        <v>42622</v>
      </c>
      <c r="F156" s="50" t="s">
        <v>198</v>
      </c>
    </row>
    <row r="157" spans="1:6" x14ac:dyDescent="0.35">
      <c r="A157" s="50">
        <v>156</v>
      </c>
      <c r="B157" s="50" t="s">
        <v>127</v>
      </c>
      <c r="C157" s="50" t="s">
        <v>197</v>
      </c>
      <c r="D157" s="52">
        <v>8489</v>
      </c>
      <c r="E157" s="53">
        <v>42624</v>
      </c>
      <c r="F157" s="50" t="s">
        <v>193</v>
      </c>
    </row>
    <row r="158" spans="1:6" x14ac:dyDescent="0.35">
      <c r="A158" s="50">
        <v>157</v>
      </c>
      <c r="B158" s="50" t="s">
        <v>196</v>
      </c>
      <c r="C158" s="50" t="s">
        <v>197</v>
      </c>
      <c r="D158" s="52">
        <v>7090</v>
      </c>
      <c r="E158" s="53">
        <v>42624</v>
      </c>
      <c r="F158" s="50" t="s">
        <v>203</v>
      </c>
    </row>
    <row r="159" spans="1:6" x14ac:dyDescent="0.35">
      <c r="A159" s="50">
        <v>158</v>
      </c>
      <c r="B159" s="50" t="s">
        <v>196</v>
      </c>
      <c r="C159" s="50" t="s">
        <v>197</v>
      </c>
      <c r="D159" s="52">
        <v>7880</v>
      </c>
      <c r="E159" s="53">
        <v>42628</v>
      </c>
      <c r="F159" s="50" t="s">
        <v>193</v>
      </c>
    </row>
    <row r="160" spans="1:6" x14ac:dyDescent="0.35">
      <c r="A160" s="50">
        <v>159</v>
      </c>
      <c r="B160" s="50" t="s">
        <v>124</v>
      </c>
      <c r="C160" s="50" t="s">
        <v>197</v>
      </c>
      <c r="D160" s="52">
        <v>3861</v>
      </c>
      <c r="E160" s="53">
        <v>42631</v>
      </c>
      <c r="F160" s="50" t="s">
        <v>193</v>
      </c>
    </row>
    <row r="161" spans="1:6" x14ac:dyDescent="0.35">
      <c r="A161" s="50">
        <v>160</v>
      </c>
      <c r="B161" s="50" t="s">
        <v>194</v>
      </c>
      <c r="C161" s="50" t="s">
        <v>192</v>
      </c>
      <c r="D161" s="52">
        <v>7927</v>
      </c>
      <c r="E161" s="53">
        <v>42632</v>
      </c>
      <c r="F161" s="50" t="s">
        <v>200</v>
      </c>
    </row>
    <row r="162" spans="1:6" x14ac:dyDescent="0.35">
      <c r="A162" s="50">
        <v>161</v>
      </c>
      <c r="B162" s="50" t="s">
        <v>196</v>
      </c>
      <c r="C162" s="50" t="s">
        <v>197</v>
      </c>
      <c r="D162" s="52">
        <v>6162</v>
      </c>
      <c r="E162" s="53">
        <v>42633</v>
      </c>
      <c r="F162" s="50" t="s">
        <v>193</v>
      </c>
    </row>
    <row r="163" spans="1:6" x14ac:dyDescent="0.35">
      <c r="A163" s="50">
        <v>162</v>
      </c>
      <c r="B163" s="50" t="s">
        <v>204</v>
      </c>
      <c r="C163" s="50" t="s">
        <v>197</v>
      </c>
      <c r="D163" s="52">
        <v>5523</v>
      </c>
      <c r="E163" s="53">
        <v>42638</v>
      </c>
      <c r="F163" s="50" t="s">
        <v>201</v>
      </c>
    </row>
    <row r="164" spans="1:6" x14ac:dyDescent="0.35">
      <c r="A164" s="50">
        <v>163</v>
      </c>
      <c r="B164" s="50" t="s">
        <v>194</v>
      </c>
      <c r="C164" s="50" t="s">
        <v>192</v>
      </c>
      <c r="D164" s="52">
        <v>5936</v>
      </c>
      <c r="E164" s="53">
        <v>42638</v>
      </c>
      <c r="F164" s="50" t="s">
        <v>195</v>
      </c>
    </row>
    <row r="165" spans="1:6" x14ac:dyDescent="0.35">
      <c r="A165" s="50">
        <v>164</v>
      </c>
      <c r="B165" s="50" t="s">
        <v>191</v>
      </c>
      <c r="C165" s="50" t="s">
        <v>192</v>
      </c>
      <c r="D165" s="52">
        <v>7251</v>
      </c>
      <c r="E165" s="53">
        <v>42639</v>
      </c>
      <c r="F165" s="50" t="s">
        <v>200</v>
      </c>
    </row>
    <row r="166" spans="1:6" x14ac:dyDescent="0.35">
      <c r="A166" s="50">
        <v>165</v>
      </c>
      <c r="B166" s="50" t="s">
        <v>124</v>
      </c>
      <c r="C166" s="50" t="s">
        <v>197</v>
      </c>
      <c r="D166" s="52">
        <v>6187</v>
      </c>
      <c r="E166" s="53">
        <v>42640</v>
      </c>
      <c r="F166" s="50" t="s">
        <v>201</v>
      </c>
    </row>
    <row r="167" spans="1:6" x14ac:dyDescent="0.35">
      <c r="A167" s="50">
        <v>166</v>
      </c>
      <c r="B167" s="50" t="s">
        <v>196</v>
      </c>
      <c r="C167" s="50" t="s">
        <v>197</v>
      </c>
      <c r="D167" s="52">
        <v>3210</v>
      </c>
      <c r="E167" s="53">
        <v>42642</v>
      </c>
      <c r="F167" s="50" t="s">
        <v>200</v>
      </c>
    </row>
    <row r="168" spans="1:6" x14ac:dyDescent="0.35">
      <c r="A168" s="50">
        <v>167</v>
      </c>
      <c r="B168" s="50" t="s">
        <v>191</v>
      </c>
      <c r="C168" s="50" t="s">
        <v>192</v>
      </c>
      <c r="D168" s="52">
        <v>682</v>
      </c>
      <c r="E168" s="53">
        <v>42642</v>
      </c>
      <c r="F168" s="50" t="s">
        <v>200</v>
      </c>
    </row>
    <row r="169" spans="1:6" x14ac:dyDescent="0.35">
      <c r="A169" s="50">
        <v>168</v>
      </c>
      <c r="B169" s="50" t="s">
        <v>196</v>
      </c>
      <c r="C169" s="50" t="s">
        <v>197</v>
      </c>
      <c r="D169" s="52">
        <v>793</v>
      </c>
      <c r="E169" s="53">
        <v>42646</v>
      </c>
      <c r="F169" s="50" t="s">
        <v>201</v>
      </c>
    </row>
    <row r="170" spans="1:6" x14ac:dyDescent="0.35">
      <c r="A170" s="50">
        <v>169</v>
      </c>
      <c r="B170" s="50" t="s">
        <v>191</v>
      </c>
      <c r="C170" s="50" t="s">
        <v>192</v>
      </c>
      <c r="D170" s="52">
        <v>5346</v>
      </c>
      <c r="E170" s="53">
        <v>42647</v>
      </c>
      <c r="F170" s="50" t="s">
        <v>200</v>
      </c>
    </row>
    <row r="171" spans="1:6" x14ac:dyDescent="0.35">
      <c r="A171" s="50">
        <v>170</v>
      </c>
      <c r="B171" s="50" t="s">
        <v>196</v>
      </c>
      <c r="C171" s="50" t="s">
        <v>197</v>
      </c>
      <c r="D171" s="52">
        <v>7103</v>
      </c>
      <c r="E171" s="53">
        <v>42650</v>
      </c>
      <c r="F171" s="50" t="s">
        <v>202</v>
      </c>
    </row>
    <row r="172" spans="1:6" x14ac:dyDescent="0.35">
      <c r="A172" s="50">
        <v>171</v>
      </c>
      <c r="B172" s="50" t="s">
        <v>191</v>
      </c>
      <c r="C172" s="50" t="s">
        <v>192</v>
      </c>
      <c r="D172" s="52">
        <v>4603</v>
      </c>
      <c r="E172" s="53">
        <v>42653</v>
      </c>
      <c r="F172" s="50" t="s">
        <v>193</v>
      </c>
    </row>
    <row r="173" spans="1:6" x14ac:dyDescent="0.35">
      <c r="A173" s="50">
        <v>172</v>
      </c>
      <c r="B173" s="50" t="s">
        <v>127</v>
      </c>
      <c r="C173" s="50" t="s">
        <v>197</v>
      </c>
      <c r="D173" s="52">
        <v>8160</v>
      </c>
      <c r="E173" s="53">
        <v>42659</v>
      </c>
      <c r="F173" s="50" t="s">
        <v>203</v>
      </c>
    </row>
    <row r="174" spans="1:6" x14ac:dyDescent="0.35">
      <c r="A174" s="50">
        <v>173</v>
      </c>
      <c r="B174" s="50" t="s">
        <v>127</v>
      </c>
      <c r="C174" s="50" t="s">
        <v>197</v>
      </c>
      <c r="D174" s="52">
        <v>7171</v>
      </c>
      <c r="E174" s="53">
        <v>42666</v>
      </c>
      <c r="F174" s="50" t="s">
        <v>195</v>
      </c>
    </row>
    <row r="175" spans="1:6" x14ac:dyDescent="0.35">
      <c r="A175" s="50">
        <v>174</v>
      </c>
      <c r="B175" s="50" t="s">
        <v>196</v>
      </c>
      <c r="C175" s="50" t="s">
        <v>197</v>
      </c>
      <c r="D175" s="52">
        <v>3552</v>
      </c>
      <c r="E175" s="53">
        <v>42666</v>
      </c>
      <c r="F175" s="50" t="s">
        <v>202</v>
      </c>
    </row>
    <row r="176" spans="1:6" x14ac:dyDescent="0.35">
      <c r="A176" s="50">
        <v>175</v>
      </c>
      <c r="B176" s="50" t="s">
        <v>196</v>
      </c>
      <c r="C176" s="50" t="s">
        <v>197</v>
      </c>
      <c r="D176" s="52">
        <v>7273</v>
      </c>
      <c r="E176" s="53">
        <v>42668</v>
      </c>
      <c r="F176" s="50" t="s">
        <v>201</v>
      </c>
    </row>
    <row r="177" spans="1:6" x14ac:dyDescent="0.35">
      <c r="A177" s="50">
        <v>176</v>
      </c>
      <c r="B177" s="50" t="s">
        <v>196</v>
      </c>
      <c r="C177" s="50" t="s">
        <v>197</v>
      </c>
      <c r="D177" s="52">
        <v>2402</v>
      </c>
      <c r="E177" s="53">
        <v>42669</v>
      </c>
      <c r="F177" s="50" t="s">
        <v>200</v>
      </c>
    </row>
    <row r="178" spans="1:6" x14ac:dyDescent="0.35">
      <c r="A178" s="50">
        <v>177</v>
      </c>
      <c r="B178" s="50" t="s">
        <v>196</v>
      </c>
      <c r="C178" s="50" t="s">
        <v>197</v>
      </c>
      <c r="D178" s="52">
        <v>1197</v>
      </c>
      <c r="E178" s="53">
        <v>42669</v>
      </c>
      <c r="F178" s="50" t="s">
        <v>201</v>
      </c>
    </row>
    <row r="179" spans="1:6" x14ac:dyDescent="0.35">
      <c r="A179" s="50">
        <v>178</v>
      </c>
      <c r="B179" s="50" t="s">
        <v>199</v>
      </c>
      <c r="C179" s="50" t="s">
        <v>192</v>
      </c>
      <c r="D179" s="52">
        <v>5015</v>
      </c>
      <c r="E179" s="53">
        <v>42669</v>
      </c>
      <c r="F179" s="50" t="s">
        <v>201</v>
      </c>
    </row>
    <row r="180" spans="1:6" x14ac:dyDescent="0.35">
      <c r="A180" s="50">
        <v>179</v>
      </c>
      <c r="B180" s="50" t="s">
        <v>124</v>
      </c>
      <c r="C180" s="50" t="s">
        <v>197</v>
      </c>
      <c r="D180" s="52">
        <v>5818</v>
      </c>
      <c r="E180" s="53">
        <v>42676</v>
      </c>
      <c r="F180" s="50" t="s">
        <v>193</v>
      </c>
    </row>
    <row r="181" spans="1:6" x14ac:dyDescent="0.35">
      <c r="A181" s="50">
        <v>180</v>
      </c>
      <c r="B181" s="50" t="s">
        <v>196</v>
      </c>
      <c r="C181" s="50" t="s">
        <v>197</v>
      </c>
      <c r="D181" s="52">
        <v>4399</v>
      </c>
      <c r="E181" s="53">
        <v>42677</v>
      </c>
      <c r="F181" s="50" t="s">
        <v>195</v>
      </c>
    </row>
    <row r="182" spans="1:6" x14ac:dyDescent="0.35">
      <c r="A182" s="50">
        <v>181</v>
      </c>
      <c r="B182" s="50" t="s">
        <v>191</v>
      </c>
      <c r="C182" s="50" t="s">
        <v>192</v>
      </c>
      <c r="D182" s="52">
        <v>3011</v>
      </c>
      <c r="E182" s="53">
        <v>42677</v>
      </c>
      <c r="F182" s="50" t="s">
        <v>193</v>
      </c>
    </row>
    <row r="183" spans="1:6" x14ac:dyDescent="0.35">
      <c r="A183" s="50">
        <v>182</v>
      </c>
      <c r="B183" s="50" t="s">
        <v>127</v>
      </c>
      <c r="C183" s="50" t="s">
        <v>197</v>
      </c>
      <c r="D183" s="52">
        <v>4715</v>
      </c>
      <c r="E183" s="53">
        <v>42683</v>
      </c>
      <c r="F183" s="50" t="s">
        <v>195</v>
      </c>
    </row>
    <row r="184" spans="1:6" x14ac:dyDescent="0.35">
      <c r="A184" s="50">
        <v>183</v>
      </c>
      <c r="B184" s="50" t="s">
        <v>127</v>
      </c>
      <c r="C184" s="50" t="s">
        <v>197</v>
      </c>
      <c r="D184" s="52">
        <v>5321</v>
      </c>
      <c r="E184" s="53">
        <v>42686</v>
      </c>
      <c r="F184" s="50" t="s">
        <v>203</v>
      </c>
    </row>
    <row r="185" spans="1:6" x14ac:dyDescent="0.35">
      <c r="A185" s="50">
        <v>184</v>
      </c>
      <c r="B185" s="50" t="s">
        <v>196</v>
      </c>
      <c r="C185" s="50" t="s">
        <v>197</v>
      </c>
      <c r="D185" s="52">
        <v>8894</v>
      </c>
      <c r="E185" s="53">
        <v>42689</v>
      </c>
      <c r="F185" s="50" t="s">
        <v>193</v>
      </c>
    </row>
    <row r="186" spans="1:6" x14ac:dyDescent="0.35">
      <c r="A186" s="50">
        <v>185</v>
      </c>
      <c r="B186" s="50" t="s">
        <v>191</v>
      </c>
      <c r="C186" s="50" t="s">
        <v>192</v>
      </c>
      <c r="D186" s="52">
        <v>4846</v>
      </c>
      <c r="E186" s="53">
        <v>42699</v>
      </c>
      <c r="F186" s="50" t="s">
        <v>195</v>
      </c>
    </row>
    <row r="187" spans="1:6" x14ac:dyDescent="0.35">
      <c r="A187" s="50">
        <v>186</v>
      </c>
      <c r="B187" s="50" t="s">
        <v>194</v>
      </c>
      <c r="C187" s="50" t="s">
        <v>192</v>
      </c>
      <c r="D187" s="52">
        <v>284</v>
      </c>
      <c r="E187" s="53">
        <v>42699</v>
      </c>
      <c r="F187" s="50" t="s">
        <v>200</v>
      </c>
    </row>
    <row r="188" spans="1:6" x14ac:dyDescent="0.35">
      <c r="A188" s="50">
        <v>187</v>
      </c>
      <c r="B188" s="50" t="s">
        <v>124</v>
      </c>
      <c r="C188" s="50" t="s">
        <v>197</v>
      </c>
      <c r="D188" s="52">
        <v>8283</v>
      </c>
      <c r="E188" s="53">
        <v>42700</v>
      </c>
      <c r="F188" s="50" t="s">
        <v>195</v>
      </c>
    </row>
    <row r="189" spans="1:6" x14ac:dyDescent="0.35">
      <c r="A189" s="50">
        <v>188</v>
      </c>
      <c r="B189" s="50" t="s">
        <v>124</v>
      </c>
      <c r="C189" s="50" t="s">
        <v>197</v>
      </c>
      <c r="D189" s="52">
        <v>9990</v>
      </c>
      <c r="E189" s="53">
        <v>42702</v>
      </c>
      <c r="F189" s="50" t="s">
        <v>198</v>
      </c>
    </row>
    <row r="190" spans="1:6" x14ac:dyDescent="0.35">
      <c r="A190" s="50">
        <v>189</v>
      </c>
      <c r="B190" s="50" t="s">
        <v>196</v>
      </c>
      <c r="C190" s="50" t="s">
        <v>197</v>
      </c>
      <c r="D190" s="52">
        <v>9014</v>
      </c>
      <c r="E190" s="53">
        <v>42702</v>
      </c>
      <c r="F190" s="50" t="s">
        <v>201</v>
      </c>
    </row>
    <row r="191" spans="1:6" x14ac:dyDescent="0.35">
      <c r="A191" s="50">
        <v>190</v>
      </c>
      <c r="B191" s="50" t="s">
        <v>127</v>
      </c>
      <c r="C191" s="50" t="s">
        <v>197</v>
      </c>
      <c r="D191" s="52">
        <v>1942</v>
      </c>
      <c r="E191" s="53">
        <v>42703</v>
      </c>
      <c r="F191" s="50" t="s">
        <v>203</v>
      </c>
    </row>
    <row r="192" spans="1:6" x14ac:dyDescent="0.35">
      <c r="A192" s="50">
        <v>191</v>
      </c>
      <c r="B192" s="50" t="s">
        <v>196</v>
      </c>
      <c r="C192" s="50" t="s">
        <v>197</v>
      </c>
      <c r="D192" s="52">
        <v>7223</v>
      </c>
      <c r="E192" s="53">
        <v>42704</v>
      </c>
      <c r="F192" s="50" t="s">
        <v>193</v>
      </c>
    </row>
    <row r="193" spans="1:6" x14ac:dyDescent="0.35">
      <c r="A193" s="50">
        <v>192</v>
      </c>
      <c r="B193" s="50" t="s">
        <v>191</v>
      </c>
      <c r="C193" s="50" t="s">
        <v>192</v>
      </c>
      <c r="D193" s="52">
        <v>4673</v>
      </c>
      <c r="E193" s="53">
        <v>42706</v>
      </c>
      <c r="F193" s="50" t="s">
        <v>193</v>
      </c>
    </row>
    <row r="194" spans="1:6" x14ac:dyDescent="0.35">
      <c r="A194" s="50">
        <v>193</v>
      </c>
      <c r="B194" s="50" t="s">
        <v>191</v>
      </c>
      <c r="C194" s="50" t="s">
        <v>192</v>
      </c>
      <c r="D194" s="52">
        <v>9104</v>
      </c>
      <c r="E194" s="53">
        <v>42708</v>
      </c>
      <c r="F194" s="50" t="s">
        <v>203</v>
      </c>
    </row>
    <row r="195" spans="1:6" x14ac:dyDescent="0.35">
      <c r="A195" s="50">
        <v>194</v>
      </c>
      <c r="B195" s="50" t="s">
        <v>127</v>
      </c>
      <c r="C195" s="50" t="s">
        <v>197</v>
      </c>
      <c r="D195" s="52">
        <v>6078</v>
      </c>
      <c r="E195" s="53">
        <v>42709</v>
      </c>
      <c r="F195" s="50" t="s">
        <v>193</v>
      </c>
    </row>
    <row r="196" spans="1:6" x14ac:dyDescent="0.35">
      <c r="A196" s="50">
        <v>195</v>
      </c>
      <c r="B196" s="50" t="s">
        <v>199</v>
      </c>
      <c r="C196" s="50" t="s">
        <v>192</v>
      </c>
      <c r="D196" s="52">
        <v>3278</v>
      </c>
      <c r="E196" s="53">
        <v>42710</v>
      </c>
      <c r="F196" s="50" t="s">
        <v>200</v>
      </c>
    </row>
    <row r="197" spans="1:6" x14ac:dyDescent="0.35">
      <c r="A197" s="50">
        <v>196</v>
      </c>
      <c r="B197" s="50" t="s">
        <v>196</v>
      </c>
      <c r="C197" s="50" t="s">
        <v>197</v>
      </c>
      <c r="D197" s="52">
        <v>136</v>
      </c>
      <c r="E197" s="53">
        <v>42716</v>
      </c>
      <c r="F197" s="50" t="s">
        <v>198</v>
      </c>
    </row>
    <row r="198" spans="1:6" x14ac:dyDescent="0.35">
      <c r="A198" s="50">
        <v>197</v>
      </c>
      <c r="B198" s="50" t="s">
        <v>196</v>
      </c>
      <c r="C198" s="50" t="s">
        <v>197</v>
      </c>
      <c r="D198" s="52">
        <v>8377</v>
      </c>
      <c r="E198" s="53">
        <v>42716</v>
      </c>
      <c r="F198" s="50" t="s">
        <v>201</v>
      </c>
    </row>
    <row r="199" spans="1:6" x14ac:dyDescent="0.35">
      <c r="A199" s="50">
        <v>198</v>
      </c>
      <c r="B199" s="50" t="s">
        <v>196</v>
      </c>
      <c r="C199" s="50" t="s">
        <v>197</v>
      </c>
      <c r="D199" s="52">
        <v>2382</v>
      </c>
      <c r="E199" s="53">
        <v>42716</v>
      </c>
      <c r="F199" s="50" t="s">
        <v>193</v>
      </c>
    </row>
    <row r="200" spans="1:6" x14ac:dyDescent="0.35">
      <c r="A200" s="50">
        <v>199</v>
      </c>
      <c r="B200" s="50" t="s">
        <v>196</v>
      </c>
      <c r="C200" s="50" t="s">
        <v>197</v>
      </c>
      <c r="D200" s="52">
        <v>8702</v>
      </c>
      <c r="E200" s="53">
        <v>42719</v>
      </c>
      <c r="F200" s="50" t="s">
        <v>200</v>
      </c>
    </row>
    <row r="201" spans="1:6" x14ac:dyDescent="0.35">
      <c r="A201" s="50">
        <v>200</v>
      </c>
      <c r="B201" s="50" t="s">
        <v>196</v>
      </c>
      <c r="C201" s="50" t="s">
        <v>197</v>
      </c>
      <c r="D201" s="52">
        <v>5021</v>
      </c>
      <c r="E201" s="53">
        <v>42720</v>
      </c>
      <c r="F201" s="50" t="s">
        <v>193</v>
      </c>
    </row>
    <row r="202" spans="1:6" x14ac:dyDescent="0.35">
      <c r="A202" s="50">
        <v>201</v>
      </c>
      <c r="B202" s="50" t="s">
        <v>127</v>
      </c>
      <c r="C202" s="50" t="s">
        <v>197</v>
      </c>
      <c r="D202" s="52">
        <v>1760</v>
      </c>
      <c r="E202" s="53">
        <v>42720</v>
      </c>
      <c r="F202" s="50" t="s">
        <v>201</v>
      </c>
    </row>
    <row r="203" spans="1:6" x14ac:dyDescent="0.35">
      <c r="A203" s="50">
        <v>202</v>
      </c>
      <c r="B203" s="50" t="s">
        <v>196</v>
      </c>
      <c r="C203" s="50" t="s">
        <v>197</v>
      </c>
      <c r="D203" s="52">
        <v>4766</v>
      </c>
      <c r="E203" s="53">
        <v>42722</v>
      </c>
      <c r="F203" s="50" t="s">
        <v>200</v>
      </c>
    </row>
    <row r="204" spans="1:6" x14ac:dyDescent="0.35">
      <c r="A204" s="50">
        <v>203</v>
      </c>
      <c r="B204" s="50" t="s">
        <v>199</v>
      </c>
      <c r="C204" s="50" t="s">
        <v>192</v>
      </c>
      <c r="D204" s="52">
        <v>1541</v>
      </c>
      <c r="E204" s="53">
        <v>42723</v>
      </c>
      <c r="F204" s="50" t="s">
        <v>195</v>
      </c>
    </row>
    <row r="205" spans="1:6" x14ac:dyDescent="0.35">
      <c r="A205" s="50">
        <v>204</v>
      </c>
      <c r="B205" s="50" t="s">
        <v>124</v>
      </c>
      <c r="C205" s="50" t="s">
        <v>197</v>
      </c>
      <c r="D205" s="52">
        <v>2782</v>
      </c>
      <c r="E205" s="53">
        <v>42724</v>
      </c>
      <c r="F205" s="50" t="s">
        <v>195</v>
      </c>
    </row>
    <row r="206" spans="1:6" x14ac:dyDescent="0.35">
      <c r="A206" s="50">
        <v>205</v>
      </c>
      <c r="B206" s="50" t="s">
        <v>127</v>
      </c>
      <c r="C206" s="50" t="s">
        <v>197</v>
      </c>
      <c r="D206" s="52">
        <v>2455</v>
      </c>
      <c r="E206" s="53">
        <v>42724</v>
      </c>
      <c r="F206" s="50" t="s">
        <v>198</v>
      </c>
    </row>
    <row r="207" spans="1:6" x14ac:dyDescent="0.35">
      <c r="A207" s="50">
        <v>206</v>
      </c>
      <c r="B207" s="50" t="s">
        <v>127</v>
      </c>
      <c r="C207" s="50" t="s">
        <v>197</v>
      </c>
      <c r="D207" s="52">
        <v>4512</v>
      </c>
      <c r="E207" s="53">
        <v>42726</v>
      </c>
      <c r="F207" s="50" t="s">
        <v>202</v>
      </c>
    </row>
    <row r="208" spans="1:6" x14ac:dyDescent="0.35">
      <c r="A208" s="50">
        <v>207</v>
      </c>
      <c r="B208" s="50" t="s">
        <v>127</v>
      </c>
      <c r="C208" s="50" t="s">
        <v>197</v>
      </c>
      <c r="D208" s="52">
        <v>8752</v>
      </c>
      <c r="E208" s="53">
        <v>42726</v>
      </c>
      <c r="F208" s="50" t="s">
        <v>200</v>
      </c>
    </row>
    <row r="209" spans="1:6" x14ac:dyDescent="0.35">
      <c r="A209" s="50">
        <v>208</v>
      </c>
      <c r="B209" s="50" t="s">
        <v>191</v>
      </c>
      <c r="C209" s="50" t="s">
        <v>192</v>
      </c>
      <c r="D209" s="52">
        <v>9127</v>
      </c>
      <c r="E209" s="53">
        <v>42729</v>
      </c>
      <c r="F209" s="50" t="s">
        <v>193</v>
      </c>
    </row>
    <row r="210" spans="1:6" x14ac:dyDescent="0.35">
      <c r="A210" s="50">
        <v>209</v>
      </c>
      <c r="B210" s="50" t="s">
        <v>127</v>
      </c>
      <c r="C210" s="50" t="s">
        <v>197</v>
      </c>
      <c r="D210" s="52">
        <v>1777</v>
      </c>
      <c r="E210" s="53">
        <v>42732</v>
      </c>
      <c r="F210" s="50" t="s">
        <v>203</v>
      </c>
    </row>
    <row r="211" spans="1:6" x14ac:dyDescent="0.35">
      <c r="A211" s="50">
        <v>210</v>
      </c>
      <c r="B211" s="50" t="s">
        <v>199</v>
      </c>
      <c r="C211" s="50" t="s">
        <v>192</v>
      </c>
      <c r="D211" s="52">
        <v>680</v>
      </c>
      <c r="E211" s="53">
        <v>42732</v>
      </c>
      <c r="F211" s="50" t="s">
        <v>203</v>
      </c>
    </row>
    <row r="212" spans="1:6" x14ac:dyDescent="0.35">
      <c r="A212" s="50">
        <v>211</v>
      </c>
      <c r="B212" s="50" t="s">
        <v>124</v>
      </c>
      <c r="C212" s="50" t="s">
        <v>197</v>
      </c>
      <c r="D212" s="52">
        <v>958</v>
      </c>
      <c r="E212" s="53">
        <v>42733</v>
      </c>
      <c r="F212" s="50" t="s">
        <v>193</v>
      </c>
    </row>
    <row r="213" spans="1:6" x14ac:dyDescent="0.35">
      <c r="A213" s="50">
        <v>212</v>
      </c>
      <c r="B213" s="50" t="s">
        <v>191</v>
      </c>
      <c r="C213" s="50" t="s">
        <v>192</v>
      </c>
      <c r="D213" s="52">
        <v>2613</v>
      </c>
      <c r="E213" s="53">
        <v>42733</v>
      </c>
      <c r="F213" s="50" t="s">
        <v>201</v>
      </c>
    </row>
    <row r="214" spans="1:6" x14ac:dyDescent="0.35">
      <c r="A214" s="50">
        <v>213</v>
      </c>
      <c r="B214" s="50" t="s">
        <v>191</v>
      </c>
      <c r="C214" s="50" t="s">
        <v>192</v>
      </c>
      <c r="D214" s="52">
        <v>339</v>
      </c>
      <c r="E214" s="53">
        <v>42734</v>
      </c>
      <c r="F214" s="50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3354-1866-4E6D-B840-F3FB149F9C77}">
  <dimension ref="B1:N17"/>
  <sheetViews>
    <sheetView workbookViewId="0">
      <selection activeCell="G3" sqref="G3"/>
    </sheetView>
  </sheetViews>
  <sheetFormatPr defaultRowHeight="14.5" x14ac:dyDescent="0.35"/>
  <cols>
    <col min="2" max="2" width="12.36328125" bestFit="1" customWidth="1"/>
    <col min="3" max="3" width="14" bestFit="1" customWidth="1"/>
    <col min="8" max="8" width="14" bestFit="1" customWidth="1"/>
    <col min="9" max="9" width="15.26953125" bestFit="1" customWidth="1"/>
    <col min="10" max="10" width="7.08984375" bestFit="1" customWidth="1"/>
    <col min="11" max="11" width="7.36328125" bestFit="1" customWidth="1"/>
    <col min="12" max="12" width="6.6328125" bestFit="1" customWidth="1"/>
    <col min="13" max="13" width="6.90625" bestFit="1" customWidth="1"/>
    <col min="14" max="14" width="10.7265625" bestFit="1" customWidth="1"/>
    <col min="15" max="15" width="6.90625" bestFit="1" customWidth="1"/>
    <col min="16" max="16" width="10.7265625" bestFit="1" customWidth="1"/>
  </cols>
  <sheetData>
    <row r="1" spans="2:14" s="82" customFormat="1" ht="22.5" x14ac:dyDescent="0.35">
      <c r="G1" s="92" t="s">
        <v>257</v>
      </c>
      <c r="H1" s="92"/>
    </row>
    <row r="2" spans="2:14" s="82" customFormat="1" x14ac:dyDescent="0.35"/>
    <row r="3" spans="2:14" s="82" customFormat="1" x14ac:dyDescent="0.35"/>
    <row r="4" spans="2:14" s="82" customFormat="1" x14ac:dyDescent="0.35"/>
    <row r="5" spans="2:14" x14ac:dyDescent="0.35">
      <c r="H5" s="55" t="s">
        <v>187</v>
      </c>
      <c r="I5" s="50" t="s">
        <v>208</v>
      </c>
    </row>
    <row r="7" spans="2:14" x14ac:dyDescent="0.35">
      <c r="B7" s="55" t="s">
        <v>190</v>
      </c>
      <c r="C7" s="50" t="s">
        <v>203</v>
      </c>
      <c r="H7" s="55" t="s">
        <v>207</v>
      </c>
      <c r="I7" s="55" t="s">
        <v>209</v>
      </c>
    </row>
    <row r="8" spans="2:14" x14ac:dyDescent="0.35">
      <c r="H8" s="55" t="s">
        <v>205</v>
      </c>
      <c r="I8" s="50" t="s">
        <v>127</v>
      </c>
      <c r="J8" s="50" t="s">
        <v>196</v>
      </c>
      <c r="K8" s="50" t="s">
        <v>194</v>
      </c>
      <c r="L8" s="50" t="s">
        <v>204</v>
      </c>
      <c r="M8" s="50" t="s">
        <v>124</v>
      </c>
      <c r="N8" s="50" t="s">
        <v>206</v>
      </c>
    </row>
    <row r="9" spans="2:14" x14ac:dyDescent="0.35">
      <c r="B9" s="55" t="s">
        <v>205</v>
      </c>
      <c r="C9" t="s">
        <v>207</v>
      </c>
      <c r="H9" s="56" t="s">
        <v>198</v>
      </c>
      <c r="I9" s="54">
        <v>24867</v>
      </c>
      <c r="J9" s="54">
        <v>33775</v>
      </c>
      <c r="K9" s="54">
        <v>12407</v>
      </c>
      <c r="L9" s="54">
        <v>3767</v>
      </c>
      <c r="M9" s="54">
        <v>19929</v>
      </c>
      <c r="N9" s="54">
        <v>94745</v>
      </c>
    </row>
    <row r="10" spans="2:14" x14ac:dyDescent="0.35">
      <c r="B10" s="56" t="s">
        <v>127</v>
      </c>
      <c r="C10" s="54">
        <v>80193</v>
      </c>
      <c r="H10" s="56" t="s">
        <v>206</v>
      </c>
      <c r="I10" s="54">
        <v>24867</v>
      </c>
      <c r="J10" s="54">
        <v>33775</v>
      </c>
      <c r="K10" s="54">
        <v>12407</v>
      </c>
      <c r="L10" s="54">
        <v>3767</v>
      </c>
      <c r="M10" s="54">
        <v>19929</v>
      </c>
      <c r="N10" s="54">
        <v>94745</v>
      </c>
    </row>
    <row r="11" spans="2:14" x14ac:dyDescent="0.35">
      <c r="B11" s="56" t="s">
        <v>196</v>
      </c>
      <c r="C11" s="54">
        <v>36094</v>
      </c>
    </row>
    <row r="12" spans="2:14" x14ac:dyDescent="0.35">
      <c r="B12" s="56" t="s">
        <v>199</v>
      </c>
      <c r="C12" s="54">
        <v>680</v>
      </c>
    </row>
    <row r="13" spans="2:14" x14ac:dyDescent="0.35">
      <c r="B13" s="56" t="s">
        <v>194</v>
      </c>
      <c r="C13" s="54">
        <v>5341</v>
      </c>
    </row>
    <row r="14" spans="2:14" x14ac:dyDescent="0.35">
      <c r="B14" s="56" t="s">
        <v>191</v>
      </c>
      <c r="C14" s="54">
        <v>9104</v>
      </c>
    </row>
    <row r="15" spans="2:14" x14ac:dyDescent="0.35">
      <c r="B15" s="56" t="s">
        <v>204</v>
      </c>
      <c r="C15" s="54">
        <v>7388</v>
      </c>
    </row>
    <row r="16" spans="2:14" x14ac:dyDescent="0.35">
      <c r="B16" s="56" t="s">
        <v>124</v>
      </c>
      <c r="C16" s="54">
        <v>2256</v>
      </c>
    </row>
    <row r="17" spans="2:3" x14ac:dyDescent="0.35">
      <c r="B17" s="56" t="s">
        <v>206</v>
      </c>
      <c r="C17" s="54">
        <v>141056</v>
      </c>
    </row>
  </sheetData>
  <mergeCells count="1">
    <mergeCell ref="G1:H1"/>
  </mergeCell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FBDF-DBBB-4BC3-8CDA-9097E2733D2D}">
  <dimension ref="B1:T38"/>
  <sheetViews>
    <sheetView workbookViewId="0">
      <selection activeCell="I4" sqref="I4"/>
    </sheetView>
  </sheetViews>
  <sheetFormatPr defaultRowHeight="14.5" x14ac:dyDescent="0.35"/>
  <cols>
    <col min="4" max="4" width="11.81640625" bestFit="1" customWidth="1"/>
    <col min="8" max="8" width="11" bestFit="1" customWidth="1"/>
  </cols>
  <sheetData>
    <row r="1" spans="2:19" ht="22.5" x14ac:dyDescent="0.35">
      <c r="G1" s="92" t="s">
        <v>258</v>
      </c>
      <c r="H1" s="92"/>
      <c r="I1" s="92"/>
    </row>
    <row r="4" spans="2:19" x14ac:dyDescent="0.35">
      <c r="B4" s="103" t="s">
        <v>259</v>
      </c>
      <c r="C4" s="103"/>
    </row>
    <row r="6" spans="2:19" ht="16" customHeight="1" x14ac:dyDescent="0.35">
      <c r="D6" s="101" t="s">
        <v>260</v>
      </c>
      <c r="E6" s="101" t="s">
        <v>261</v>
      </c>
      <c r="F6" s="101" t="s">
        <v>263</v>
      </c>
      <c r="G6" s="101" t="s">
        <v>12</v>
      </c>
      <c r="L6" s="104" t="s">
        <v>266</v>
      </c>
      <c r="M6" s="105"/>
      <c r="N6" s="105"/>
      <c r="O6" s="105"/>
      <c r="P6" s="105"/>
      <c r="Q6" s="105"/>
      <c r="R6" s="105"/>
      <c r="S6" s="105"/>
    </row>
    <row r="7" spans="2:19" x14ac:dyDescent="0.35">
      <c r="D7" s="80" t="s">
        <v>127</v>
      </c>
      <c r="E7" s="80">
        <v>120</v>
      </c>
      <c r="F7" s="80">
        <v>5</v>
      </c>
      <c r="G7" s="102">
        <f>F7*E7</f>
        <v>600</v>
      </c>
      <c r="L7" s="105"/>
      <c r="M7" s="105"/>
      <c r="N7" s="105"/>
      <c r="O7" s="105"/>
      <c r="P7" s="105"/>
      <c r="Q7" s="105"/>
      <c r="R7" s="105"/>
      <c r="S7" s="105"/>
    </row>
    <row r="8" spans="2:19" x14ac:dyDescent="0.35">
      <c r="D8" s="80" t="s">
        <v>124</v>
      </c>
      <c r="E8" s="80">
        <v>90</v>
      </c>
      <c r="F8" s="80">
        <v>3</v>
      </c>
      <c r="G8" s="102">
        <f t="shared" ref="G8:G14" si="0">F8*E8</f>
        <v>270</v>
      </c>
    </row>
    <row r="9" spans="2:19" x14ac:dyDescent="0.35">
      <c r="D9" s="80" t="s">
        <v>125</v>
      </c>
      <c r="E9" s="80">
        <v>70</v>
      </c>
      <c r="F9" s="80">
        <v>5</v>
      </c>
      <c r="G9" s="102">
        <f t="shared" si="0"/>
        <v>350</v>
      </c>
    </row>
    <row r="10" spans="2:19" x14ac:dyDescent="0.35">
      <c r="D10" s="80" t="s">
        <v>126</v>
      </c>
      <c r="E10" s="80">
        <v>180</v>
      </c>
      <c r="F10" s="80">
        <v>2</v>
      </c>
      <c r="G10" s="102">
        <f t="shared" si="0"/>
        <v>360</v>
      </c>
    </row>
    <row r="11" spans="2:19" x14ac:dyDescent="0.35">
      <c r="D11" s="80" t="s">
        <v>262</v>
      </c>
      <c r="E11" s="80">
        <v>300</v>
      </c>
      <c r="F11" s="80">
        <v>2</v>
      </c>
      <c r="G11" s="102">
        <f t="shared" si="0"/>
        <v>600</v>
      </c>
    </row>
    <row r="12" spans="2:19" x14ac:dyDescent="0.35">
      <c r="D12" s="80" t="s">
        <v>196</v>
      </c>
      <c r="E12" s="80">
        <v>150</v>
      </c>
      <c r="F12" s="80">
        <v>3</v>
      </c>
      <c r="G12" s="102">
        <f t="shared" si="0"/>
        <v>450</v>
      </c>
    </row>
    <row r="13" spans="2:19" x14ac:dyDescent="0.35">
      <c r="D13" s="80" t="s">
        <v>264</v>
      </c>
      <c r="E13" s="80">
        <v>130</v>
      </c>
      <c r="F13" s="80">
        <v>1</v>
      </c>
      <c r="G13" s="102">
        <f t="shared" si="0"/>
        <v>130</v>
      </c>
    </row>
    <row r="14" spans="2:19" x14ac:dyDescent="0.35">
      <c r="D14" s="80" t="s">
        <v>265</v>
      </c>
      <c r="E14" s="80">
        <v>80</v>
      </c>
      <c r="F14" s="80">
        <v>3</v>
      </c>
      <c r="G14" s="102">
        <f t="shared" si="0"/>
        <v>240</v>
      </c>
    </row>
    <row r="17" spans="2:20" x14ac:dyDescent="0.35">
      <c r="B17" s="103" t="s">
        <v>267</v>
      </c>
      <c r="C17" s="103"/>
    </row>
    <row r="19" spans="2:20" ht="16" customHeight="1" x14ac:dyDescent="0.35">
      <c r="D19" s="101" t="s">
        <v>260</v>
      </c>
      <c r="E19" s="101" t="s">
        <v>261</v>
      </c>
      <c r="F19" s="101" t="s">
        <v>263</v>
      </c>
      <c r="G19" s="101" t="s">
        <v>12</v>
      </c>
      <c r="H19" s="101" t="s">
        <v>269</v>
      </c>
      <c r="L19" s="106" t="s">
        <v>268</v>
      </c>
      <c r="M19" s="107"/>
      <c r="N19" s="107"/>
      <c r="O19" s="107"/>
      <c r="P19" s="107"/>
      <c r="Q19" s="107"/>
      <c r="R19" s="107"/>
      <c r="S19" s="107"/>
      <c r="T19" s="107"/>
    </row>
    <row r="20" spans="2:20" x14ac:dyDescent="0.35">
      <c r="D20" s="80" t="s">
        <v>127</v>
      </c>
      <c r="E20" s="80">
        <v>120</v>
      </c>
      <c r="F20" s="80">
        <v>5</v>
      </c>
      <c r="G20" s="80">
        <f>F20*E20</f>
        <v>600</v>
      </c>
      <c r="H20" s="80">
        <f>G20*$J$22</f>
        <v>120</v>
      </c>
      <c r="L20" s="107"/>
      <c r="M20" s="107"/>
      <c r="N20" s="107"/>
      <c r="O20" s="107"/>
      <c r="P20" s="107"/>
      <c r="Q20" s="107"/>
      <c r="R20" s="107"/>
      <c r="S20" s="107"/>
      <c r="T20" s="107"/>
    </row>
    <row r="21" spans="2:20" x14ac:dyDescent="0.35">
      <c r="D21" s="80" t="s">
        <v>124</v>
      </c>
      <c r="E21" s="80">
        <v>90</v>
      </c>
      <c r="F21" s="80">
        <v>3</v>
      </c>
      <c r="G21" s="80">
        <f t="shared" ref="G21:G27" si="1">F21*E21</f>
        <v>270</v>
      </c>
      <c r="H21" s="80">
        <f t="shared" ref="H21:H27" si="2">G21*$J$22</f>
        <v>54</v>
      </c>
    </row>
    <row r="22" spans="2:20" x14ac:dyDescent="0.35">
      <c r="D22" s="80" t="s">
        <v>125</v>
      </c>
      <c r="E22" s="80">
        <v>70</v>
      </c>
      <c r="F22" s="80">
        <v>5</v>
      </c>
      <c r="G22" s="80">
        <f t="shared" si="1"/>
        <v>350</v>
      </c>
      <c r="H22" s="80">
        <f t="shared" si="2"/>
        <v>70</v>
      </c>
      <c r="J22" s="108">
        <v>0.2</v>
      </c>
    </row>
    <row r="23" spans="2:20" x14ac:dyDescent="0.35">
      <c r="D23" s="80" t="s">
        <v>126</v>
      </c>
      <c r="E23" s="80">
        <v>180</v>
      </c>
      <c r="F23" s="80">
        <v>2</v>
      </c>
      <c r="G23" s="80">
        <f t="shared" si="1"/>
        <v>360</v>
      </c>
      <c r="H23" s="80">
        <f t="shared" si="2"/>
        <v>72</v>
      </c>
    </row>
    <row r="24" spans="2:20" x14ac:dyDescent="0.35">
      <c r="D24" s="80" t="s">
        <v>262</v>
      </c>
      <c r="E24" s="80">
        <v>300</v>
      </c>
      <c r="F24" s="80">
        <v>2</v>
      </c>
      <c r="G24" s="80">
        <f t="shared" si="1"/>
        <v>600</v>
      </c>
      <c r="H24" s="80">
        <f t="shared" si="2"/>
        <v>120</v>
      </c>
    </row>
    <row r="25" spans="2:20" x14ac:dyDescent="0.35">
      <c r="D25" s="80" t="s">
        <v>196</v>
      </c>
      <c r="E25" s="80">
        <v>150</v>
      </c>
      <c r="F25" s="80">
        <v>3</v>
      </c>
      <c r="G25" s="80">
        <f t="shared" si="1"/>
        <v>450</v>
      </c>
      <c r="H25" s="80">
        <f t="shared" si="2"/>
        <v>90</v>
      </c>
    </row>
    <row r="26" spans="2:20" x14ac:dyDescent="0.35">
      <c r="D26" s="80" t="s">
        <v>264</v>
      </c>
      <c r="E26" s="80">
        <v>130</v>
      </c>
      <c r="F26" s="80">
        <v>1</v>
      </c>
      <c r="G26" s="80">
        <f t="shared" si="1"/>
        <v>130</v>
      </c>
      <c r="H26" s="80">
        <f t="shared" si="2"/>
        <v>26</v>
      </c>
    </row>
    <row r="27" spans="2:20" x14ac:dyDescent="0.35">
      <c r="D27" s="80" t="s">
        <v>265</v>
      </c>
      <c r="E27" s="80">
        <v>80</v>
      </c>
      <c r="F27" s="80">
        <v>3</v>
      </c>
      <c r="G27" s="80">
        <f t="shared" si="1"/>
        <v>240</v>
      </c>
      <c r="H27" s="80">
        <f t="shared" si="2"/>
        <v>48</v>
      </c>
    </row>
    <row r="30" spans="2:20" x14ac:dyDescent="0.35">
      <c r="B30" s="103" t="s">
        <v>270</v>
      </c>
      <c r="C30" s="103"/>
    </row>
    <row r="33" spans="4:9" x14ac:dyDescent="0.35">
      <c r="D33" s="109"/>
      <c r="E33" s="109">
        <v>1</v>
      </c>
      <c r="F33" s="109">
        <v>2</v>
      </c>
      <c r="G33" s="109">
        <v>3</v>
      </c>
      <c r="H33" s="109">
        <v>4</v>
      </c>
      <c r="I33" s="109">
        <v>5</v>
      </c>
    </row>
    <row r="34" spans="4:9" x14ac:dyDescent="0.35">
      <c r="D34" s="109">
        <v>1</v>
      </c>
      <c r="E34" s="80">
        <f>E$33*$D34</f>
        <v>1</v>
      </c>
      <c r="F34" s="80">
        <f>F$33*$D34</f>
        <v>2</v>
      </c>
      <c r="G34" s="80">
        <f>G$33*$D34</f>
        <v>3</v>
      </c>
      <c r="H34" s="80">
        <f>H$33*$D34</f>
        <v>4</v>
      </c>
      <c r="I34" s="80">
        <f>I$33*$D34</f>
        <v>5</v>
      </c>
    </row>
    <row r="35" spans="4:9" x14ac:dyDescent="0.35">
      <c r="D35" s="109">
        <v>2</v>
      </c>
      <c r="E35" s="80">
        <f t="shared" ref="E35:F38" si="3">E$33*$D35</f>
        <v>2</v>
      </c>
      <c r="F35" s="80">
        <f t="shared" si="3"/>
        <v>4</v>
      </c>
      <c r="G35" s="80">
        <f t="shared" ref="G35:G38" si="4">G$33*$D35</f>
        <v>6</v>
      </c>
      <c r="H35" s="80">
        <f t="shared" ref="H35:I38" si="5">H$33*$D35</f>
        <v>8</v>
      </c>
      <c r="I35" s="80">
        <f t="shared" si="5"/>
        <v>10</v>
      </c>
    </row>
    <row r="36" spans="4:9" x14ac:dyDescent="0.35">
      <c r="D36" s="109">
        <v>3</v>
      </c>
      <c r="E36" s="80">
        <f t="shared" si="3"/>
        <v>3</v>
      </c>
      <c r="F36" s="80">
        <f t="shared" si="3"/>
        <v>6</v>
      </c>
      <c r="G36" s="80">
        <f t="shared" si="4"/>
        <v>9</v>
      </c>
      <c r="H36" s="80">
        <f t="shared" si="5"/>
        <v>12</v>
      </c>
      <c r="I36" s="80">
        <f t="shared" si="5"/>
        <v>15</v>
      </c>
    </row>
    <row r="37" spans="4:9" x14ac:dyDescent="0.35">
      <c r="D37" s="109">
        <v>4</v>
      </c>
      <c r="E37" s="80">
        <f t="shared" si="3"/>
        <v>4</v>
      </c>
      <c r="F37" s="80">
        <f t="shared" si="3"/>
        <v>8</v>
      </c>
      <c r="G37" s="80">
        <f t="shared" si="4"/>
        <v>12</v>
      </c>
      <c r="H37" s="80">
        <f t="shared" si="5"/>
        <v>16</v>
      </c>
      <c r="I37" s="80">
        <f t="shared" si="5"/>
        <v>20</v>
      </c>
    </row>
    <row r="38" spans="4:9" x14ac:dyDescent="0.35">
      <c r="D38" s="109">
        <v>5</v>
      </c>
      <c r="E38" s="80">
        <f t="shared" si="3"/>
        <v>5</v>
      </c>
      <c r="F38" s="80">
        <f t="shared" si="3"/>
        <v>10</v>
      </c>
      <c r="G38" s="80">
        <f t="shared" si="4"/>
        <v>15</v>
      </c>
      <c r="H38" s="80">
        <f t="shared" si="5"/>
        <v>20</v>
      </c>
      <c r="I38" s="80">
        <f t="shared" si="5"/>
        <v>25</v>
      </c>
    </row>
  </sheetData>
  <mergeCells count="6">
    <mergeCell ref="B17:C17"/>
    <mergeCell ref="L19:T20"/>
    <mergeCell ref="B30:C30"/>
    <mergeCell ref="G1:I1"/>
    <mergeCell ref="L6:S7"/>
    <mergeCell ref="B4:C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workbookViewId="0">
      <selection activeCell="I3" sqref="I3"/>
    </sheetView>
  </sheetViews>
  <sheetFormatPr defaultRowHeight="14.5" x14ac:dyDescent="0.35"/>
  <cols>
    <col min="3" max="3" width="11.81640625" customWidth="1"/>
    <col min="5" max="5" width="10.08984375" bestFit="1" customWidth="1"/>
    <col min="7" max="7" width="10.08984375" bestFit="1" customWidth="1"/>
  </cols>
  <sheetData>
    <row r="1" spans="3:9" ht="20" x14ac:dyDescent="0.4">
      <c r="G1" s="96" t="s">
        <v>0</v>
      </c>
      <c r="H1" s="96"/>
      <c r="I1" s="96"/>
    </row>
    <row r="4" spans="3:9" x14ac:dyDescent="0.35">
      <c r="C4" s="7" t="s">
        <v>1</v>
      </c>
      <c r="D4" s="97" t="s">
        <v>2</v>
      </c>
      <c r="E4" s="97"/>
      <c r="F4" s="97"/>
      <c r="G4" s="97"/>
      <c r="H4" s="97"/>
      <c r="I4" s="1"/>
    </row>
    <row r="5" spans="3:9" x14ac:dyDescent="0.35">
      <c r="C5" s="6" t="e">
        <v>#VALUE!</v>
      </c>
      <c r="D5" s="95" t="s">
        <v>3</v>
      </c>
      <c r="E5" s="95"/>
      <c r="F5" s="95"/>
      <c r="G5" s="95"/>
      <c r="H5" s="95"/>
    </row>
    <row r="6" spans="3:9" x14ac:dyDescent="0.35">
      <c r="C6" s="6" t="e">
        <v>#DIV/0!</v>
      </c>
      <c r="D6" s="95" t="s">
        <v>4</v>
      </c>
      <c r="E6" s="95"/>
      <c r="F6" s="95"/>
      <c r="G6" s="95"/>
      <c r="H6" s="95"/>
    </row>
    <row r="7" spans="3:9" x14ac:dyDescent="0.35">
      <c r="C7" s="6" t="e">
        <v>#NAME?</v>
      </c>
      <c r="D7" s="95" t="s">
        <v>11</v>
      </c>
      <c r="E7" s="95"/>
      <c r="F7" s="95"/>
      <c r="G7" s="95"/>
      <c r="H7" s="95"/>
    </row>
    <row r="8" spans="3:9" x14ac:dyDescent="0.35">
      <c r="C8" s="6" t="e">
        <v>#N/A</v>
      </c>
      <c r="D8" s="95" t="s">
        <v>5</v>
      </c>
      <c r="E8" s="95"/>
      <c r="F8" s="95"/>
      <c r="G8" s="95"/>
      <c r="H8" s="95"/>
    </row>
    <row r="9" spans="3:9" x14ac:dyDescent="0.35">
      <c r="C9" s="6" t="e">
        <v>#REF!</v>
      </c>
      <c r="D9" s="95" t="s">
        <v>10</v>
      </c>
      <c r="E9" s="95"/>
      <c r="F9" s="95"/>
      <c r="G9" s="95"/>
      <c r="H9" s="95"/>
    </row>
    <row r="10" spans="3:9" x14ac:dyDescent="0.35">
      <c r="C10" s="6" t="e">
        <v>#NULL!</v>
      </c>
      <c r="D10" s="95" t="s">
        <v>17</v>
      </c>
      <c r="E10" s="95"/>
      <c r="F10" s="95"/>
      <c r="G10" s="95"/>
      <c r="H10" s="95"/>
    </row>
    <row r="11" spans="3:9" x14ac:dyDescent="0.35">
      <c r="C11" s="6" t="e">
        <v>#NUM!</v>
      </c>
      <c r="D11" s="95" t="s">
        <v>16</v>
      </c>
      <c r="E11" s="95"/>
      <c r="F11" s="95"/>
      <c r="G11" s="95"/>
      <c r="H11" s="95"/>
    </row>
    <row r="15" spans="3:9" ht="15" thickBot="1" x14ac:dyDescent="0.4"/>
    <row r="16" spans="3:9" ht="15" thickBot="1" x14ac:dyDescent="0.4">
      <c r="C16" s="4" t="s">
        <v>1</v>
      </c>
      <c r="D16" s="5" t="e">
        <v>#VALUE!</v>
      </c>
    </row>
    <row r="18" spans="3:8" x14ac:dyDescent="0.35">
      <c r="C18" s="3">
        <v>90</v>
      </c>
      <c r="E18">
        <v>28</v>
      </c>
      <c r="G18" s="3">
        <v>40</v>
      </c>
    </row>
    <row r="19" spans="3:8" x14ac:dyDescent="0.35">
      <c r="C19" t="s">
        <v>6</v>
      </c>
      <c r="E19" t="s">
        <v>7</v>
      </c>
      <c r="G19">
        <v>58</v>
      </c>
    </row>
    <row r="21" spans="3:8" x14ac:dyDescent="0.35">
      <c r="C21" s="3" t="e">
        <f>C18+C19</f>
        <v>#VALUE!</v>
      </c>
      <c r="D21" s="2"/>
      <c r="E21" s="3" t="e">
        <f>E18+E19</f>
        <v>#VALUE!</v>
      </c>
      <c r="F21" s="2"/>
      <c r="G21" s="3">
        <f>G18+G19</f>
        <v>98</v>
      </c>
    </row>
    <row r="24" spans="3:8" x14ac:dyDescent="0.35">
      <c r="C24" s="4" t="s">
        <v>1</v>
      </c>
      <c r="D24" s="4" t="e">
        <v>#DIV/0!</v>
      </c>
    </row>
    <row r="26" spans="3:8" x14ac:dyDescent="0.35">
      <c r="C26">
        <v>15</v>
      </c>
      <c r="D26">
        <v>0</v>
      </c>
      <c r="E26" t="e">
        <f>C26/D26</f>
        <v>#DIV/0!</v>
      </c>
      <c r="G26" s="86" t="s">
        <v>8</v>
      </c>
      <c r="H26" s="86"/>
    </row>
    <row r="27" spans="3:8" x14ac:dyDescent="0.35">
      <c r="C27">
        <v>25</v>
      </c>
      <c r="E27" t="e">
        <f>C27/D27</f>
        <v>#DIV/0!</v>
      </c>
      <c r="G27" s="86" t="s">
        <v>9</v>
      </c>
      <c r="H27" s="86"/>
    </row>
    <row r="28" spans="3:8" x14ac:dyDescent="0.35">
      <c r="C28">
        <v>30</v>
      </c>
      <c r="D28">
        <v>5</v>
      </c>
      <c r="E28">
        <f>C28/D28</f>
        <v>6</v>
      </c>
    </row>
    <row r="31" spans="3:8" x14ac:dyDescent="0.35">
      <c r="C31" s="4" t="s">
        <v>1</v>
      </c>
      <c r="D31" s="4" t="e">
        <v>#NAME?</v>
      </c>
    </row>
    <row r="33" spans="2:6" x14ac:dyDescent="0.35">
      <c r="C33">
        <v>15</v>
      </c>
      <c r="E33">
        <v>15</v>
      </c>
    </row>
    <row r="34" spans="2:6" x14ac:dyDescent="0.35">
      <c r="C34">
        <v>25</v>
      </c>
      <c r="E34">
        <v>25</v>
      </c>
    </row>
    <row r="35" spans="2:6" x14ac:dyDescent="0.35">
      <c r="C35">
        <v>47</v>
      </c>
      <c r="E35">
        <v>47</v>
      </c>
    </row>
    <row r="36" spans="2:6" x14ac:dyDescent="0.35">
      <c r="C36">
        <v>53</v>
      </c>
      <c r="E36">
        <v>53</v>
      </c>
    </row>
    <row r="37" spans="2:6" x14ac:dyDescent="0.35">
      <c r="B37" t="s">
        <v>12</v>
      </c>
      <c r="C37" t="e">
        <f>Sum</f>
        <v>#NAME?</v>
      </c>
      <c r="E37">
        <f>SUM(E33:E36)</f>
        <v>140</v>
      </c>
    </row>
    <row r="40" spans="2:6" x14ac:dyDescent="0.35">
      <c r="C40" s="4" t="s">
        <v>1</v>
      </c>
      <c r="D40" s="27" t="e">
        <v>#N/A</v>
      </c>
    </row>
    <row r="43" spans="2:6" x14ac:dyDescent="0.35">
      <c r="C43" t="s">
        <v>13</v>
      </c>
      <c r="D43">
        <v>100</v>
      </c>
      <c r="F43">
        <v>98</v>
      </c>
    </row>
    <row r="44" spans="2:6" x14ac:dyDescent="0.35">
      <c r="C44" t="s">
        <v>14</v>
      </c>
      <c r="D44">
        <v>80</v>
      </c>
      <c r="F44">
        <v>87</v>
      </c>
    </row>
    <row r="45" spans="2:6" x14ac:dyDescent="0.35">
      <c r="C45" t="s">
        <v>15</v>
      </c>
      <c r="D45" t="e">
        <v>#N/A</v>
      </c>
      <c r="F45">
        <v>80</v>
      </c>
    </row>
    <row r="47" spans="2:6" x14ac:dyDescent="0.35">
      <c r="C47" t="s">
        <v>12</v>
      </c>
      <c r="D47" t="e">
        <f>SUM(D43:D45)</f>
        <v>#N/A</v>
      </c>
      <c r="F47">
        <f>SUM(F43:F45)</f>
        <v>265</v>
      </c>
    </row>
  </sheetData>
  <mergeCells count="11">
    <mergeCell ref="G26:H26"/>
    <mergeCell ref="G27:H27"/>
    <mergeCell ref="D9:H9"/>
    <mergeCell ref="D10:H10"/>
    <mergeCell ref="D11:H11"/>
    <mergeCell ref="D8:H8"/>
    <mergeCell ref="G1:I1"/>
    <mergeCell ref="D4:H4"/>
    <mergeCell ref="D5:H5"/>
    <mergeCell ref="D6:H6"/>
    <mergeCell ref="D7:H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1"/>
  <sheetViews>
    <sheetView topLeftCell="A13" workbookViewId="0">
      <selection activeCell="K13" sqref="K13"/>
    </sheetView>
  </sheetViews>
  <sheetFormatPr defaultRowHeight="14.5" x14ac:dyDescent="0.35"/>
  <cols>
    <col min="9" max="9" width="9.81640625" customWidth="1"/>
  </cols>
  <sheetData>
    <row r="1" spans="2:11" ht="22.5" x14ac:dyDescent="0.45">
      <c r="H1" s="83" t="s">
        <v>18</v>
      </c>
      <c r="I1" s="83"/>
      <c r="J1" s="83"/>
      <c r="K1" s="83"/>
    </row>
    <row r="4" spans="2:11" ht="15.5" x14ac:dyDescent="0.35">
      <c r="B4" s="98" t="s">
        <v>19</v>
      </c>
      <c r="C4" s="98"/>
    </row>
    <row r="6" spans="2:11" x14ac:dyDescent="0.35">
      <c r="B6" s="9" t="s">
        <v>20</v>
      </c>
      <c r="C6" s="9" t="s">
        <v>21</v>
      </c>
      <c r="D6" s="9" t="s">
        <v>22</v>
      </c>
      <c r="G6" s="81" t="s">
        <v>34</v>
      </c>
      <c r="H6" s="81" t="s">
        <v>35</v>
      </c>
      <c r="I6" s="81" t="s">
        <v>22</v>
      </c>
    </row>
    <row r="7" spans="2:11" x14ac:dyDescent="0.35">
      <c r="B7" s="8" t="s">
        <v>23</v>
      </c>
      <c r="C7" s="8" t="s">
        <v>24</v>
      </c>
      <c r="D7" s="8" t="s">
        <v>25</v>
      </c>
      <c r="G7" s="80" t="s">
        <v>36</v>
      </c>
      <c r="H7" s="80">
        <v>80</v>
      </c>
      <c r="I7" s="80" t="str">
        <f t="shared" ref="I7:I14" si="0">IF(AND(H7&gt;=0,H7&lt;45),"Fail",IF(AND(H7&gt;=45,H7&lt;60),"Pass",IF(AND(H7&gt;=60,H7&lt;100),"Distinction","Invalid")))</f>
        <v>Distinction</v>
      </c>
    </row>
    <row r="8" spans="2:11" x14ac:dyDescent="0.35">
      <c r="B8" s="8" t="s">
        <v>26</v>
      </c>
      <c r="C8" s="8" t="s">
        <v>27</v>
      </c>
      <c r="D8" s="8" t="s">
        <v>28</v>
      </c>
      <c r="G8" s="80" t="s">
        <v>37</v>
      </c>
      <c r="H8" s="80">
        <v>64</v>
      </c>
      <c r="I8" s="80" t="str">
        <f>IF(AND(H8&gt;=0,H8&lt;45),"Fail",IF(AND(H8&gt;=45,H8&lt;60),"Pass",IF(AND(H8&gt;=60,H8&lt;100),"Distinction","Invalid")))</f>
        <v>Distinction</v>
      </c>
    </row>
    <row r="9" spans="2:11" x14ac:dyDescent="0.35">
      <c r="B9" s="8" t="s">
        <v>29</v>
      </c>
      <c r="C9" s="8" t="s">
        <v>30</v>
      </c>
      <c r="D9" s="8" t="s">
        <v>43</v>
      </c>
      <c r="G9" s="80" t="s">
        <v>38</v>
      </c>
      <c r="H9" s="80">
        <v>47</v>
      </c>
      <c r="I9" s="80" t="str">
        <f t="shared" si="0"/>
        <v>Pass</v>
      </c>
    </row>
    <row r="10" spans="2:11" x14ac:dyDescent="0.35">
      <c r="B10" s="8" t="s">
        <v>31</v>
      </c>
      <c r="C10" s="8" t="s">
        <v>32</v>
      </c>
      <c r="D10" s="8" t="s">
        <v>33</v>
      </c>
      <c r="G10" s="80" t="s">
        <v>39</v>
      </c>
      <c r="H10" s="80">
        <v>35</v>
      </c>
      <c r="I10" s="80" t="str">
        <f t="shared" si="0"/>
        <v>Fail</v>
      </c>
    </row>
    <row r="11" spans="2:11" x14ac:dyDescent="0.35">
      <c r="G11" s="80" t="s">
        <v>40</v>
      </c>
      <c r="H11" s="80">
        <v>23</v>
      </c>
      <c r="I11" s="80" t="str">
        <f t="shared" si="0"/>
        <v>Fail</v>
      </c>
    </row>
    <row r="12" spans="2:11" x14ac:dyDescent="0.35">
      <c r="G12" s="80" t="s">
        <v>41</v>
      </c>
      <c r="H12" s="80">
        <v>51</v>
      </c>
      <c r="I12" s="80" t="str">
        <f t="shared" si="0"/>
        <v>Pass</v>
      </c>
    </row>
    <row r="13" spans="2:11" x14ac:dyDescent="0.35">
      <c r="G13" s="80" t="s">
        <v>70</v>
      </c>
      <c r="H13" s="80">
        <v>99</v>
      </c>
      <c r="I13" s="80" t="str">
        <f t="shared" si="0"/>
        <v>Distinction</v>
      </c>
    </row>
    <row r="14" spans="2:11" x14ac:dyDescent="0.35">
      <c r="G14" s="80" t="s">
        <v>42</v>
      </c>
      <c r="H14" s="80">
        <v>142</v>
      </c>
      <c r="I14" s="80" t="str">
        <f t="shared" si="0"/>
        <v>Invalid</v>
      </c>
    </row>
    <row r="18" spans="2:12" ht="15.5" x14ac:dyDescent="0.35">
      <c r="B18" s="99" t="s">
        <v>44</v>
      </c>
      <c r="C18" s="99"/>
    </row>
    <row r="20" spans="2:12" x14ac:dyDescent="0.35">
      <c r="B20" s="10" t="s">
        <v>34</v>
      </c>
      <c r="C20" s="10" t="s">
        <v>35</v>
      </c>
      <c r="D20" s="13"/>
      <c r="E20" s="16" t="b">
        <v>0</v>
      </c>
      <c r="F20" s="86" t="s">
        <v>53</v>
      </c>
      <c r="G20" s="86"/>
      <c r="H20" s="86"/>
      <c r="I20" s="86"/>
      <c r="J20" s="86"/>
      <c r="K20" s="86"/>
      <c r="L20" s="86"/>
    </row>
    <row r="21" spans="2:12" x14ac:dyDescent="0.35">
      <c r="B21" s="12" t="s">
        <v>36</v>
      </c>
      <c r="C21" s="12">
        <v>180</v>
      </c>
      <c r="D21" s="13"/>
      <c r="E21" s="11" t="b">
        <f t="shared" ref="E21:E28" si="1">OR(C21&gt;500,C21&lt;0)</f>
        <v>0</v>
      </c>
      <c r="F21" s="11"/>
      <c r="G21" s="11"/>
    </row>
    <row r="22" spans="2:12" x14ac:dyDescent="0.35">
      <c r="B22" s="12" t="s">
        <v>37</v>
      </c>
      <c r="C22" s="12">
        <v>264</v>
      </c>
      <c r="D22" s="14"/>
      <c r="E22" s="11" t="b">
        <f t="shared" si="1"/>
        <v>0</v>
      </c>
    </row>
    <row r="23" spans="2:12" x14ac:dyDescent="0.35">
      <c r="B23" s="12" t="s">
        <v>38</v>
      </c>
      <c r="C23" s="12">
        <v>647</v>
      </c>
      <c r="D23" s="14"/>
      <c r="E23" s="11" t="b">
        <f t="shared" si="1"/>
        <v>1</v>
      </c>
    </row>
    <row r="24" spans="2:12" x14ac:dyDescent="0.35">
      <c r="B24" s="12" t="s">
        <v>39</v>
      </c>
      <c r="C24" s="12">
        <v>535</v>
      </c>
      <c r="D24" s="14"/>
      <c r="E24" s="11" t="b">
        <f t="shared" si="1"/>
        <v>1</v>
      </c>
    </row>
    <row r="25" spans="2:12" x14ac:dyDescent="0.35">
      <c r="B25" s="12" t="s">
        <v>40</v>
      </c>
      <c r="C25" s="12">
        <v>323</v>
      </c>
      <c r="D25" s="14"/>
      <c r="E25" s="11" t="b">
        <f t="shared" si="1"/>
        <v>0</v>
      </c>
    </row>
    <row r="26" spans="2:12" x14ac:dyDescent="0.35">
      <c r="B26" s="12" t="s">
        <v>41</v>
      </c>
      <c r="C26" s="12">
        <v>251</v>
      </c>
      <c r="D26" s="14"/>
      <c r="E26" s="11" t="b">
        <f t="shared" si="1"/>
        <v>0</v>
      </c>
    </row>
    <row r="27" spans="2:12" x14ac:dyDescent="0.35">
      <c r="B27" s="12" t="s">
        <v>70</v>
      </c>
      <c r="C27" s="12">
        <v>599</v>
      </c>
      <c r="D27" s="14"/>
      <c r="E27" s="11" t="b">
        <f t="shared" si="1"/>
        <v>1</v>
      </c>
    </row>
    <row r="28" spans="2:12" x14ac:dyDescent="0.35">
      <c r="B28" s="12" t="s">
        <v>42</v>
      </c>
      <c r="C28" s="12">
        <v>-50</v>
      </c>
      <c r="D28" s="14"/>
      <c r="E28" s="11" t="b">
        <f t="shared" si="1"/>
        <v>1</v>
      </c>
    </row>
    <row r="29" spans="2:12" x14ac:dyDescent="0.35">
      <c r="B29" s="15" t="s">
        <v>52</v>
      </c>
      <c r="C29" s="15">
        <v>98</v>
      </c>
      <c r="E29" s="11" t="b">
        <f>OR(C29&gt;500,C29&lt;0)</f>
        <v>0</v>
      </c>
    </row>
    <row r="33" spans="2:6" x14ac:dyDescent="0.35">
      <c r="B33" s="100" t="s">
        <v>60</v>
      </c>
      <c r="C33" s="100"/>
      <c r="D33" s="100"/>
      <c r="E33" s="100"/>
      <c r="F33" s="100"/>
    </row>
    <row r="35" spans="2:6" ht="15.5" x14ac:dyDescent="0.35">
      <c r="B35" s="19" t="s">
        <v>34</v>
      </c>
      <c r="C35" s="19" t="s">
        <v>54</v>
      </c>
      <c r="D35" s="19" t="s">
        <v>55</v>
      </c>
      <c r="E35" s="17"/>
      <c r="F35" s="19" t="s">
        <v>56</v>
      </c>
    </row>
    <row r="36" spans="2:6" x14ac:dyDescent="0.35">
      <c r="B36" s="18" t="s">
        <v>36</v>
      </c>
      <c r="C36" s="18" t="s">
        <v>57</v>
      </c>
      <c r="D36" s="18" t="s">
        <v>58</v>
      </c>
      <c r="E36" s="17"/>
      <c r="F36" s="18" t="b">
        <f t="shared" ref="F36:F41" si="2">_xlfn.XOR(C36="New York",D36="Camera")</f>
        <v>0</v>
      </c>
    </row>
    <row r="37" spans="2:6" x14ac:dyDescent="0.35">
      <c r="B37" s="18" t="s">
        <v>37</v>
      </c>
      <c r="C37" s="18" t="s">
        <v>57</v>
      </c>
      <c r="D37" s="18" t="s">
        <v>58</v>
      </c>
      <c r="E37" s="17"/>
      <c r="F37" s="25" t="b">
        <f t="shared" si="2"/>
        <v>0</v>
      </c>
    </row>
    <row r="38" spans="2:6" x14ac:dyDescent="0.35">
      <c r="B38" s="18" t="s">
        <v>38</v>
      </c>
      <c r="C38" s="18" t="s">
        <v>57</v>
      </c>
      <c r="D38" s="18" t="s">
        <v>59</v>
      </c>
      <c r="E38" s="17"/>
      <c r="F38" s="25" t="b">
        <f t="shared" si="2"/>
        <v>1</v>
      </c>
    </row>
    <row r="39" spans="2:6" x14ac:dyDescent="0.35">
      <c r="B39" s="18" t="s">
        <v>39</v>
      </c>
      <c r="C39" s="18" t="s">
        <v>57</v>
      </c>
      <c r="D39" s="18" t="s">
        <v>58</v>
      </c>
      <c r="E39" s="17"/>
      <c r="F39" s="25" t="b">
        <f t="shared" si="2"/>
        <v>0</v>
      </c>
    </row>
    <row r="40" spans="2:6" x14ac:dyDescent="0.35">
      <c r="B40" s="18" t="s">
        <v>40</v>
      </c>
      <c r="C40" s="18" t="s">
        <v>57</v>
      </c>
      <c r="D40" s="18" t="s">
        <v>59</v>
      </c>
      <c r="E40" s="17"/>
      <c r="F40" s="25" t="b">
        <f t="shared" si="2"/>
        <v>1</v>
      </c>
    </row>
    <row r="41" spans="2:6" x14ac:dyDescent="0.35">
      <c r="B41" s="18" t="s">
        <v>52</v>
      </c>
      <c r="C41" s="18" t="s">
        <v>57</v>
      </c>
      <c r="D41" s="18" t="s">
        <v>58</v>
      </c>
      <c r="E41" s="17"/>
      <c r="F41" s="25" t="b">
        <f t="shared" si="2"/>
        <v>0</v>
      </c>
    </row>
  </sheetData>
  <mergeCells count="5">
    <mergeCell ref="H1:K1"/>
    <mergeCell ref="B4:C4"/>
    <mergeCell ref="B18:C18"/>
    <mergeCell ref="F20:L20"/>
    <mergeCell ref="B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Creating Calculated Fields Sour</vt:lpstr>
      <vt:lpstr>Creating Calculated Fields</vt:lpstr>
      <vt:lpstr>VLookup</vt:lpstr>
      <vt:lpstr>HLookup</vt:lpstr>
      <vt:lpstr>Match case</vt:lpstr>
      <vt:lpstr>Conditional Function</vt:lpstr>
      <vt:lpstr>IFError</vt:lpstr>
      <vt:lpstr>Value based colouring</vt:lpstr>
      <vt:lpstr>Macros</vt:lpstr>
      <vt:lpstr>Pivot tables Source</vt:lpstr>
      <vt:lpstr>Pivot Table</vt:lpstr>
      <vt:lpstr>Reference</vt:lpstr>
      <vt:lpstr>Error Function</vt:lpstr>
      <vt:lpstr>Logical Function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2023-08-16T11:02:54Z</dcterms:created>
  <dcterms:modified xsi:type="dcterms:W3CDTF">2023-09-02T08:29:48Z</dcterms:modified>
</cp:coreProperties>
</file>