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44oov\Documents\GitHub\P_183-SecuredApp\Documentation\"/>
    </mc:Choice>
  </mc:AlternateContent>
  <xr:revisionPtr revIDLastSave="0" documentId="13_ncr:1_{61AA3891-DDEA-40D8-9142-A35472D2FAB6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0" yWindow="0" windowWidth="23610" windowHeight="1560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<sst xmlns="http://schemas.openxmlformats.org/spreadsheetml/2006/main" count="73" uniqueCount="49">
  <si>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</si>
  <si>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</si>
  <si>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</si>
  <si>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</si>
  <si>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</si>
  <si>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</si>
  <si>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</si>
  <si>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</si>
  <si>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</si>
  <si>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</si>
  <si>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</si>
  <si>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</si>
  <si>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</si>
  <si>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</si>
  <si>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</si>
  <si>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</si>
  <si>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</si>
  <si>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</si>
  <si>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</si>
  <si>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</si>
  <si>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</si>
  <si>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</si>
  <si>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</si>
  <si>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</si>
  <si>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heure</t>
  </si>
  <si>
    <t>Activité</t>
  </si>
  <si>
    <t>Remarque / problème</t>
  </si>
  <si>
    <t xml:space="preserve">Racine Thibaud </t>
  </si>
  <si>
    <t>Présentation du projet et introduction</t>
  </si>
  <si>
    <t>Création du Journal de travail et du Rapport de Projet</t>
  </si>
  <si>
    <t>Recherche sur internet sur comment avoir un localhost en HTTPS</t>
  </si>
  <si>
    <t xml:space="preserve">Test d'ajout de routes </t>
  </si>
  <si>
    <t>P_App - 183</t>
  </si>
  <si>
    <t>Changement des fichiers .js en fichier mjs. Et adaptation du code par rapport au .mjs</t>
  </si>
  <si>
    <t>Recherche sur internet pour trouver comment rendre ses pages http en https</t>
  </si>
  <si>
    <t>Test local pour faire fonctionner http/http</t>
  </si>
  <si>
    <t>Mise en page du rapport et journal de travail</t>
  </si>
  <si>
    <t>Résolutions de problèmes avec les keys et Open SSL</t>
  </si>
  <si>
    <t xml:space="preserve">Recherches sur internet sur les web tokens </t>
  </si>
  <si>
    <t>Problèmes avec https et les tokens</t>
  </si>
  <si>
    <t>Création d'une page login.html et login.mjs</t>
  </si>
  <si>
    <t>Création d'utilisateurs fictifs avec des mots de passe en clair pour le debug</t>
  </si>
  <si>
    <t>Création de la partie login avec toutes les erreurs possibles comme mot de passe incorrect etc.</t>
  </si>
  <si>
    <t>Redirection dynamique du login avec le nom de l'utilisateur.</t>
  </si>
  <si>
    <t>Création d'un admin qui peut voir tout les utilisateurs</t>
  </si>
  <si>
    <t>Recherche sur internet sur comment donner un token à un utilisateur</t>
  </si>
  <si>
    <t xml:space="preserve">Règlage de problèmes avec les routes </t>
  </si>
  <si>
    <t>Essais d'ajout d'utilisateurs à une DB</t>
  </si>
  <si>
    <t>Résolutions de problèmes avec le HTTPS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</si>
</sst>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0.23958333333333334</c:v>
                </c:pt>
                <c:pt idx="2">
                  <c:v>0</c:v>
                </c:pt>
                <c:pt idx="3">
                  <c:v>9.375E-2</c:v>
                </c:pt>
                <c:pt idx="4">
                  <c:v>0</c:v>
                </c:pt>
                <c:pt idx="5">
                  <c:v>4.1666666666666664E-2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115" zoomScaleNormal="115" workbookViewId="0">
      <pane ySplit="6" topLeftCell="A7" activePane="bottomLeft" state="frozen"/>
      <selection pane="bottomLeft" activeCell="F16" sqref="F16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27</v>
      </c>
      <c r="D2" s="55"/>
      <c r="E2" s="55"/>
      <c r="F2" s="5" t="s">
        <v>2</v>
      </c>
      <c r="G2" s="6" t="s">
        <v>32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10 heurs 0 minutes</v>
      </c>
      <c r="D3" s="23"/>
      <c r="E3" s="3"/>
      <c r="F3" s="4" t="s">
        <v>10</v>
      </c>
      <c r="G3" s="7" t="s">
        <v>23</v>
      </c>
    </row>
    <row r="4" spans="1:15" ht="23.25" hidden="1" x14ac:dyDescent="0.35">
      <c r="B4" s="5"/>
      <c r="C4" s="23">
        <f>SUBTOTAL(9,$C$7:$C$531)*60</f>
        <v>120</v>
      </c>
      <c r="D4" s="23">
        <f>SUBTOTAL(9,$D$7:$D$531)</f>
        <v>480</v>
      </c>
      <c r="E4" s="41">
        <f>SUM(C4:D4)</f>
        <v>600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24</v>
      </c>
      <c r="D6" s="22" t="s">
        <v>17</v>
      </c>
      <c r="E6" s="20" t="s">
        <v>25</v>
      </c>
      <c r="F6" s="20" t="s">
        <v>13</v>
      </c>
      <c r="G6" s="20" t="s">
        <v>26</v>
      </c>
    </row>
    <row r="7" spans="1:15" x14ac:dyDescent="0.25">
      <c r="A7" s="14">
        <f>IF(ISBLANK(B7),"",_xlfn.ISOWEEKNUM('Journal de travail'!$B7))</f>
        <v>13</v>
      </c>
      <c r="B7" s="43">
        <v>45378</v>
      </c>
      <c r="C7" s="44">
        <v>1</v>
      </c>
      <c r="D7" s="45"/>
      <c r="E7" s="46" t="s">
        <v>8</v>
      </c>
      <c r="F7" s="37" t="s">
        <v>28</v>
      </c>
      <c r="G7" s="15"/>
    </row>
    <row r="8" spans="1:15" x14ac:dyDescent="0.25">
      <c r="A8" s="8">
        <f>IF(ISBLANK(B8),"",_xlfn.ISOWEEKNUM('Journal de travail'!$B8))</f>
        <v>13</v>
      </c>
      <c r="B8" s="47">
        <v>45378</v>
      </c>
      <c r="C8" s="48">
        <v>1</v>
      </c>
      <c r="D8" s="49"/>
      <c r="E8" s="50" t="s">
        <v>6</v>
      </c>
      <c r="F8" s="37" t="s">
        <v>29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13</v>
      </c>
      <c r="B9" s="51">
        <v>45378</v>
      </c>
      <c r="C9" s="52"/>
      <c r="D9" s="53">
        <v>15</v>
      </c>
      <c r="E9" s="54" t="s">
        <v>6</v>
      </c>
      <c r="F9" s="37" t="s">
        <v>30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7">
        <v>45378</v>
      </c>
      <c r="C10" s="48"/>
      <c r="D10" s="49">
        <v>45</v>
      </c>
      <c r="E10" s="50" t="s">
        <v>4</v>
      </c>
      <c r="F10" s="37" t="s">
        <v>31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16</v>
      </c>
      <c r="B11" s="51">
        <v>45399</v>
      </c>
      <c r="C11" s="52"/>
      <c r="D11" s="53">
        <v>45</v>
      </c>
      <c r="E11" s="54" t="s">
        <v>4</v>
      </c>
      <c r="F11" s="37" t="s">
        <v>33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16</v>
      </c>
      <c r="B12" s="47">
        <v>45399</v>
      </c>
      <c r="C12" s="48"/>
      <c r="D12" s="49">
        <v>20</v>
      </c>
      <c r="E12" s="50" t="s">
        <v>4</v>
      </c>
      <c r="F12" s="37" t="s">
        <v>35</v>
      </c>
      <c r="G12" s="16"/>
      <c r="M12" t="s">
        <v>7</v>
      </c>
      <c r="N12">
        <v>5</v>
      </c>
      <c r="O12">
        <v>20</v>
      </c>
    </row>
    <row r="13" spans="1:15" x14ac:dyDescent="0.25">
      <c r="A13" s="17">
        <f>IF(ISBLANK(B13),"",_xlfn.ISOWEEKNUM('Journal de travail'!$B13))</f>
        <v>16</v>
      </c>
      <c r="B13" s="51">
        <v>45399</v>
      </c>
      <c r="C13" s="52"/>
      <c r="D13" s="53">
        <v>25</v>
      </c>
      <c r="E13" s="54" t="s">
        <v>6</v>
      </c>
      <c r="F13" s="37" t="s">
        <v>34</v>
      </c>
      <c r="G13" s="18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16</v>
      </c>
      <c r="B14" s="47">
        <v>45399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17</v>
      </c>
      <c r="B15" s="51">
        <v>45406</v>
      </c>
      <c r="C15" s="52"/>
      <c r="D15" s="53">
        <v>45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17</v>
      </c>
      <c r="B16" s="47">
        <v>45406</v>
      </c>
      <c r="C16" s="48"/>
      <c r="D16" s="49">
        <v>20</v>
      </c>
      <c r="E16" s="50" t="s">
        <v>3</v>
      </c>
      <c r="F16" s="37" t="s">
        <v>38</v>
      </c>
      <c r="G16" s="16"/>
      <c r="O16">
        <v>40</v>
      </c>
    </row>
    <row r="17" spans="1:15" x14ac:dyDescent="0.25">
      <c r="A17" s="17">
        <f>IF(ISBLANK(B17),"",_xlfn.ISOWEEKNUM('Journal de travail'!$B17))</f>
        <v>17</v>
      </c>
      <c r="B17" s="51">
        <v>45406</v>
      </c>
      <c r="C17" s="52"/>
      <c r="D17" s="53">
        <v>25</v>
      </c>
      <c r="E17" s="54" t="s">
        <v>3</v>
      </c>
      <c r="F17" s="37" t="s">
        <v>39</v>
      </c>
      <c r="G17" s="18"/>
      <c r="O17">
        <v>45</v>
      </c>
    </row>
    <row r="18" spans="1:15" x14ac:dyDescent="0.25">
      <c r="A18" s="8">
        <f>IF(ISBLANK(B18),"",_xlfn.ISOWEEKNUM('Journal de travail'!$B18))</f>
        <v>17</v>
      </c>
      <c r="B18" s="47">
        <v>45406</v>
      </c>
      <c r="C18" s="48"/>
      <c r="D18" s="49">
        <v>30</v>
      </c>
      <c r="E18" s="50" t="s">
        <v>4</v>
      </c>
      <c r="F18" s="37" t="s">
        <v>40</v>
      </c>
      <c r="G18" s="16"/>
      <c r="O18">
        <v>50</v>
      </c>
    </row>
    <row r="19" spans="1:15" x14ac:dyDescent="0.25">
      <c r="A19" s="17">
        <f>IF(ISBLANK(B19),"",_xlfn.ISOWEEKNUM('Journal de travail'!$B19))</f>
        <v>17</v>
      </c>
      <c r="B19" s="51">
        <v>45406</v>
      </c>
      <c r="C19" s="52"/>
      <c r="D19" s="53">
        <v>15</v>
      </c>
      <c r="E19" s="54" t="s">
        <v>4</v>
      </c>
      <c r="F19" s="37" t="s">
        <v>41</v>
      </c>
      <c r="G19" s="18"/>
      <c r="O19">
        <v>55</v>
      </c>
    </row>
    <row r="20" spans="1:15" x14ac:dyDescent="0.25">
      <c r="A20" s="8">
        <f>IF(ISBLANK(B20),"",_xlfn.ISOWEEKNUM('Journal de travail'!$B20))</f>
        <v>17</v>
      </c>
      <c r="B20" s="47">
        <v>45406</v>
      </c>
      <c r="C20" s="48"/>
      <c r="D20" s="49">
        <v>10</v>
      </c>
      <c r="E20" s="50" t="s">
        <v>6</v>
      </c>
      <c r="F20" s="37" t="s">
        <v>0</v>
      </c>
      <c r="G20" s="16"/>
    </row>
    <row r="21" spans="1:15" x14ac:dyDescent="0.25">
      <c r="A21" s="17">
        <f>IF(ISBLANK(B21),"",_xlfn.ISOWEEKNUM('Journal de travail'!$B21))</f>
        <v>17</v>
      </c>
      <c r="B21" s="51">
        <v>45406</v>
      </c>
      <c r="C21" s="52"/>
      <c r="D21" s="53">
        <v>20</v>
      </c>
      <c r="E21" s="54" t="s">
        <v>4</v>
      </c>
      <c r="F21" s="37" t="s">
        <v>42</v>
      </c>
      <c r="G21" s="18"/>
    </row>
    <row r="22" spans="1:15" x14ac:dyDescent="0.25">
      <c r="A22" s="8">
        <f>IF(ISBLANK(B22),"",_xlfn.ISOWEEKNUM('Journal de travail'!$B22))</f>
        <v>17</v>
      </c>
      <c r="B22" s="47">
        <v>45406</v>
      </c>
      <c r="C22" s="48"/>
      <c r="D22" s="49">
        <v>15</v>
      </c>
      <c r="E22" s="50" t="s">
        <v>4</v>
      </c>
      <c r="F22" s="37" t="s">
        <v>43</v>
      </c>
      <c r="G22" s="16"/>
    </row>
    <row r="23" spans="1:15" x14ac:dyDescent="0.25">
      <c r="A23" s="17">
        <f>IF(ISBLANK(B23),"",_xlfn.ISOWEEKNUM('Journal de travail'!$B23))</f>
        <v>18</v>
      </c>
      <c r="B23" s="51">
        <v>45413</v>
      </c>
      <c r="C23" s="52"/>
      <c r="D23" s="53">
        <v>45</v>
      </c>
      <c r="E23" s="54" t="s">
        <v>4</v>
      </c>
      <c r="F23" s="37" t="s">
        <v>44</v>
      </c>
      <c r="G23" s="18"/>
    </row>
    <row r="24" spans="1:15" x14ac:dyDescent="0.25">
      <c r="A24" s="8">
        <f>IF(ISBLANK(B24),"",_xlfn.ISOWEEKNUM('Journal de travail'!$B24))</f>
        <v>18</v>
      </c>
      <c r="B24" s="47">
        <v>45413</v>
      </c>
      <c r="C24" s="48"/>
      <c r="D24" s="49">
        <v>20</v>
      </c>
      <c r="E24" s="50" t="s">
        <v>4</v>
      </c>
      <c r="F24" s="37" t="s">
        <v>46</v>
      </c>
      <c r="G24" s="16"/>
    </row>
    <row r="25" spans="1:15" x14ac:dyDescent="0.25">
      <c r="A25" s="17">
        <f>IF(ISBLANK(B25),"",_xlfn.ISOWEEKNUM('Journal de travail'!$B25))</f>
        <v>18</v>
      </c>
      <c r="B25" s="51">
        <v>45413</v>
      </c>
      <c r="C25" s="52"/>
      <c r="D25" s="53">
        <v>15</v>
      </c>
      <c r="E25" s="54" t="s">
        <v>3</v>
      </c>
      <c r="F25" s="37" t="s">
        <v>45</v>
      </c>
      <c r="G25" s="18"/>
    </row>
    <row r="26" spans="1:15" x14ac:dyDescent="0.25">
      <c r="A26" s="8">
        <f>IF(ISBLANK(B26),"",_xlfn.ISOWEEKNUM('Journal de travail'!$B26))</f>
        <v>18</v>
      </c>
      <c r="B26" s="47">
        <v>45413</v>
      </c>
      <c r="C26" s="48"/>
      <c r="D26" s="49">
        <v>10</v>
      </c>
      <c r="E26" s="50" t="s">
        <v>6</v>
      </c>
      <c r="F26" s="37" t="s">
        <v>0</v>
      </c>
      <c r="G26" s="16"/>
    </row>
    <row r="27" spans="1:15" x14ac:dyDescent="0.25">
      <c r="A27" s="17">
        <f>IF(ISBLANK(B27),"",_xlfn.ISOWEEKNUM('Journal de travail'!$B27))</f>
        <v>18</v>
      </c>
      <c r="B27" s="51">
        <v>45413</v>
      </c>
      <c r="C27" s="52"/>
      <c r="D27" s="53">
        <v>20</v>
      </c>
      <c r="E27" s="54" t="s">
        <v>4</v>
      </c>
      <c r="F27" s="37" t="s">
        <v>47</v>
      </c>
      <c r="G27" s="18"/>
    </row>
    <row r="28" spans="1:15" x14ac:dyDescent="0.25">
      <c r="A28" s="8">
        <f>IF(ISBLANK(B28),"",_xlfn.ISOWEEKNUM('Journal de travail'!$B28))</f>
        <v>18</v>
      </c>
      <c r="B28" s="47">
        <v>45413</v>
      </c>
      <c r="C28" s="48"/>
      <c r="D28" s="49">
        <v>25</v>
      </c>
      <c r="E28" s="50" t="s">
        <v>4</v>
      </c>
      <c r="F28" s="36" t="s">
        <v>48</v>
      </c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60</v>
      </c>
      <c r="C4" s="26" t="str">
        <f>'Journal de travail'!M8</f>
        <v>Analyse</v>
      </c>
      <c r="D4" s="34">
        <f>(A4+B4)/1440</f>
        <v>4.1666666666666664E-2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345</v>
      </c>
      <c r="C5" s="42" t="str">
        <f>'Journal de travail'!M9</f>
        <v>Développement</v>
      </c>
      <c r="D5" s="34">
        <f t="shared" ref="D5:D11" si="0">(A5+B5)/1440</f>
        <v>0.23958333333333334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60</v>
      </c>
      <c r="B7">
        <f>SUMIF('Journal de travail'!$E$7:$E$532,Analyse!C7,'Journal de travail'!$D$7:$D$532)</f>
        <v>75</v>
      </c>
      <c r="C7" s="28" t="str">
        <f>'Journal de travail'!M11</f>
        <v>Documentation</v>
      </c>
      <c r="D7" s="34">
        <f t="shared" si="0"/>
        <v>9.375E-2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 x14ac:dyDescent="0.3">
      <c r="A9">
        <f>SUMIF('Journal de travail'!$E$7:$E$532,Analyse!C9,'Journal de travail'!$C$7:$C$532)*60</f>
        <v>60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4.1666666666666664E-2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0.41666666666666669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Thibaud Noé Racine</cp:lastModifiedBy>
  <cp:revision/>
  <dcterms:created xsi:type="dcterms:W3CDTF">2023-11-21T20:00:34Z</dcterms:created>
  <dcterms:modified xsi:type="dcterms:W3CDTF">2024-05-08T09:22:39Z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