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P_Prod-Passeport\"/>
    </mc:Choice>
  </mc:AlternateContent>
  <xr:revisionPtr revIDLastSave="0" documentId="13_ncr:1_{ADEB08C0-E198-4BF8-B412-45D9B33DC67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5" yWindow="15" windowWidth="19695" windowHeight="1557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62" i="1"/>
  <c r="A55" i="1"/>
  <c r="A53" i="1"/>
  <c r="A51" i="1"/>
  <c r="A44" i="1"/>
  <c r="A37" i="1"/>
  <c r="A31" i="1"/>
  <c r="A25" i="1"/>
  <c r="A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1" i="1"/>
  <c r="A60" i="1"/>
  <c r="A59" i="1"/>
  <c r="A58" i="1"/>
  <c r="A57" i="1"/>
  <c r="A56" i="1"/>
  <c r="A54" i="1"/>
  <c r="A52" i="1"/>
  <c r="A50" i="1"/>
  <c r="A49" i="1"/>
  <c r="A48" i="1"/>
  <c r="A47" i="1"/>
  <c r="A46" i="1"/>
  <c r="A45" i="1"/>
  <c r="A43" i="1"/>
  <c r="A42" i="1"/>
  <c r="A41" i="1"/>
  <c r="A40" i="1"/>
  <c r="A39" i="1"/>
  <c r="A38" i="1"/>
  <c r="A36" i="1"/>
  <c r="A35" i="1"/>
  <c r="A34" i="1"/>
  <c r="A32" i="1"/>
  <c r="A30" i="1"/>
  <c r="A29" i="1"/>
  <c r="A28" i="1"/>
  <c r="A27" i="1"/>
  <c r="A26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<sst xmlns="http://schemas.openxmlformats.org/spreadsheetml/2006/main" count="77" uniqueCount="51">
  <si>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</si>
  <si>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</si>
  <si>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</si>
  <si>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</si>
  <si>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</si>
  <si>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</si>
  <si>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</si>
  <si>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</si>
  <si>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</si>
  <si>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</si>
  <si>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</si>
  <si>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</si>
  <si>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</si>
  <si>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</si>
  <si>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</si>
  <si>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</si>
  <si>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</si>
  <si>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</si>
  <si>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</si>
  <si>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</si>
  <si>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</si>
  <si>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</si>
  <si>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</si>
  <si>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</si>
  <si>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</si>
  <si>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</si>
  <si>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 xml:space="preserve">Racine Thibaud </t>
  </si>
  <si>
    <t>P_Prod</t>
  </si>
  <si>
    <t>29.08.2024  au 30.10.2024</t>
  </si>
  <si>
    <t xml:space="preserve">Changement de disques HDD dans la salle A11 </t>
  </si>
  <si>
    <t>Nettoyage des disques et script</t>
  </si>
  <si>
    <t>Disscussion avec Yohan sur comment développer le projet</t>
  </si>
  <si>
    <t>Rédaction Journal de travail</t>
  </si>
  <si>
    <t>Création du journal de travail et GitHub</t>
  </si>
  <si>
    <t>Mise à jour des ordinateurs</t>
  </si>
  <si>
    <t>Changement des HDD dans la salle A11</t>
  </si>
  <si>
    <t>Recherches avec yhoan comment développer le passeport</t>
  </si>
  <si>
    <t>Recherches sur internet pour faire une app avec node js</t>
  </si>
  <si>
    <t xml:space="preserve">Création d'un projet Node js </t>
  </si>
  <si>
    <t>Disscussion avec le prof sur comment développer le projet</t>
  </si>
  <si>
    <t>Essai de création d'une base de données avec des faux utilisateurs</t>
  </si>
  <si>
    <t xml:space="preserve">Tests sur un backend pour avoir un login securisé </t>
  </si>
  <si>
    <t>Résolution de problèmes avec Bcrypt dans le code</t>
  </si>
  <si>
    <t xml:space="preserve">Restructuration du github </t>
  </si>
  <si>
    <t>Changement des SSD dans une autre classe</t>
  </si>
  <si>
    <t>Création d'une nouvelle base de code avec un user model</t>
  </si>
  <si>
    <t>Comment créer les différents utilisateurs avec différents droits</t>
  </si>
  <si>
    <t>tests avec des conteneurs docker</t>
  </si>
  <si>
    <t>Problèmes avec node js</t>
  </si>
  <si>
    <t>Vacances</t>
  </si>
  <si>
    <t>Départ de monsieur Sokoloff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</si>
</sst>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theme="0" tint="-0.149998474074526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12" borderId="0" xfId="0" applyFill="1" applyAlignment="1">
      <alignment horizontal="center"/>
    </xf>
    <xf numFmtId="167" fontId="0" fillId="12" borderId="0" xfId="0" applyNumberFormat="1" applyFill="1" applyProtection="1">
      <protection locked="0"/>
    </xf>
    <xf numFmtId="166" fontId="0" fillId="12" borderId="0" xfId="0" applyNumberFormat="1" applyFill="1" applyProtection="1">
      <protection locked="0"/>
    </xf>
    <xf numFmtId="168" fontId="0" fillId="12" borderId="0" xfId="0" applyNumberFormat="1" applyFill="1" applyAlignment="1" applyProtection="1">
      <alignment horizontal="left"/>
      <protection locked="0"/>
    </xf>
    <xf numFmtId="0" fontId="0" fillId="12" borderId="0" xfId="0" applyFill="1" applyProtection="1">
      <protection locked="0"/>
    </xf>
    <xf numFmtId="0" fontId="0" fillId="13" borderId="0" xfId="0" applyFill="1" applyAlignment="1" applyProtection="1">
      <alignment vertical="center" wrapText="1"/>
      <protection locked="0"/>
    </xf>
    <xf numFmtId="0" fontId="0" fillId="12" borderId="0" xfId="0" applyFill="1" applyAlignment="1">
      <alignment wrapText="1"/>
    </xf>
    <xf numFmtId="0" fontId="0" fillId="14" borderId="0" xfId="0" applyFill="1" applyAlignment="1">
      <alignment horizontal="center"/>
    </xf>
    <xf numFmtId="167" fontId="0" fillId="14" borderId="0" xfId="0" applyNumberFormat="1" applyFill="1" applyProtection="1">
      <protection locked="0"/>
    </xf>
    <xf numFmtId="0" fontId="0" fillId="15" borderId="0" xfId="0" applyFill="1" applyAlignment="1">
      <alignment horizontal="center"/>
    </xf>
    <xf numFmtId="167" fontId="0" fillId="15" borderId="0" xfId="0" applyNumberFormat="1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6.9444444444444448E-2</c:v>
                </c:pt>
                <c:pt idx="1">
                  <c:v>0.10069444444444445</c:v>
                </c:pt>
                <c:pt idx="2">
                  <c:v>2.7777777777777776E-2</c:v>
                </c:pt>
                <c:pt idx="3">
                  <c:v>4.8611111111111112E-2</c:v>
                </c:pt>
                <c:pt idx="4">
                  <c:v>6.9444444444444441E-3</c:v>
                </c:pt>
                <c:pt idx="5">
                  <c:v>0</c:v>
                </c:pt>
                <c:pt idx="6">
                  <c:v>0</c:v>
                </c:pt>
                <c:pt idx="7">
                  <c:v>0.24305555555555555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18" totalsRowShown="0" headerRowDxfId="16" tableBorderDxfId="15">
  <autoFilter ref="A6:G518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18"/>
  <sheetViews>
    <sheetView tabSelected="1" zoomScaleNormal="100" workbookViewId="0">
      <pane ySplit="6" topLeftCell="A32" activePane="bottomLeft" state="frozen"/>
      <selection pane="bottomLeft" activeCell="E50" sqref="E5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9.7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65" t="s">
        <v>26</v>
      </c>
      <c r="D2" s="65"/>
      <c r="E2" s="65"/>
      <c r="F2" s="5" t="s">
        <v>2</v>
      </c>
      <c r="G2" s="6" t="s">
        <v>27</v>
      </c>
    </row>
    <row r="3" spans="1:15" ht="23.25" x14ac:dyDescent="0.35">
      <c r="B3" s="5" t="s">
        <v>9</v>
      </c>
      <c r="C3" s="22" t="str">
        <f>INT(E4/1440)&amp;" jours "&amp;INT(MOD(E4/1440,1)*24)&amp;" heures "&amp;INT(MOD(MOD(E4/1440,1)*24,1)*60)&amp;" minutes"</f>
        <v>0 jours 20 heures 55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SUBTOTAL(9,$C$7:$C$517)*60</f>
        <v>180</v>
      </c>
      <c r="D4" s="22">
        <f>SUBTOTAL(9,$D$7:$D$517)</f>
        <v>1075</v>
      </c>
      <c r="E4" s="40">
        <f>SUM(C4:D4)</f>
        <v>1255</v>
      </c>
      <c r="F4" s="4"/>
      <c r="G4" s="7"/>
    </row>
    <row r="5" spans="1:15" x14ac:dyDescent="0.25">
      <c r="C5" s="66" t="s">
        <v>16</v>
      </c>
      <c r="D5" s="66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23</v>
      </c>
      <c r="D6" s="21" t="s">
        <v>17</v>
      </c>
      <c r="E6" s="19" t="s">
        <v>24</v>
      </c>
      <c r="F6" s="19" t="s">
        <v>13</v>
      </c>
      <c r="G6" s="19" t="s">
        <v>25</v>
      </c>
    </row>
    <row r="7" spans="1:15" x14ac:dyDescent="0.25">
      <c r="A7" s="14">
        <f>IF(ISBLANK(B7),"",_xlfn.ISOWEEKNUM('Journal de travail'!$B7))</f>
        <v>35</v>
      </c>
      <c r="B7" s="42">
        <v>45533</v>
      </c>
      <c r="C7" s="43"/>
      <c r="D7" s="44">
        <v>45</v>
      </c>
      <c r="E7" s="45" t="s">
        <v>22</v>
      </c>
      <c r="F7" s="36" t="s">
        <v>29</v>
      </c>
      <c r="G7" s="15"/>
    </row>
    <row r="8" spans="1:15" x14ac:dyDescent="0.25">
      <c r="A8" s="8">
        <f>IF(ISBLANK(B8),"",_xlfn.ISOWEEKNUM('Journal de travail'!$B8))</f>
        <v>35</v>
      </c>
      <c r="B8" s="46">
        <v>45533</v>
      </c>
      <c r="C8" s="47"/>
      <c r="D8" s="48">
        <v>45</v>
      </c>
      <c r="E8" s="49" t="s">
        <v>22</v>
      </c>
      <c r="F8" s="36" t="s">
        <v>30</v>
      </c>
      <c r="G8" s="1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35</v>
      </c>
      <c r="B9" s="50">
        <v>45533</v>
      </c>
      <c r="C9" s="51"/>
      <c r="D9" s="52">
        <v>10</v>
      </c>
      <c r="E9" s="53" t="s">
        <v>22</v>
      </c>
      <c r="F9" s="36" t="s">
        <v>34</v>
      </c>
      <c r="G9" s="15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35</v>
      </c>
      <c r="B10" s="46">
        <v>45533</v>
      </c>
      <c r="C10" s="47"/>
      <c r="D10" s="48">
        <v>10</v>
      </c>
      <c r="E10" s="49" t="s">
        <v>7</v>
      </c>
      <c r="F10" s="36" t="s">
        <v>31</v>
      </c>
      <c r="G10" s="1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35</v>
      </c>
      <c r="B11" s="50">
        <v>45533</v>
      </c>
      <c r="C11" s="51"/>
      <c r="D11" s="52">
        <v>20</v>
      </c>
      <c r="E11" s="53" t="s">
        <v>6</v>
      </c>
      <c r="F11" s="36" t="s">
        <v>33</v>
      </c>
      <c r="G11" s="15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35</v>
      </c>
      <c r="B12" s="46">
        <v>45533</v>
      </c>
      <c r="C12" s="47"/>
      <c r="D12" s="48">
        <v>5</v>
      </c>
      <c r="E12" s="49" t="s">
        <v>6</v>
      </c>
      <c r="F12" s="36" t="s">
        <v>32</v>
      </c>
      <c r="G12" s="15"/>
      <c r="M12" t="s">
        <v>7</v>
      </c>
      <c r="N12">
        <v>5</v>
      </c>
      <c r="O12">
        <v>20</v>
      </c>
    </row>
    <row r="13" spans="1:15" x14ac:dyDescent="0.25">
      <c r="A13" s="54" t="str">
        <f>IF(ISBLANK(B13),"",_xlfn.ISOWEEKNUM('Journal de travail'!$B13))</f>
        <v/>
      </c>
      <c r="B13" s="55"/>
      <c r="C13" s="56"/>
      <c r="D13" s="57"/>
      <c r="E13" s="58"/>
      <c r="F13" s="59"/>
      <c r="G13" s="6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36</v>
      </c>
      <c r="B14" s="46">
        <v>45540</v>
      </c>
      <c r="C14" s="47"/>
      <c r="D14" s="48">
        <v>45</v>
      </c>
      <c r="E14" s="49" t="s">
        <v>22</v>
      </c>
      <c r="F14" s="36" t="s">
        <v>35</v>
      </c>
      <c r="G14" s="1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36</v>
      </c>
      <c r="B15" s="50">
        <v>45540</v>
      </c>
      <c r="C15" s="47"/>
      <c r="D15" s="48">
        <v>45</v>
      </c>
      <c r="E15" s="49" t="s">
        <v>3</v>
      </c>
      <c r="F15" s="36" t="s">
        <v>36</v>
      </c>
      <c r="G15" s="15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6">
        <v>45540</v>
      </c>
      <c r="C16" s="47"/>
      <c r="D16" s="48">
        <v>30</v>
      </c>
      <c r="E16" s="49" t="s">
        <v>6</v>
      </c>
      <c r="F16" s="36" t="s">
        <v>37</v>
      </c>
      <c r="G16" s="15"/>
      <c r="O16">
        <v>40</v>
      </c>
    </row>
    <row r="17" spans="1:15" x14ac:dyDescent="0.25">
      <c r="A17" s="16">
        <f>IF(ISBLANK(B17),"",_xlfn.ISOWEEKNUM('Journal de travail'!$B17))</f>
        <v>36</v>
      </c>
      <c r="B17" s="50">
        <v>45540</v>
      </c>
      <c r="C17" s="51"/>
      <c r="D17" s="52">
        <v>15</v>
      </c>
      <c r="E17" s="53" t="s">
        <v>4</v>
      </c>
      <c r="F17" s="36" t="s">
        <v>38</v>
      </c>
      <c r="G17" s="15"/>
      <c r="O17">
        <v>45</v>
      </c>
    </row>
    <row r="18" spans="1:15" x14ac:dyDescent="0.25">
      <c r="A18" s="8">
        <f>IF(ISBLANK(B18),"",_xlfn.ISOWEEKNUM('Journal de travail'!$B18))</f>
        <v>36</v>
      </c>
      <c r="B18" s="46">
        <v>45540</v>
      </c>
      <c r="C18" s="47">
        <v>1</v>
      </c>
      <c r="D18" s="48">
        <v>30</v>
      </c>
      <c r="E18" s="49" t="s">
        <v>22</v>
      </c>
      <c r="F18" s="36" t="s">
        <v>44</v>
      </c>
      <c r="G18" s="15"/>
      <c r="O18">
        <v>50</v>
      </c>
    </row>
    <row r="19" spans="1:15" x14ac:dyDescent="0.25">
      <c r="A19" s="54" t="str">
        <f>IF(ISBLANK(B19),"",_xlfn.ISOWEEKNUM('Journal de travail'!$B19))</f>
        <v/>
      </c>
      <c r="B19" s="55"/>
      <c r="C19" s="56"/>
      <c r="D19" s="57"/>
      <c r="E19" s="58"/>
      <c r="F19" s="59"/>
      <c r="G19" s="60"/>
    </row>
    <row r="20" spans="1:15" x14ac:dyDescent="0.25">
      <c r="A20" s="63">
        <f>IF(ISBLANK(B20),"",_xlfn.ISOWEEKNUM('Journal de travail'!$B20))</f>
        <v>37</v>
      </c>
      <c r="B20" s="64">
        <v>45547</v>
      </c>
      <c r="C20" s="47"/>
      <c r="D20" s="48">
        <v>45</v>
      </c>
      <c r="E20" s="49" t="s">
        <v>3</v>
      </c>
      <c r="F20" s="36" t="s">
        <v>39</v>
      </c>
      <c r="G20" s="15"/>
    </row>
    <row r="21" spans="1:15" x14ac:dyDescent="0.25">
      <c r="A21" s="61">
        <f>IF(ISBLANK(B21),"",_xlfn.ISOWEEKNUM('Journal de travail'!$B21))</f>
        <v>37</v>
      </c>
      <c r="B21" s="62">
        <v>45547</v>
      </c>
      <c r="C21" s="47"/>
      <c r="D21" s="48">
        <v>20</v>
      </c>
      <c r="E21" s="49" t="s">
        <v>5</v>
      </c>
      <c r="F21" s="36" t="s">
        <v>40</v>
      </c>
      <c r="G21" s="15"/>
    </row>
    <row r="22" spans="1:15" x14ac:dyDescent="0.25">
      <c r="A22" s="63">
        <f>IF(ISBLANK(B22),"",_xlfn.ISOWEEKNUM('Journal de travail'!$B22))</f>
        <v>37</v>
      </c>
      <c r="B22" s="64">
        <v>45547</v>
      </c>
      <c r="C22" s="47"/>
      <c r="D22" s="48">
        <v>25</v>
      </c>
      <c r="E22" s="49" t="s">
        <v>4</v>
      </c>
      <c r="F22" s="36" t="s">
        <v>41</v>
      </c>
      <c r="G22" s="15"/>
    </row>
    <row r="23" spans="1:15" x14ac:dyDescent="0.25">
      <c r="A23" s="61">
        <f>IF(ISBLANK(B23),"",_xlfn.ISOWEEKNUM('Journal de travail'!$B23))</f>
        <v>37</v>
      </c>
      <c r="B23" s="62">
        <v>45547</v>
      </c>
      <c r="C23" s="47"/>
      <c r="D23" s="48">
        <v>30</v>
      </c>
      <c r="E23" s="49" t="s">
        <v>22</v>
      </c>
      <c r="F23" s="36" t="s">
        <v>42</v>
      </c>
      <c r="G23" s="15"/>
    </row>
    <row r="24" spans="1:15" x14ac:dyDescent="0.25">
      <c r="A24" s="63">
        <f>IF(ISBLANK(B24),"",_xlfn.ISOWEEKNUM('Journal de travail'!$B24))</f>
        <v>37</v>
      </c>
      <c r="B24" s="64">
        <v>45547</v>
      </c>
      <c r="C24" s="47"/>
      <c r="D24" s="48">
        <v>15</v>
      </c>
      <c r="E24" s="49" t="s">
        <v>6</v>
      </c>
      <c r="F24" s="36" t="s">
        <v>43</v>
      </c>
      <c r="G24" s="15"/>
    </row>
    <row r="25" spans="1:15" x14ac:dyDescent="0.25">
      <c r="A25" s="54" t="str">
        <f>IF(ISBLANK(B25),"",_xlfn.ISOWEEKNUM('Journal de travail'!$B25))</f>
        <v/>
      </c>
      <c r="B25" s="55"/>
      <c r="C25" s="56"/>
      <c r="D25" s="57"/>
      <c r="E25" s="58"/>
      <c r="F25" s="59"/>
      <c r="G25" s="60"/>
    </row>
    <row r="26" spans="1:15" x14ac:dyDescent="0.25">
      <c r="A26" s="8">
        <f>IF(ISBLANK(B26),"",_xlfn.ISOWEEKNUM('Journal de travail'!$B26))</f>
        <v>38</v>
      </c>
      <c r="B26" s="46">
        <v>45554</v>
      </c>
      <c r="C26" s="47"/>
      <c r="D26" s="48">
        <v>35</v>
      </c>
      <c r="E26" s="49" t="s">
        <v>4</v>
      </c>
      <c r="F26" s="36" t="s">
        <v>45</v>
      </c>
      <c r="G26" s="15"/>
    </row>
    <row r="27" spans="1:15" x14ac:dyDescent="0.25">
      <c r="A27" s="16">
        <f>IF(ISBLANK(B27),"",_xlfn.ISOWEEKNUM('Journal de travail'!$B27))</f>
        <v>38</v>
      </c>
      <c r="B27" s="50">
        <v>45554</v>
      </c>
      <c r="C27" s="51"/>
      <c r="D27" s="52">
        <v>10</v>
      </c>
      <c r="E27" s="53" t="s">
        <v>3</v>
      </c>
      <c r="F27" s="36" t="s">
        <v>46</v>
      </c>
      <c r="G27" s="15"/>
    </row>
    <row r="28" spans="1:15" x14ac:dyDescent="0.25">
      <c r="A28" s="8">
        <f>IF(ISBLANK(B28),"",_xlfn.ISOWEEKNUM('Journal de travail'!$B28))</f>
        <v>38</v>
      </c>
      <c r="B28" s="46">
        <v>45554</v>
      </c>
      <c r="C28" s="47"/>
      <c r="D28" s="48">
        <v>45</v>
      </c>
      <c r="E28" s="49" t="s">
        <v>4</v>
      </c>
      <c r="F28" s="36" t="s">
        <v>41</v>
      </c>
      <c r="G28" s="15"/>
    </row>
    <row r="29" spans="1:15" x14ac:dyDescent="0.25">
      <c r="A29" s="16">
        <f>IF(ISBLANK(B29),"",_xlfn.ISOWEEKNUM('Journal de travail'!$B29))</f>
        <v>38</v>
      </c>
      <c r="B29" s="50">
        <v>45554</v>
      </c>
      <c r="C29" s="51"/>
      <c r="D29" s="52">
        <v>20</v>
      </c>
      <c r="E29" s="53" t="s">
        <v>5</v>
      </c>
      <c r="F29" s="36" t="s">
        <v>47</v>
      </c>
      <c r="G29" s="15"/>
    </row>
    <row r="30" spans="1:15" x14ac:dyDescent="0.25">
      <c r="A30" s="8">
        <f>IF(ISBLANK(B30),"",_xlfn.ISOWEEKNUM('Journal de travail'!$B30))</f>
        <v>38</v>
      </c>
      <c r="B30" s="46">
        <v>45554</v>
      </c>
      <c r="C30" s="47"/>
      <c r="D30" s="48">
        <v>25</v>
      </c>
      <c r="E30" s="49" t="s">
        <v>4</v>
      </c>
      <c r="F30" s="36" t="s">
        <v>48</v>
      </c>
      <c r="G30" s="15"/>
    </row>
    <row r="31" spans="1:15" x14ac:dyDescent="0.25">
      <c r="A31" s="54" t="str">
        <f>IF(ISBLANK(B31),"",_xlfn.ISOWEEKNUM('Journal de travail'!$B31))</f>
        <v/>
      </c>
      <c r="B31" s="55"/>
      <c r="C31" s="56"/>
      <c r="D31" s="57"/>
      <c r="E31" s="58"/>
      <c r="F31" s="59"/>
      <c r="G31" s="60"/>
    </row>
    <row r="32" spans="1:15" x14ac:dyDescent="0.25">
      <c r="A32" s="16">
        <f>IF(ISBLANK(B32),"",_xlfn.ISOWEEKNUM('Journal de travail'!$B32))</f>
        <v>39</v>
      </c>
      <c r="B32" s="50">
        <v>45560</v>
      </c>
      <c r="C32" s="47"/>
      <c r="D32" s="48">
        <v>45</v>
      </c>
      <c r="E32" s="49"/>
      <c r="F32" s="36"/>
      <c r="G32" s="15"/>
    </row>
    <row r="33" spans="1:7" x14ac:dyDescent="0.25">
      <c r="A33" s="8">
        <f>IF(ISBLANK(B33),"",_xlfn.ISOWEEKNUM('Journal de travail'!$B33))</f>
        <v>39</v>
      </c>
      <c r="B33" s="46">
        <v>45560</v>
      </c>
      <c r="C33" s="47"/>
      <c r="D33" s="48">
        <v>25</v>
      </c>
      <c r="E33" s="49"/>
      <c r="F33" s="36"/>
      <c r="G33" s="15"/>
    </row>
    <row r="34" spans="1:7" x14ac:dyDescent="0.25">
      <c r="A34" s="16">
        <f>IF(ISBLANK(B34),"",_xlfn.ISOWEEKNUM('Journal de travail'!$B34))</f>
        <v>39</v>
      </c>
      <c r="B34" s="50">
        <v>45560</v>
      </c>
      <c r="C34" s="47"/>
      <c r="D34" s="48">
        <v>20</v>
      </c>
      <c r="E34" s="49"/>
      <c r="F34" s="36"/>
      <c r="G34" s="15"/>
    </row>
    <row r="35" spans="1:7" x14ac:dyDescent="0.25">
      <c r="A35" s="8">
        <f>IF(ISBLANK(B35),"",_xlfn.ISOWEEKNUM('Journal de travail'!$B35))</f>
        <v>39</v>
      </c>
      <c r="B35" s="46">
        <v>45560</v>
      </c>
      <c r="C35" s="47"/>
      <c r="D35" s="48">
        <v>35</v>
      </c>
      <c r="E35" s="49"/>
      <c r="F35" s="36"/>
      <c r="G35" s="15"/>
    </row>
    <row r="36" spans="1:7" x14ac:dyDescent="0.25">
      <c r="A36" s="16">
        <f>IF(ISBLANK(B36),"",_xlfn.ISOWEEKNUM('Journal de travail'!$B36))</f>
        <v>39</v>
      </c>
      <c r="B36" s="50">
        <v>45560</v>
      </c>
      <c r="C36" s="47"/>
      <c r="D36" s="48">
        <v>10</v>
      </c>
      <c r="E36" s="49"/>
      <c r="F36" s="36"/>
      <c r="G36" s="15"/>
    </row>
    <row r="37" spans="1:7" x14ac:dyDescent="0.25">
      <c r="A37" s="54" t="str">
        <f>IF(ISBLANK(B37),"",_xlfn.ISOWEEKNUM('Journal de travail'!$B37))</f>
        <v/>
      </c>
      <c r="B37" s="55"/>
      <c r="C37" s="56"/>
      <c r="D37" s="57"/>
      <c r="E37" s="58"/>
      <c r="F37" s="59"/>
      <c r="G37" s="60"/>
    </row>
    <row r="38" spans="1:7" x14ac:dyDescent="0.25">
      <c r="A38" s="8">
        <f>IF(ISBLANK(B38),"",_xlfn.ISOWEEKNUM('Journal de travail'!$B38))</f>
        <v>40</v>
      </c>
      <c r="B38" s="46">
        <v>45567</v>
      </c>
      <c r="C38" s="47"/>
      <c r="D38" s="48">
        <v>10</v>
      </c>
      <c r="E38" s="49"/>
      <c r="F38" s="36"/>
      <c r="G38" s="15"/>
    </row>
    <row r="39" spans="1:7" x14ac:dyDescent="0.25">
      <c r="A39" s="16">
        <f>IF(ISBLANK(B39),"",_xlfn.ISOWEEKNUM('Journal de travail'!$B39))</f>
        <v>40</v>
      </c>
      <c r="B39" s="50">
        <v>45567</v>
      </c>
      <c r="C39" s="47"/>
      <c r="D39" s="48">
        <v>20</v>
      </c>
      <c r="E39" s="49"/>
      <c r="F39" s="36"/>
      <c r="G39" s="15"/>
    </row>
    <row r="40" spans="1:7" x14ac:dyDescent="0.25">
      <c r="A40" s="8">
        <f>IF(ISBLANK(B40),"",_xlfn.ISOWEEKNUM('Journal de travail'!$B40))</f>
        <v>40</v>
      </c>
      <c r="B40" s="46">
        <v>45567</v>
      </c>
      <c r="C40" s="47"/>
      <c r="D40" s="48">
        <v>15</v>
      </c>
      <c r="E40" s="49"/>
      <c r="F40" s="36"/>
      <c r="G40" s="15"/>
    </row>
    <row r="41" spans="1:7" x14ac:dyDescent="0.25">
      <c r="A41" s="16">
        <f>IF(ISBLANK(B41),"",_xlfn.ISOWEEKNUM('Journal de travail'!$B41))</f>
        <v>40</v>
      </c>
      <c r="B41" s="50">
        <v>45567</v>
      </c>
      <c r="C41" s="47"/>
      <c r="D41" s="48">
        <v>25</v>
      </c>
      <c r="E41" s="49"/>
      <c r="F41" s="36"/>
      <c r="G41" s="15"/>
    </row>
    <row r="42" spans="1:7" x14ac:dyDescent="0.25">
      <c r="A42" s="8">
        <f>IF(ISBLANK(B42),"",_xlfn.ISOWEEKNUM('Journal de travail'!$B42))</f>
        <v>40</v>
      </c>
      <c r="B42" s="46">
        <v>45567</v>
      </c>
      <c r="C42" s="47"/>
      <c r="D42" s="48">
        <v>20</v>
      </c>
      <c r="E42" s="49"/>
      <c r="F42" s="36"/>
      <c r="G42" s="15"/>
    </row>
    <row r="43" spans="1:7" x14ac:dyDescent="0.25">
      <c r="A43" s="16">
        <f>IF(ISBLANK(B43),"",_xlfn.ISOWEEKNUM('Journal de travail'!$B43))</f>
        <v>40</v>
      </c>
      <c r="B43" s="50">
        <v>45567</v>
      </c>
      <c r="C43" s="47"/>
      <c r="D43" s="48">
        <v>45</v>
      </c>
      <c r="E43" s="49" t="s">
        <v>22</v>
      </c>
      <c r="F43" s="35" t="s">
        <v>50</v>
      </c>
      <c r="G43" s="15"/>
    </row>
    <row r="44" spans="1:7" x14ac:dyDescent="0.25">
      <c r="A44" s="54" t="str">
        <f>IF(ISBLANK(B44),"",_xlfn.ISOWEEKNUM('Journal de travail'!$B44))</f>
        <v/>
      </c>
      <c r="B44" s="55"/>
      <c r="C44" s="56"/>
      <c r="D44" s="57"/>
      <c r="E44" s="58"/>
      <c r="F44" s="59"/>
      <c r="G44" s="60"/>
    </row>
    <row r="45" spans="1:7" x14ac:dyDescent="0.25">
      <c r="A45" s="16">
        <f>IF(ISBLANK(B45),"",_xlfn.ISOWEEKNUM('Journal de travail'!$B45))</f>
        <v>41</v>
      </c>
      <c r="B45" s="50">
        <v>45574</v>
      </c>
      <c r="C45" s="47"/>
      <c r="D45" s="48">
        <v>30</v>
      </c>
      <c r="E45" s="49"/>
      <c r="F45" s="36"/>
      <c r="G45" s="15"/>
    </row>
    <row r="46" spans="1:7" x14ac:dyDescent="0.25">
      <c r="A46" s="8">
        <f>IF(ISBLANK(B46),"",_xlfn.ISOWEEKNUM('Journal de travail'!$B46))</f>
        <v>41</v>
      </c>
      <c r="B46" s="46">
        <v>45574</v>
      </c>
      <c r="C46" s="47"/>
      <c r="D46" s="48">
        <v>30</v>
      </c>
      <c r="E46" s="49"/>
      <c r="F46" s="36"/>
      <c r="G46" s="15"/>
    </row>
    <row r="47" spans="1:7" x14ac:dyDescent="0.25">
      <c r="A47" s="16">
        <f>IF(ISBLANK(B47),"",_xlfn.ISOWEEKNUM('Journal de travail'!$B47))</f>
        <v>41</v>
      </c>
      <c r="B47" s="50">
        <v>45574</v>
      </c>
      <c r="C47" s="47"/>
      <c r="D47" s="48">
        <v>20</v>
      </c>
      <c r="E47" s="49"/>
      <c r="F47" s="36"/>
      <c r="G47" s="15"/>
    </row>
    <row r="48" spans="1:7" x14ac:dyDescent="0.25">
      <c r="A48" s="8">
        <f>IF(ISBLANK(B48),"",_xlfn.ISOWEEKNUM('Journal de travail'!$B48))</f>
        <v>41</v>
      </c>
      <c r="B48" s="46">
        <v>45574</v>
      </c>
      <c r="C48" s="47"/>
      <c r="D48" s="48">
        <v>10</v>
      </c>
      <c r="E48" s="49"/>
      <c r="F48" s="36"/>
      <c r="G48" s="15"/>
    </row>
    <row r="49" spans="1:7" x14ac:dyDescent="0.25">
      <c r="A49" s="16">
        <f>IF(ISBLANK(B49),"",_xlfn.ISOWEEKNUM('Journal de travail'!$B49))</f>
        <v>41</v>
      </c>
      <c r="B49" s="50">
        <v>45574</v>
      </c>
      <c r="C49" s="47"/>
      <c r="D49" s="48">
        <v>15</v>
      </c>
      <c r="E49" s="49"/>
      <c r="F49" s="36"/>
      <c r="G49" s="15"/>
    </row>
    <row r="50" spans="1:7" x14ac:dyDescent="0.25">
      <c r="A50" s="8">
        <f>IF(ISBLANK(B50),"",_xlfn.ISOWEEKNUM('Journal de travail'!$B50))</f>
        <v>41</v>
      </c>
      <c r="B50" s="46">
        <v>45574</v>
      </c>
      <c r="C50" s="47"/>
      <c r="D50" s="48">
        <v>30</v>
      </c>
      <c r="E50" s="49"/>
      <c r="F50" s="35"/>
      <c r="G50" s="15"/>
    </row>
    <row r="51" spans="1:7" x14ac:dyDescent="0.25">
      <c r="A51" s="54" t="str">
        <f>IF(ISBLANK(B51),"",_xlfn.ISOWEEKNUM('Journal de travail'!$B51))</f>
        <v/>
      </c>
      <c r="B51" s="55"/>
      <c r="C51" s="56"/>
      <c r="D51" s="57"/>
      <c r="E51" s="58"/>
      <c r="F51" s="59"/>
      <c r="G51" s="60"/>
    </row>
    <row r="52" spans="1:7" x14ac:dyDescent="0.25">
      <c r="A52" s="16">
        <f>IF(ISBLANK(B52),"",_xlfn.ISOWEEKNUM('Journal de travail'!$B52))</f>
        <v>42</v>
      </c>
      <c r="B52" s="50">
        <v>45581</v>
      </c>
      <c r="C52" s="47">
        <v>1</v>
      </c>
      <c r="D52" s="48">
        <v>50</v>
      </c>
      <c r="E52" s="49" t="s">
        <v>22</v>
      </c>
      <c r="F52" s="35" t="s">
        <v>49</v>
      </c>
      <c r="G52" s="15"/>
    </row>
    <row r="53" spans="1:7" x14ac:dyDescent="0.25">
      <c r="A53" s="54" t="str">
        <f>IF(ISBLANK(B53),"",_xlfn.ISOWEEKNUM('Journal de travail'!$B53))</f>
        <v/>
      </c>
      <c r="B53" s="55"/>
      <c r="C53" s="56"/>
      <c r="D53" s="57"/>
      <c r="E53" s="58"/>
      <c r="F53" s="59"/>
      <c r="G53" s="60"/>
    </row>
    <row r="54" spans="1:7" x14ac:dyDescent="0.25">
      <c r="A54" s="8">
        <f>IF(ISBLANK(B54),"",_xlfn.ISOWEEKNUM('Journal de travail'!$B54))</f>
        <v>43</v>
      </c>
      <c r="B54" s="46">
        <v>45588</v>
      </c>
      <c r="C54" s="47">
        <v>1</v>
      </c>
      <c r="D54" s="48">
        <v>50</v>
      </c>
      <c r="E54" s="49" t="s">
        <v>22</v>
      </c>
      <c r="F54" s="35" t="s">
        <v>49</v>
      </c>
      <c r="G54" s="15"/>
    </row>
    <row r="55" spans="1:7" x14ac:dyDescent="0.25">
      <c r="A55" s="54" t="str">
        <f>IF(ISBLANK(B55),"",_xlfn.ISOWEEKNUM('Journal de travail'!$B55))</f>
        <v/>
      </c>
      <c r="B55" s="55"/>
      <c r="C55" s="56"/>
      <c r="D55" s="57"/>
      <c r="E55" s="58"/>
      <c r="F55" s="59"/>
      <c r="G55" s="60"/>
    </row>
    <row r="56" spans="1:7" x14ac:dyDescent="0.25">
      <c r="A56" s="8">
        <f>IF(ISBLANK(B56),"",_xlfn.ISOWEEKNUM('Journal de travail'!$B56))</f>
        <v>44</v>
      </c>
      <c r="B56" s="46">
        <v>45595</v>
      </c>
      <c r="C56" s="47"/>
      <c r="D56" s="48"/>
      <c r="E56" s="49"/>
      <c r="F56" s="36"/>
      <c r="G56" s="15"/>
    </row>
    <row r="57" spans="1:7" x14ac:dyDescent="0.25">
      <c r="A57" s="16">
        <f>IF(ISBLANK(B57),"",_xlfn.ISOWEEKNUM('Journal de travail'!$B57))</f>
        <v>44</v>
      </c>
      <c r="B57" s="50">
        <v>45595</v>
      </c>
      <c r="C57" s="47"/>
      <c r="D57" s="48"/>
      <c r="E57" s="49"/>
      <c r="F57" s="36"/>
      <c r="G57" s="15"/>
    </row>
    <row r="58" spans="1:7" x14ac:dyDescent="0.25">
      <c r="A58" s="8">
        <f>IF(ISBLANK(B58),"",_xlfn.ISOWEEKNUM('Journal de travail'!$B58))</f>
        <v>44</v>
      </c>
      <c r="B58" s="46">
        <v>45595</v>
      </c>
      <c r="C58" s="47"/>
      <c r="D58" s="48"/>
      <c r="E58" s="49"/>
      <c r="F58" s="36"/>
      <c r="G58" s="15"/>
    </row>
    <row r="59" spans="1:7" x14ac:dyDescent="0.25">
      <c r="A59" s="16">
        <f>IF(ISBLANK(B59),"",_xlfn.ISOWEEKNUM('Journal de travail'!$B59))</f>
        <v>44</v>
      </c>
      <c r="B59" s="50">
        <v>45595</v>
      </c>
      <c r="C59" s="47"/>
      <c r="D59" s="48"/>
      <c r="E59" s="49"/>
      <c r="F59" s="36"/>
      <c r="G59" s="15"/>
    </row>
    <row r="60" spans="1:7" x14ac:dyDescent="0.25">
      <c r="A60" s="8">
        <f>IF(ISBLANK(B60),"",_xlfn.ISOWEEKNUM('Journal de travail'!$B60))</f>
        <v>44</v>
      </c>
      <c r="B60" s="46">
        <v>45595</v>
      </c>
      <c r="C60" s="47"/>
      <c r="D60" s="48"/>
      <c r="E60" s="49"/>
      <c r="F60" s="36"/>
      <c r="G60" s="15"/>
    </row>
    <row r="61" spans="1:7" x14ac:dyDescent="0.25">
      <c r="A61" s="16">
        <f>IF(ISBLANK(B61),"",_xlfn.ISOWEEKNUM('Journal de travail'!$B61))</f>
        <v>44</v>
      </c>
      <c r="B61" s="50">
        <v>45595</v>
      </c>
      <c r="C61" s="47"/>
      <c r="D61" s="48"/>
      <c r="E61" s="49"/>
      <c r="F61" s="35"/>
      <c r="G61" s="15"/>
    </row>
    <row r="62" spans="1:7" x14ac:dyDescent="0.25">
      <c r="A62" s="54" t="str">
        <f>IF(ISBLANK(B62),"",_xlfn.ISOWEEKNUM('Journal de travail'!$B62))</f>
        <v/>
      </c>
      <c r="B62" s="55"/>
      <c r="C62" s="56"/>
      <c r="D62" s="57"/>
      <c r="E62" s="58"/>
      <c r="F62" s="59"/>
      <c r="G62" s="60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17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1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17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1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17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1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17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1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17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1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17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1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17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1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17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1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17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1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17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1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17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1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17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1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17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1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17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1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17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1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17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1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17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1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17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1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17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1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17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1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17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1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17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1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17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1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17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1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17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1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17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1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17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1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17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1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17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1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17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1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17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1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17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1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17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1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17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1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17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1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17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1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17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1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17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1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17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1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17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1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17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1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17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1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17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1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17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1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17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1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17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1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17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1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17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1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17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1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17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1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17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1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17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1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17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1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17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1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17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1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17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1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17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1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17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1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17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1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17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1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17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1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17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1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17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1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17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1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17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1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17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1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17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1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17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1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17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1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17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1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17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1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17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1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17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1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17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1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17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1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17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1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17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1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17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1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17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1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17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1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17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1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17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1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17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1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17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1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17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1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17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1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17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1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17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1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17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1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17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1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17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1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17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1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17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1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17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1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17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1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17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1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17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1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17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1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17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1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17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1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17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1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17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1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17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1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17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1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17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1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17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1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17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1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17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1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17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1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17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1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17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1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17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1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17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1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17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1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17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1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17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1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17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1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17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1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17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1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17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1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17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1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17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1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17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1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17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1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17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1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17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1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17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1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17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1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17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1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17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1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17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1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17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1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17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1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17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1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17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1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17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1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17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1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17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1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17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1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17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1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17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1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17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1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17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1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17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1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17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1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17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1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17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1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17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1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17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1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17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1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17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1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17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1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17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1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17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1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17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1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17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1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17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1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17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1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17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1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17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1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17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1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17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1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17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1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17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1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17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1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17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1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17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1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17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1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17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1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17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1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17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1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17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1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17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1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17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1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17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1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17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1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17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1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17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1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17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1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17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1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17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1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17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1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17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1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17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1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17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1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17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1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17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1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17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1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17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1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17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1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17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1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17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1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17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1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17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1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17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1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17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1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17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1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17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1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17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1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17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1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17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1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17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1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17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1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17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1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17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1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17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1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17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1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17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1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17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1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17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1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17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1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17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1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17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1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17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1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17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1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17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1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17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1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17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1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17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1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17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1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17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1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17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1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17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1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17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1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17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1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17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1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17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1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17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15"/>
    </row>
  </sheetData>
  <sheetProtection insertHyperlinks="0" sort="0" autoFilter="0"/>
  <mergeCells count="2">
    <mergeCell ref="C2:E2"/>
    <mergeCell ref="C5:D5"/>
  </mergeCells>
  <conditionalFormatting sqref="E7:E518">
    <cfRule type="expression" dxfId="7" priority="9">
      <formula>$E7="Autre"</formula>
    </cfRule>
    <cfRule type="expression" dxfId="6" priority="10" stopIfTrue="1">
      <formula>$E7="Design"</formula>
    </cfRule>
    <cfRule type="expression" dxfId="5" priority="11" stopIfTrue="1">
      <formula>$E7="Présentation"</formula>
    </cfRule>
    <cfRule type="expression" dxfId="4" priority="12" stopIfTrue="1">
      <formula>$E7="Meeting"</formula>
    </cfRule>
    <cfRule type="expression" dxfId="3" priority="13" stopIfTrue="1">
      <formula>$E7="Documentation"</formula>
    </cfRule>
    <cfRule type="expression" dxfId="2" priority="14" stopIfTrue="1">
      <formula>$E7="Test"</formula>
    </cfRule>
    <cfRule type="expression" dxfId="1" priority="15" stopIfTrue="1">
      <formula>$E7="Analyse"</formula>
    </cfRule>
    <cfRule type="expression" dxfId="0" priority="17" stopIfTrue="1">
      <formula>$E7="Développement"</formula>
    </cfRule>
  </conditionalFormatting>
  <dataValidations count="3">
    <dataValidation type="list" allowBlank="1" showInputMessage="1" showErrorMessage="1" sqref="C7:C518" xr:uid="{9D52E29F-610D-40B2-B3CC-F94A741DD978}">
      <formula1>$N$7:$N$15</formula1>
    </dataValidation>
    <dataValidation type="list" allowBlank="1" showInputMessage="1" showErrorMessage="1" sqref="D7:D518" xr:uid="{46510F84-8BCC-4BD6-9A19-9F03ACD74D05}">
      <formula1>$O$7:$O$18</formula1>
    </dataValidation>
    <dataValidation type="list" allowBlank="1" showInputMessage="1" showErrorMessage="1" sqref="E7:E518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travail'!$E$7:$E$518,Analyse!C4,'Journal de travail'!$C$7:$C$518)*60</f>
        <v>0</v>
      </c>
      <c r="B4">
        <f>SUMIF('Journal de travail'!$E$7:$E$518,Analyse!C4,'Journal de travail'!$D$7:$D$518)</f>
        <v>100</v>
      </c>
      <c r="C4" s="25" t="str">
        <f>'Journal de travail'!M8</f>
        <v>Analyse</v>
      </c>
      <c r="D4" s="33">
        <f>(A4+B4)/1440</f>
        <v>6.9444444444444448E-2</v>
      </c>
    </row>
    <row r="5" spans="1:4" x14ac:dyDescent="0.3">
      <c r="A5">
        <f>SUMIF('Journal de travail'!$E$7:$E$518,Analyse!C5,'Journal de travail'!$C$7:$C$518)*60</f>
        <v>0</v>
      </c>
      <c r="B5">
        <f>SUMIF('Journal de travail'!$E$7:$E$518,Analyse!C5,'Journal de travail'!$D$7:$D$518)</f>
        <v>145</v>
      </c>
      <c r="C5" s="41" t="str">
        <f>'Journal de travail'!M9</f>
        <v>Développement</v>
      </c>
      <c r="D5" s="33">
        <f t="shared" ref="D5:D11" si="0">(A5+B5)/1440</f>
        <v>0.10069444444444445</v>
      </c>
    </row>
    <row r="6" spans="1:4" x14ac:dyDescent="0.3">
      <c r="A6">
        <f>SUMIF('Journal de travail'!$E$7:$E$518,Analyse!C6,'Journal de travail'!$C$7:$C$518)*60</f>
        <v>0</v>
      </c>
      <c r="B6">
        <f>SUMIF('Journal de travail'!$E$7:$E$518,Analyse!C6,'Journal de travail'!$D$7:$D$518)</f>
        <v>40</v>
      </c>
      <c r="C6" s="26" t="str">
        <f>'Journal de travail'!M10</f>
        <v>Test</v>
      </c>
      <c r="D6" s="33">
        <f t="shared" si="0"/>
        <v>2.7777777777777776E-2</v>
      </c>
    </row>
    <row r="7" spans="1:4" x14ac:dyDescent="0.3">
      <c r="A7">
        <f>SUMIF('Journal de travail'!$E$7:$E$518,Analyse!C7,'Journal de travail'!$C$7:$C$518)*60</f>
        <v>0</v>
      </c>
      <c r="B7">
        <f>SUMIF('Journal de travail'!$E$7:$E$518,Analyse!C7,'Journal de travail'!$D$7:$D$518)</f>
        <v>70</v>
      </c>
      <c r="C7" s="27" t="str">
        <f>'Journal de travail'!M11</f>
        <v>Documentation</v>
      </c>
      <c r="D7" s="33">
        <f t="shared" si="0"/>
        <v>4.8611111111111112E-2</v>
      </c>
    </row>
    <row r="8" spans="1:4" x14ac:dyDescent="0.3">
      <c r="A8">
        <f>SUMIF('Journal de travail'!$E$7:$E$518,Analyse!C8,'Journal de travail'!$C$7:$C$518)*60</f>
        <v>0</v>
      </c>
      <c r="B8">
        <f>SUMIF('Journal de travail'!$E$7:$E$518,Analyse!C8,'Journal de travail'!$D$7:$D$518)</f>
        <v>10</v>
      </c>
      <c r="C8" s="28" t="str">
        <f>'Journal de travail'!M12</f>
        <v>Meeting</v>
      </c>
      <c r="D8" s="33">
        <f t="shared" si="0"/>
        <v>6.9444444444444441E-3</v>
      </c>
    </row>
    <row r="9" spans="1:4" x14ac:dyDescent="0.3">
      <c r="A9">
        <f>SUMIF('Journal de travail'!$E$7:$E$518,Analyse!C9,'Journal de travail'!$C$7:$C$518)*60</f>
        <v>0</v>
      </c>
      <c r="B9">
        <f>SUMIF('Journal de travail'!$E$7:$E$518,Analyse!C9,'Journal de travail'!$D$7:$D$518)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B10">
        <f>SUMIF('Journal de travail'!$E$7:$E$518,Analyse!C10,'Journal de travail'!$D$7:$D$518)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B11">
        <f>SUMIF('Journal de travail'!$E$7:$E$518,Analyse!C11,'Journal de travail'!$D$7:$D$518)</f>
        <v>350</v>
      </c>
      <c r="C11" s="39" t="str">
        <f>'Journal de travail'!M15</f>
        <v>Autre</v>
      </c>
      <c r="D11" s="33">
        <f t="shared" si="0"/>
        <v>0.24305555555555555</v>
      </c>
    </row>
    <row r="12" spans="1:4" x14ac:dyDescent="0.3">
      <c r="C12" s="23" t="s">
        <v>20</v>
      </c>
      <c r="D12" s="34">
        <f>SUM(D4:D11)</f>
        <v>0.49652777777777779</v>
      </c>
    </row>
    <row r="14" spans="1:4" x14ac:dyDescent="0.3">
      <c r="D14" s="38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2024-10-31T07:56:34Z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