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6-35\Downloads\"/>
    </mc:Choice>
  </mc:AlternateContent>
  <bookViews>
    <workbookView xWindow="0" yWindow="0" windowWidth="24000" windowHeight="9630" activeTab="4"/>
  </bookViews>
  <sheets>
    <sheet name="contarsi" sheetId="3" r:id="rId1"/>
    <sheet name="contarsi-sumarsi" sheetId="1" r:id="rId2"/>
    <sheet name="matrixmax,si,indice,coincidir" sheetId="2" r:id="rId3"/>
    <sheet name="contar-sumarsi" sheetId="5" r:id="rId4"/>
    <sheet name="listadespegable,sumarsi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6" l="1"/>
  <c r="G4" i="3"/>
  <c r="G5" i="3"/>
  <c r="G6" i="3"/>
  <c r="G3" i="3"/>
  <c r="K2" i="5"/>
  <c r="K3" i="5"/>
  <c r="F4" i="5"/>
  <c r="F5" i="5"/>
  <c r="F6" i="5"/>
  <c r="F7" i="5"/>
  <c r="F8" i="5"/>
  <c r="F9" i="5" s="1"/>
  <c r="F10" i="5" s="1"/>
  <c r="F11" i="5" s="1"/>
  <c r="F3" i="5"/>
  <c r="J3" i="5"/>
  <c r="J2" i="5"/>
  <c r="L13" i="2"/>
  <c r="L9" i="2"/>
  <c r="L12" i="2" a="1"/>
  <c r="L12" i="2" s="1"/>
  <c r="L8" i="2" a="1"/>
  <c r="L8" i="2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5" i="1"/>
</calcChain>
</file>

<file path=xl/sharedStrings.xml><?xml version="1.0" encoding="utf-8"?>
<sst xmlns="http://schemas.openxmlformats.org/spreadsheetml/2006/main" count="281" uniqueCount="153">
  <si>
    <t xml:space="preserve">Lista de ventas mensuales  por departamento </t>
  </si>
  <si>
    <t>Ventas mensuales</t>
  </si>
  <si>
    <t>NUMERO</t>
  </si>
  <si>
    <t>Nombe</t>
  </si>
  <si>
    <t>Departamento</t>
  </si>
  <si>
    <t>Fecha de venta</t>
  </si>
  <si>
    <t>Producto</t>
  </si>
  <si>
    <t>Juan Leon</t>
  </si>
  <si>
    <t>Francisco Morazan</t>
  </si>
  <si>
    <t>Lavadoras</t>
  </si>
  <si>
    <t>Rina  velasquez</t>
  </si>
  <si>
    <t>Copan</t>
  </si>
  <si>
    <t>Secadoras</t>
  </si>
  <si>
    <t>Contar si</t>
  </si>
  <si>
    <t>Sumar si</t>
  </si>
  <si>
    <t>Pedro Suarez</t>
  </si>
  <si>
    <t>Choluteca</t>
  </si>
  <si>
    <t>Tostadoras</t>
  </si>
  <si>
    <t>Rigo Tomas</t>
  </si>
  <si>
    <t>Comayagua</t>
  </si>
  <si>
    <t>Licuadoras</t>
  </si>
  <si>
    <t>Mario Leiva</t>
  </si>
  <si>
    <t>Esperanza</t>
  </si>
  <si>
    <t>Panchas</t>
  </si>
  <si>
    <t>Luis Paz</t>
  </si>
  <si>
    <t>Atlantida</t>
  </si>
  <si>
    <t>Freidoras</t>
  </si>
  <si>
    <t>Maria Lopez</t>
  </si>
  <si>
    <t>Colon</t>
  </si>
  <si>
    <t>Camaras</t>
  </si>
  <si>
    <t>Leo Reyes</t>
  </si>
  <si>
    <t>El Paraiso</t>
  </si>
  <si>
    <t>Edgardo Valdez</t>
  </si>
  <si>
    <t>Ricardo Fu</t>
  </si>
  <si>
    <t>Yoro</t>
  </si>
  <si>
    <t>Juana perez</t>
  </si>
  <si>
    <t>Gracias a Dios</t>
  </si>
  <si>
    <t>Danilo Garcia</t>
  </si>
  <si>
    <t>La paz</t>
  </si>
  <si>
    <t>Gustavo Ruiz</t>
  </si>
  <si>
    <t>Santa Barbara</t>
  </si>
  <si>
    <t>La Paz</t>
  </si>
  <si>
    <t>Rene alcantara</t>
  </si>
  <si>
    <t>Cortes</t>
  </si>
  <si>
    <t>Rosmery Ruiz</t>
  </si>
  <si>
    <t>Tania Flores</t>
  </si>
  <si>
    <t>Ocotepeque</t>
  </si>
  <si>
    <t>Rigo Vargas</t>
  </si>
  <si>
    <t>Paty Ramos</t>
  </si>
  <si>
    <t>Franklin Gonzalez</t>
  </si>
  <si>
    <t>María</t>
  </si>
  <si>
    <t>Camila</t>
  </si>
  <si>
    <t>Rafaella</t>
  </si>
  <si>
    <t>Rosa</t>
  </si>
  <si>
    <t>Ana</t>
  </si>
  <si>
    <t>Lista de estatus departamento administrativo</t>
  </si>
  <si>
    <t>Zona</t>
  </si>
  <si>
    <t>Fecha de asignacion</t>
  </si>
  <si>
    <t>Fecha de entrega</t>
  </si>
  <si>
    <t>Dias de entrega</t>
  </si>
  <si>
    <t>Procesos identificados</t>
  </si>
  <si>
    <t>Se pide</t>
  </si>
  <si>
    <t>Centro</t>
  </si>
  <si>
    <t>1. Valor maximo de los dias de entrega  de zona centro</t>
  </si>
  <si>
    <t>Sur</t>
  </si>
  <si>
    <t>2. Nombre de la persona</t>
  </si>
  <si>
    <t>Norte</t>
  </si>
  <si>
    <t>Valor</t>
  </si>
  <si>
    <t>Nombre</t>
  </si>
  <si>
    <t>Nombre de alumnos</t>
  </si>
  <si>
    <t>Nota</t>
  </si>
  <si>
    <t>Mensaje</t>
  </si>
  <si>
    <t>Juan Perez</t>
  </si>
  <si>
    <t>Sobresaliente</t>
  </si>
  <si>
    <t>Maria Ruiz</t>
  </si>
  <si>
    <t>Notable</t>
  </si>
  <si>
    <t>Excelente</t>
  </si>
  <si>
    <t>Mario Lopez</t>
  </si>
  <si>
    <t>Reprobado</t>
  </si>
  <si>
    <t>Sonia Guevara</t>
  </si>
  <si>
    <t>Rey Suarez</t>
  </si>
  <si>
    <t>Carmen Mejia</t>
  </si>
  <si>
    <t>pedro Alvarez</t>
  </si>
  <si>
    <t>Rene Ulloa</t>
  </si>
  <si>
    <t>Petra Lee</t>
  </si>
  <si>
    <t>Ramon Rico</t>
  </si>
  <si>
    <t>carmen Rossell</t>
  </si>
  <si>
    <t>Jose Lopez</t>
  </si>
  <si>
    <t>Rania Martinez</t>
  </si>
  <si>
    <t>Manuel Munoz</t>
  </si>
  <si>
    <t>Hugo Gonzalez</t>
  </si>
  <si>
    <t>Berta Rosales</t>
  </si>
  <si>
    <t>Claudia Aldana</t>
  </si>
  <si>
    <t>Luis Gonzalez</t>
  </si>
  <si>
    <t>Ana Valvert</t>
  </si>
  <si>
    <t>Cesar Alvarez</t>
  </si>
  <si>
    <t>Dunia Betanco</t>
  </si>
  <si>
    <t>Luisa Ruiz</t>
  </si>
  <si>
    <t>Rosy Roy</t>
  </si>
  <si>
    <t>Franklin Martin</t>
  </si>
  <si>
    <t>Xiomara vasquez</t>
  </si>
  <si>
    <t>Rut Alvarez</t>
  </si>
  <si>
    <t>Alicia Dubon</t>
  </si>
  <si>
    <t>Rebeca Caceres</t>
  </si>
  <si>
    <t>DNI</t>
  </si>
  <si>
    <t>EDAD</t>
  </si>
  <si>
    <t>CIUDAD</t>
  </si>
  <si>
    <t>NOMBRE</t>
  </si>
  <si>
    <t>TIPO</t>
  </si>
  <si>
    <t>Bucar</t>
  </si>
  <si>
    <t>Resultado</t>
  </si>
  <si>
    <t>Total</t>
  </si>
  <si>
    <t>Madrid</t>
  </si>
  <si>
    <t>Edgardo</t>
  </si>
  <si>
    <t>Virtual</t>
  </si>
  <si>
    <t>Barcelona</t>
  </si>
  <si>
    <t>Edith</t>
  </si>
  <si>
    <t>Fisica</t>
  </si>
  <si>
    <t>Valencia</t>
  </si>
  <si>
    <t>Edmundo</t>
  </si>
  <si>
    <t>Ciudad Real</t>
  </si>
  <si>
    <t>Eduardo</t>
  </si>
  <si>
    <t>Vallodolid</t>
  </si>
  <si>
    <t>Efrain</t>
  </si>
  <si>
    <t>Toledo</t>
  </si>
  <si>
    <t>Efren</t>
  </si>
  <si>
    <t>Sevilla</t>
  </si>
  <si>
    <t>Elena</t>
  </si>
  <si>
    <t>Granada</t>
  </si>
  <si>
    <t>Eleonor</t>
  </si>
  <si>
    <t>Teruel</t>
  </si>
  <si>
    <t>Elias</t>
  </si>
  <si>
    <t>Elisa</t>
  </si>
  <si>
    <t>1.Formato de tabla</t>
  </si>
  <si>
    <t>Fecha de viaje</t>
  </si>
  <si>
    <t>Empresa</t>
  </si>
  <si>
    <t>Precio</t>
  </si>
  <si>
    <t>ADO</t>
  </si>
  <si>
    <t>Selecciona Empresa</t>
  </si>
  <si>
    <t>Gastos Totales</t>
  </si>
  <si>
    <t>1. Formato de tabla</t>
  </si>
  <si>
    <t>ETN</t>
  </si>
  <si>
    <t>2. Lista desplegables de empresas</t>
  </si>
  <si>
    <t>Auto transporte mazamitla</t>
  </si>
  <si>
    <t>3. Sumar si de gastos totales</t>
  </si>
  <si>
    <t>Alianza de camioneros</t>
  </si>
  <si>
    <t>Flecha amarilla</t>
  </si>
  <si>
    <t>DINA</t>
  </si>
  <si>
    <t>MuerteBus</t>
  </si>
  <si>
    <t>Transporte Abastos</t>
  </si>
  <si>
    <t>Noriega pasajeros</t>
  </si>
  <si>
    <t>Turistas de Lujo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</si>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</sst>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3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fill>
        <patternFill patternType="solid">
          <fgColor indexed="64"/>
          <bgColor rgb="FFFFC000"/>
        </patternFill>
      </fill>
    </dxf>
    <dxf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bottom style="thin">
          <color theme="5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A1:F11" totalsRowShown="0">
  <autoFilter ref="A1:F11"/>
  <tableColumns count="6">
    <tableColumn id="1" name="DNI"/>
    <tableColumn id="2" name="EDAD"/>
    <tableColumn id="3" name="CIUDAD"/>
    <tableColumn id="4" name="NOMBRE"/>
    <tableColumn id="5" name="TIPO"/>
    <tableColumn id="6" name="Columna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I1:K3" totalsRowShown="0">
  <autoFilter ref="I1:K3"/>
  <tableColumns count="3">
    <tableColumn id="1" name="Bucar"/>
    <tableColumn id="2" name="Resultado">
      <calculatedColumnFormula>COUNTIF($E$2:$E$11,I2)</calculatedColumnFormula>
    </tableColumn>
    <tableColumn id="3" name="Total" dataDxfId="5">
      <calculatedColumnFormula>SUMIF(Tabla1[TIPO],Tabla3[[#This Row],[Bucar]],Tabla1[Columna1])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C21" totalsRowShown="0" tableBorderDxfId="4">
  <autoFilter ref="A1:C21"/>
  <tableColumns count="3">
    <tableColumn id="1" name="Fecha de viaje" dataDxfId="3"/>
    <tableColumn id="2" name="Empresa" dataDxfId="2"/>
    <tableColumn id="3" name="Precio" dataDxfId="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G2:H3" totalsRowShown="0" headerRowDxfId="0">
  <autoFilter ref="G2:H3"/>
  <tableColumns count="2">
    <tableColumn id="1" name="Selecciona Empresa"/>
    <tableColumn id="2" name="Gastos Totales">
      <calculatedColumnFormula>SUMIF(Tabla4[Empresa],Tabla6[Selecciona Empresa],Tabla4[Precio])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opLeftCell="A2" workbookViewId="0">
      <selection activeCell="K8" sqref="K8"/>
    </sheetView>
  </sheetViews>
  <sheetFormatPr baseColWidth="10" defaultRowHeight="15" x14ac:dyDescent="0.25"/>
  <cols>
    <col min="2" max="2" width="19" customWidth="1"/>
    <col min="6" max="6" width="14.140625" customWidth="1"/>
  </cols>
  <sheetData>
    <row r="2" spans="2:11" x14ac:dyDescent="0.25">
      <c r="B2" t="s">
        <v>69</v>
      </c>
      <c r="C2" t="s">
        <v>70</v>
      </c>
      <c r="D2" t="s">
        <v>71</v>
      </c>
    </row>
    <row r="3" spans="2:11" x14ac:dyDescent="0.25">
      <c r="B3" t="s">
        <v>72</v>
      </c>
      <c r="C3">
        <v>98</v>
      </c>
      <c r="D3" t="s">
        <v>73</v>
      </c>
      <c r="F3" t="s">
        <v>73</v>
      </c>
      <c r="G3">
        <f>COUNTIF($D$3:$D$30,F3)</f>
        <v>1</v>
      </c>
    </row>
    <row r="4" spans="2:11" x14ac:dyDescent="0.25">
      <c r="B4" t="s">
        <v>74</v>
      </c>
      <c r="C4">
        <v>67</v>
      </c>
      <c r="D4" t="s">
        <v>75</v>
      </c>
      <c r="F4" t="s">
        <v>76</v>
      </c>
      <c r="G4">
        <f t="shared" ref="G4:G6" si="0">COUNTIF($D$3:$D$30,F4)</f>
        <v>5</v>
      </c>
    </row>
    <row r="5" spans="2:11" x14ac:dyDescent="0.25">
      <c r="B5" t="s">
        <v>77</v>
      </c>
      <c r="C5">
        <v>45</v>
      </c>
      <c r="D5" t="s">
        <v>78</v>
      </c>
      <c r="F5" t="s">
        <v>75</v>
      </c>
      <c r="G5">
        <f t="shared" si="0"/>
        <v>12</v>
      </c>
    </row>
    <row r="6" spans="2:11" x14ac:dyDescent="0.25">
      <c r="B6" t="s">
        <v>79</v>
      </c>
      <c r="C6">
        <v>34</v>
      </c>
      <c r="D6" t="s">
        <v>78</v>
      </c>
      <c r="F6" t="s">
        <v>78</v>
      </c>
      <c r="G6">
        <f t="shared" si="0"/>
        <v>10</v>
      </c>
    </row>
    <row r="7" spans="2:11" x14ac:dyDescent="0.25">
      <c r="B7" t="s">
        <v>80</v>
      </c>
      <c r="C7">
        <v>34</v>
      </c>
      <c r="D7" t="s">
        <v>78</v>
      </c>
    </row>
    <row r="8" spans="2:11" x14ac:dyDescent="0.25">
      <c r="B8" t="s">
        <v>81</v>
      </c>
      <c r="C8">
        <v>56</v>
      </c>
      <c r="D8" t="s">
        <v>78</v>
      </c>
      <c r="K8" s="14"/>
    </row>
    <row r="9" spans="2:11" x14ac:dyDescent="0.25">
      <c r="B9" t="s">
        <v>82</v>
      </c>
      <c r="C9">
        <v>89</v>
      </c>
      <c r="D9" t="s">
        <v>75</v>
      </c>
    </row>
    <row r="10" spans="2:11" x14ac:dyDescent="0.25">
      <c r="B10" t="s">
        <v>83</v>
      </c>
      <c r="C10">
        <v>90</v>
      </c>
      <c r="D10" t="s">
        <v>76</v>
      </c>
    </row>
    <row r="11" spans="2:11" x14ac:dyDescent="0.25">
      <c r="B11" t="s">
        <v>84</v>
      </c>
      <c r="C11">
        <v>56</v>
      </c>
      <c r="D11" t="s">
        <v>78</v>
      </c>
    </row>
    <row r="12" spans="2:11" x14ac:dyDescent="0.25">
      <c r="B12" t="s">
        <v>85</v>
      </c>
      <c r="C12">
        <v>23</v>
      </c>
      <c r="D12" t="s">
        <v>78</v>
      </c>
    </row>
    <row r="13" spans="2:11" x14ac:dyDescent="0.25">
      <c r="B13" t="s">
        <v>86</v>
      </c>
      <c r="C13">
        <v>67</v>
      </c>
      <c r="D13" t="s">
        <v>75</v>
      </c>
    </row>
    <row r="14" spans="2:11" x14ac:dyDescent="0.25">
      <c r="B14" t="s">
        <v>87</v>
      </c>
      <c r="C14">
        <v>89</v>
      </c>
      <c r="D14" t="s">
        <v>75</v>
      </c>
    </row>
    <row r="15" spans="2:11" x14ac:dyDescent="0.25">
      <c r="B15" t="s">
        <v>88</v>
      </c>
      <c r="C15">
        <v>34</v>
      </c>
      <c r="D15" t="s">
        <v>78</v>
      </c>
    </row>
    <row r="16" spans="2:11" x14ac:dyDescent="0.25">
      <c r="B16" t="s">
        <v>89</v>
      </c>
      <c r="C16">
        <v>67</v>
      </c>
      <c r="D16" t="s">
        <v>75</v>
      </c>
    </row>
    <row r="17" spans="2:4" x14ac:dyDescent="0.25">
      <c r="B17" t="s">
        <v>90</v>
      </c>
      <c r="C17">
        <v>90</v>
      </c>
      <c r="D17" t="s">
        <v>76</v>
      </c>
    </row>
    <row r="18" spans="2:4" x14ac:dyDescent="0.25">
      <c r="B18" t="s">
        <v>91</v>
      </c>
      <c r="C18">
        <v>78</v>
      </c>
      <c r="D18" t="s">
        <v>75</v>
      </c>
    </row>
    <row r="19" spans="2:4" x14ac:dyDescent="0.25">
      <c r="B19" t="s">
        <v>92</v>
      </c>
      <c r="C19">
        <v>80</v>
      </c>
      <c r="D19" t="s">
        <v>75</v>
      </c>
    </row>
    <row r="20" spans="2:4" x14ac:dyDescent="0.25">
      <c r="B20" t="s">
        <v>93</v>
      </c>
      <c r="C20">
        <v>90</v>
      </c>
      <c r="D20" t="s">
        <v>76</v>
      </c>
    </row>
    <row r="21" spans="2:4" x14ac:dyDescent="0.25">
      <c r="B21" t="s">
        <v>94</v>
      </c>
      <c r="C21">
        <v>90</v>
      </c>
      <c r="D21" t="s">
        <v>76</v>
      </c>
    </row>
    <row r="22" spans="2:4" x14ac:dyDescent="0.25">
      <c r="B22" t="s">
        <v>95</v>
      </c>
      <c r="C22">
        <v>60</v>
      </c>
      <c r="D22" t="s">
        <v>78</v>
      </c>
    </row>
    <row r="23" spans="2:4" x14ac:dyDescent="0.25">
      <c r="B23" t="s">
        <v>96</v>
      </c>
      <c r="C23">
        <v>70</v>
      </c>
      <c r="D23" t="s">
        <v>75</v>
      </c>
    </row>
    <row r="24" spans="2:4" x14ac:dyDescent="0.25">
      <c r="B24" t="s">
        <v>97</v>
      </c>
      <c r="C24">
        <v>80</v>
      </c>
      <c r="D24" t="s">
        <v>75</v>
      </c>
    </row>
    <row r="25" spans="2:4" x14ac:dyDescent="0.25">
      <c r="B25" t="s">
        <v>98</v>
      </c>
      <c r="C25">
        <v>90</v>
      </c>
      <c r="D25" t="s">
        <v>76</v>
      </c>
    </row>
    <row r="26" spans="2:4" x14ac:dyDescent="0.25">
      <c r="B26" t="s">
        <v>99</v>
      </c>
      <c r="C26">
        <v>80</v>
      </c>
      <c r="D26" t="s">
        <v>75</v>
      </c>
    </row>
    <row r="27" spans="2:4" x14ac:dyDescent="0.25">
      <c r="B27" t="s">
        <v>100</v>
      </c>
      <c r="C27">
        <v>23</v>
      </c>
      <c r="D27" t="s">
        <v>78</v>
      </c>
    </row>
    <row r="28" spans="2:4" x14ac:dyDescent="0.25">
      <c r="B28" t="s">
        <v>101</v>
      </c>
      <c r="C28">
        <v>45</v>
      </c>
      <c r="D28" t="s">
        <v>78</v>
      </c>
    </row>
    <row r="29" spans="2:4" x14ac:dyDescent="0.25">
      <c r="B29" t="s">
        <v>102</v>
      </c>
      <c r="C29">
        <v>67</v>
      </c>
      <c r="D29" t="s">
        <v>75</v>
      </c>
    </row>
    <row r="30" spans="2:4" x14ac:dyDescent="0.25">
      <c r="B30" t="s">
        <v>103</v>
      </c>
      <c r="C30">
        <v>68</v>
      </c>
      <c r="D3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C1" zoomScale="115" zoomScaleNormal="115" workbookViewId="0">
      <selection activeCell="J5" sqref="J5"/>
    </sheetView>
  </sheetViews>
  <sheetFormatPr baseColWidth="10" defaultRowHeight="15" x14ac:dyDescent="0.25"/>
  <cols>
    <col min="2" max="2" width="22.5703125" customWidth="1"/>
    <col min="3" max="3" width="19.5703125" customWidth="1"/>
    <col min="5" max="5" width="22.85546875" customWidth="1"/>
    <col min="8" max="8" width="19.140625" customWidth="1"/>
    <col min="10" max="10" width="16.5703125" customWidth="1"/>
  </cols>
  <sheetData>
    <row r="1" spans="1:10" x14ac:dyDescent="0.25">
      <c r="A1" s="12" t="s">
        <v>0</v>
      </c>
      <c r="B1" s="12"/>
      <c r="C1" s="12"/>
      <c r="D1" s="12"/>
      <c r="E1" s="12"/>
      <c r="F1" s="12"/>
      <c r="G1" s="12"/>
      <c r="H1" s="12"/>
      <c r="J1" s="13" t="s">
        <v>1</v>
      </c>
    </row>
    <row r="2" spans="1:10" x14ac:dyDescent="0.25">
      <c r="A2" s="1" t="s">
        <v>2</v>
      </c>
      <c r="B2" s="1" t="s">
        <v>3</v>
      </c>
      <c r="C2" s="1" t="s">
        <v>4</v>
      </c>
      <c r="D2" s="1" t="s">
        <v>1</v>
      </c>
      <c r="E2" s="1" t="s">
        <v>5</v>
      </c>
      <c r="F2" s="1" t="s">
        <v>6</v>
      </c>
      <c r="J2" s="13"/>
    </row>
    <row r="3" spans="1:10" x14ac:dyDescent="0.25">
      <c r="A3" s="1">
        <v>12</v>
      </c>
      <c r="B3" s="1" t="s">
        <v>7</v>
      </c>
      <c r="C3" s="1" t="s">
        <v>8</v>
      </c>
      <c r="D3" s="1">
        <v>10000</v>
      </c>
      <c r="E3" s="2">
        <v>44959</v>
      </c>
      <c r="F3" s="1" t="s">
        <v>9</v>
      </c>
      <c r="J3" s="13"/>
    </row>
    <row r="4" spans="1:10" x14ac:dyDescent="0.25">
      <c r="A4" s="1">
        <v>14</v>
      </c>
      <c r="B4" s="1" t="s">
        <v>10</v>
      </c>
      <c r="C4" s="1" t="s">
        <v>11</v>
      </c>
      <c r="D4" s="1">
        <v>20000</v>
      </c>
      <c r="E4" s="2">
        <v>44960</v>
      </c>
      <c r="F4" s="1" t="s">
        <v>12</v>
      </c>
      <c r="H4" s="1" t="s">
        <v>4</v>
      </c>
      <c r="I4" s="1" t="s">
        <v>13</v>
      </c>
      <c r="J4" s="3" t="s">
        <v>14</v>
      </c>
    </row>
    <row r="5" spans="1:10" x14ac:dyDescent="0.25">
      <c r="A5" s="1">
        <v>16</v>
      </c>
      <c r="B5" s="1" t="s">
        <v>15</v>
      </c>
      <c r="C5" s="1" t="s">
        <v>16</v>
      </c>
      <c r="D5" s="1">
        <v>30000</v>
      </c>
      <c r="E5" s="2">
        <v>44961</v>
      </c>
      <c r="F5" s="1" t="s">
        <v>17</v>
      </c>
      <c r="H5" s="4" t="s">
        <v>8</v>
      </c>
      <c r="I5">
        <f>COUNTIF($C$3:$C$30,H5)</f>
        <v>4</v>
      </c>
      <c r="J5">
        <f>SUMIF($C$3:$C$30,H5,$D$3:$D$30)</f>
        <v>205000</v>
      </c>
    </row>
    <row r="6" spans="1:10" x14ac:dyDescent="0.25">
      <c r="A6" s="1">
        <v>18</v>
      </c>
      <c r="B6" s="1" t="s">
        <v>18</v>
      </c>
      <c r="C6" s="1" t="s">
        <v>19</v>
      </c>
      <c r="D6" s="1">
        <v>120000</v>
      </c>
      <c r="E6" s="2">
        <v>44962</v>
      </c>
      <c r="F6" s="1" t="s">
        <v>20</v>
      </c>
      <c r="H6" s="1" t="s">
        <v>11</v>
      </c>
      <c r="I6">
        <f t="shared" ref="I6:I18" si="0">COUNTIF($C$3:$C$30,H6)</f>
        <v>3</v>
      </c>
      <c r="J6">
        <f t="shared" ref="J6:J18" si="1">SUMIF($C$3:$C$30,H6,$D$3:$D$30)</f>
        <v>300000</v>
      </c>
    </row>
    <row r="7" spans="1:10" x14ac:dyDescent="0.25">
      <c r="A7" s="1">
        <v>20</v>
      </c>
      <c r="B7" s="1" t="s">
        <v>21</v>
      </c>
      <c r="C7" s="1" t="s">
        <v>22</v>
      </c>
      <c r="D7" s="1">
        <v>100000</v>
      </c>
      <c r="E7" s="2">
        <v>44963</v>
      </c>
      <c r="F7" s="1" t="s">
        <v>23</v>
      </c>
      <c r="H7" s="1" t="s">
        <v>16</v>
      </c>
      <c r="I7">
        <f t="shared" si="0"/>
        <v>2</v>
      </c>
      <c r="J7">
        <f t="shared" si="1"/>
        <v>160000</v>
      </c>
    </row>
    <row r="8" spans="1:10" x14ac:dyDescent="0.25">
      <c r="A8" s="1">
        <v>22</v>
      </c>
      <c r="B8" s="1" t="s">
        <v>24</v>
      </c>
      <c r="C8" s="1" t="s">
        <v>25</v>
      </c>
      <c r="D8" s="1">
        <v>70000</v>
      </c>
      <c r="E8" s="2">
        <v>44964</v>
      </c>
      <c r="F8" s="1" t="s">
        <v>26</v>
      </c>
      <c r="H8" s="1" t="s">
        <v>19</v>
      </c>
      <c r="I8">
        <f t="shared" si="0"/>
        <v>2</v>
      </c>
      <c r="J8">
        <f t="shared" si="1"/>
        <v>190000</v>
      </c>
    </row>
    <row r="9" spans="1:10" x14ac:dyDescent="0.25">
      <c r="A9" s="1">
        <v>24</v>
      </c>
      <c r="B9" s="1" t="s">
        <v>27</v>
      </c>
      <c r="C9" s="1" t="s">
        <v>28</v>
      </c>
      <c r="D9" s="1">
        <v>40000</v>
      </c>
      <c r="E9" s="2">
        <v>44965</v>
      </c>
      <c r="F9" s="1" t="s">
        <v>29</v>
      </c>
      <c r="H9" s="1" t="s">
        <v>22</v>
      </c>
      <c r="I9">
        <f t="shared" si="0"/>
        <v>2</v>
      </c>
      <c r="J9">
        <f t="shared" si="1"/>
        <v>135000</v>
      </c>
    </row>
    <row r="10" spans="1:10" x14ac:dyDescent="0.25">
      <c r="A10" s="1">
        <v>26</v>
      </c>
      <c r="B10" s="1" t="s">
        <v>30</v>
      </c>
      <c r="C10" s="1" t="s">
        <v>31</v>
      </c>
      <c r="D10" s="1">
        <v>35000</v>
      </c>
      <c r="E10" s="2">
        <v>44966</v>
      </c>
      <c r="F10" s="1" t="s">
        <v>9</v>
      </c>
      <c r="H10" s="1" t="s">
        <v>25</v>
      </c>
      <c r="I10">
        <f t="shared" si="0"/>
        <v>2</v>
      </c>
      <c r="J10">
        <f t="shared" si="1"/>
        <v>115000</v>
      </c>
    </row>
    <row r="11" spans="1:10" x14ac:dyDescent="0.25">
      <c r="A11" s="1">
        <v>28</v>
      </c>
      <c r="B11" s="1" t="s">
        <v>32</v>
      </c>
      <c r="C11" s="1" t="s">
        <v>8</v>
      </c>
      <c r="D11" s="1">
        <v>20000</v>
      </c>
      <c r="E11" s="2">
        <v>44967</v>
      </c>
      <c r="F11" s="1" t="s">
        <v>12</v>
      </c>
      <c r="H11" s="1" t="s">
        <v>28</v>
      </c>
      <c r="I11">
        <f t="shared" si="0"/>
        <v>2</v>
      </c>
      <c r="J11">
        <f t="shared" si="1"/>
        <v>105000</v>
      </c>
    </row>
    <row r="12" spans="1:10" x14ac:dyDescent="0.25">
      <c r="A12" s="1">
        <v>30</v>
      </c>
      <c r="B12" s="1" t="s">
        <v>33</v>
      </c>
      <c r="C12" s="1" t="s">
        <v>34</v>
      </c>
      <c r="D12" s="1">
        <v>100000</v>
      </c>
      <c r="E12" s="2">
        <v>44968</v>
      </c>
      <c r="F12" s="1" t="s">
        <v>17</v>
      </c>
      <c r="H12" s="1" t="s">
        <v>31</v>
      </c>
      <c r="I12">
        <f t="shared" si="0"/>
        <v>2</v>
      </c>
      <c r="J12">
        <f t="shared" si="1"/>
        <v>110000</v>
      </c>
    </row>
    <row r="13" spans="1:10" x14ac:dyDescent="0.25">
      <c r="A13" s="1">
        <v>28</v>
      </c>
      <c r="B13" s="1" t="s">
        <v>35</v>
      </c>
      <c r="C13" s="1" t="s">
        <v>36</v>
      </c>
      <c r="D13" s="1">
        <v>70000</v>
      </c>
      <c r="E13" s="2">
        <v>44969</v>
      </c>
      <c r="F13" s="1" t="s">
        <v>20</v>
      </c>
      <c r="H13" s="1" t="s">
        <v>34</v>
      </c>
      <c r="I13">
        <f t="shared" si="0"/>
        <v>2</v>
      </c>
      <c r="J13">
        <f t="shared" si="1"/>
        <v>195000</v>
      </c>
    </row>
    <row r="14" spans="1:10" x14ac:dyDescent="0.25">
      <c r="A14" s="1">
        <v>10</v>
      </c>
      <c r="B14" s="1" t="s">
        <v>37</v>
      </c>
      <c r="C14" s="1" t="s">
        <v>38</v>
      </c>
      <c r="D14" s="1">
        <v>60000</v>
      </c>
      <c r="E14" s="2">
        <v>44970</v>
      </c>
      <c r="F14" s="1" t="s">
        <v>23</v>
      </c>
      <c r="H14" s="1" t="s">
        <v>36</v>
      </c>
      <c r="I14">
        <f t="shared" si="0"/>
        <v>2</v>
      </c>
      <c r="J14">
        <f t="shared" si="1"/>
        <v>175000</v>
      </c>
    </row>
    <row r="15" spans="1:10" x14ac:dyDescent="0.25">
      <c r="A15" s="1">
        <v>20</v>
      </c>
      <c r="B15" s="1" t="s">
        <v>39</v>
      </c>
      <c r="C15" s="1" t="s">
        <v>40</v>
      </c>
      <c r="D15" s="1">
        <v>50000</v>
      </c>
      <c r="E15" s="2">
        <v>44971</v>
      </c>
      <c r="F15" s="1" t="s">
        <v>26</v>
      </c>
      <c r="H15" s="1" t="s">
        <v>41</v>
      </c>
      <c r="I15">
        <f t="shared" si="0"/>
        <v>2</v>
      </c>
      <c r="J15">
        <f t="shared" si="1"/>
        <v>170000</v>
      </c>
    </row>
    <row r="16" spans="1:10" x14ac:dyDescent="0.25">
      <c r="A16" s="1">
        <v>40</v>
      </c>
      <c r="B16" s="1" t="s">
        <v>42</v>
      </c>
      <c r="C16" s="1" t="s">
        <v>43</v>
      </c>
      <c r="D16" s="1">
        <v>90000</v>
      </c>
      <c r="E16" s="2">
        <v>44972</v>
      </c>
      <c r="F16" s="1" t="s">
        <v>29</v>
      </c>
      <c r="H16" s="1" t="s">
        <v>40</v>
      </c>
      <c r="I16">
        <f t="shared" si="0"/>
        <v>1</v>
      </c>
      <c r="J16">
        <f t="shared" si="1"/>
        <v>50000</v>
      </c>
    </row>
    <row r="17" spans="1:10" x14ac:dyDescent="0.25">
      <c r="A17" s="1">
        <v>50</v>
      </c>
      <c r="B17" s="1" t="s">
        <v>44</v>
      </c>
      <c r="C17" s="1" t="s">
        <v>11</v>
      </c>
      <c r="D17" s="1">
        <v>130000</v>
      </c>
      <c r="E17" s="2">
        <v>44973</v>
      </c>
      <c r="F17" s="1" t="s">
        <v>9</v>
      </c>
      <c r="H17" s="1" t="s">
        <v>43</v>
      </c>
      <c r="I17">
        <f t="shared" si="0"/>
        <v>1</v>
      </c>
      <c r="J17">
        <f t="shared" si="1"/>
        <v>90000</v>
      </c>
    </row>
    <row r="18" spans="1:10" x14ac:dyDescent="0.25">
      <c r="A18" s="1">
        <v>60</v>
      </c>
      <c r="B18" s="1" t="s">
        <v>45</v>
      </c>
      <c r="C18" s="1" t="s">
        <v>46</v>
      </c>
      <c r="D18" s="1">
        <v>80000</v>
      </c>
      <c r="E18" s="2">
        <v>44974</v>
      </c>
      <c r="F18" s="1" t="s">
        <v>12</v>
      </c>
      <c r="H18" s="1" t="s">
        <v>46</v>
      </c>
      <c r="I18">
        <f t="shared" si="0"/>
        <v>1</v>
      </c>
      <c r="J18">
        <f t="shared" si="1"/>
        <v>80000</v>
      </c>
    </row>
    <row r="19" spans="1:10" x14ac:dyDescent="0.25">
      <c r="A19" s="1">
        <v>50</v>
      </c>
      <c r="B19" s="1" t="s">
        <v>47</v>
      </c>
      <c r="C19" s="1" t="s">
        <v>8</v>
      </c>
      <c r="D19" s="1">
        <v>90000</v>
      </c>
      <c r="E19" s="2">
        <v>44975</v>
      </c>
      <c r="F19" s="1" t="s">
        <v>17</v>
      </c>
    </row>
    <row r="20" spans="1:10" x14ac:dyDescent="0.25">
      <c r="A20" s="1">
        <v>50</v>
      </c>
      <c r="B20" s="1" t="s">
        <v>48</v>
      </c>
      <c r="C20" s="1" t="s">
        <v>11</v>
      </c>
      <c r="D20" s="1">
        <v>150000</v>
      </c>
      <c r="E20" s="2">
        <v>44976</v>
      </c>
      <c r="F20" s="1" t="s">
        <v>20</v>
      </c>
    </row>
    <row r="21" spans="1:10" x14ac:dyDescent="0.25">
      <c r="A21" s="1">
        <v>39</v>
      </c>
      <c r="B21" s="1" t="s">
        <v>49</v>
      </c>
      <c r="C21" s="1" t="s">
        <v>16</v>
      </c>
      <c r="D21" s="1">
        <v>130000</v>
      </c>
      <c r="E21" s="2">
        <v>44977</v>
      </c>
      <c r="F21" s="1" t="s">
        <v>23</v>
      </c>
    </row>
    <row r="22" spans="1:10" x14ac:dyDescent="0.25">
      <c r="A22" s="1">
        <v>70</v>
      </c>
      <c r="B22" s="5" t="s">
        <v>50</v>
      </c>
      <c r="C22" s="1" t="s">
        <v>19</v>
      </c>
      <c r="D22" s="1">
        <v>70000</v>
      </c>
      <c r="E22" s="2">
        <v>44978</v>
      </c>
      <c r="F22" s="1" t="s">
        <v>26</v>
      </c>
    </row>
    <row r="23" spans="1:10" x14ac:dyDescent="0.25">
      <c r="A23" s="1">
        <v>34</v>
      </c>
      <c r="B23" s="5" t="s">
        <v>51</v>
      </c>
      <c r="C23" s="1" t="s">
        <v>22</v>
      </c>
      <c r="D23" s="1">
        <v>35000</v>
      </c>
      <c r="E23" s="2">
        <v>44979</v>
      </c>
      <c r="F23" s="1" t="s">
        <v>29</v>
      </c>
    </row>
    <row r="24" spans="1:10" x14ac:dyDescent="0.25">
      <c r="A24" s="1">
        <v>80</v>
      </c>
      <c r="B24" s="5" t="s">
        <v>52</v>
      </c>
      <c r="C24" s="1" t="s">
        <v>25</v>
      </c>
      <c r="D24" s="1">
        <v>45000</v>
      </c>
      <c r="E24" s="2">
        <v>44980</v>
      </c>
      <c r="F24" s="1" t="s">
        <v>9</v>
      </c>
    </row>
    <row r="25" spans="1:10" x14ac:dyDescent="0.25">
      <c r="A25" s="1">
        <v>81</v>
      </c>
      <c r="B25" s="5" t="s">
        <v>50</v>
      </c>
      <c r="C25" s="1" t="s">
        <v>28</v>
      </c>
      <c r="D25" s="1">
        <v>65000</v>
      </c>
      <c r="E25" s="2">
        <v>44981</v>
      </c>
      <c r="F25" s="1" t="s">
        <v>12</v>
      </c>
    </row>
    <row r="26" spans="1:10" x14ac:dyDescent="0.25">
      <c r="A26" s="1">
        <v>82</v>
      </c>
      <c r="B26" s="5" t="s">
        <v>53</v>
      </c>
      <c r="C26" s="1" t="s">
        <v>31</v>
      </c>
      <c r="D26" s="1">
        <v>75000</v>
      </c>
      <c r="E26" s="2">
        <v>44982</v>
      </c>
      <c r="F26" s="1" t="s">
        <v>17</v>
      </c>
    </row>
    <row r="27" spans="1:10" x14ac:dyDescent="0.25">
      <c r="A27" s="1">
        <v>92</v>
      </c>
      <c r="B27" s="5" t="s">
        <v>52</v>
      </c>
      <c r="C27" s="1" t="s">
        <v>8</v>
      </c>
      <c r="D27" s="1">
        <v>85000</v>
      </c>
      <c r="E27" s="2">
        <v>44983</v>
      </c>
      <c r="F27" s="1" t="s">
        <v>20</v>
      </c>
    </row>
    <row r="28" spans="1:10" x14ac:dyDescent="0.25">
      <c r="A28" s="1">
        <v>97</v>
      </c>
      <c r="B28" s="5" t="s">
        <v>50</v>
      </c>
      <c r="C28" s="1" t="s">
        <v>34</v>
      </c>
      <c r="D28" s="1">
        <v>95000</v>
      </c>
      <c r="E28" s="2">
        <v>44984</v>
      </c>
      <c r="F28" s="1" t="s">
        <v>23</v>
      </c>
    </row>
    <row r="29" spans="1:10" x14ac:dyDescent="0.25">
      <c r="A29" s="1">
        <v>102</v>
      </c>
      <c r="B29" s="5" t="s">
        <v>54</v>
      </c>
      <c r="C29" s="1" t="s">
        <v>36</v>
      </c>
      <c r="D29" s="1">
        <v>105000</v>
      </c>
      <c r="E29" s="2">
        <v>44985</v>
      </c>
      <c r="F29" s="1" t="s">
        <v>26</v>
      </c>
    </row>
    <row r="30" spans="1:10" x14ac:dyDescent="0.25">
      <c r="A30" s="1">
        <v>107</v>
      </c>
      <c r="B30" s="5" t="s">
        <v>51</v>
      </c>
      <c r="C30" s="1" t="s">
        <v>38</v>
      </c>
      <c r="D30" s="1">
        <v>110000</v>
      </c>
      <c r="E30" s="2">
        <v>44986</v>
      </c>
      <c r="F30" s="1" t="s">
        <v>29</v>
      </c>
    </row>
  </sheetData>
  <mergeCells count="2">
    <mergeCell ref="A1:H1"/>
    <mergeCell ref="J1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workbookViewId="0">
      <selection activeCell="O14" sqref="O14"/>
    </sheetView>
  </sheetViews>
  <sheetFormatPr baseColWidth="10" defaultRowHeight="15" x14ac:dyDescent="0.25"/>
  <cols>
    <col min="3" max="3" width="19.85546875" customWidth="1"/>
    <col min="7" max="7" width="18.85546875" customWidth="1"/>
  </cols>
  <sheetData>
    <row r="3" spans="2:13" x14ac:dyDescent="0.25">
      <c r="B3" s="12" t="s">
        <v>55</v>
      </c>
      <c r="C3" s="12"/>
      <c r="D3" s="12"/>
      <c r="E3" s="12"/>
      <c r="F3" s="12"/>
      <c r="G3" s="12"/>
      <c r="H3" s="12"/>
      <c r="I3" s="12"/>
    </row>
    <row r="4" spans="2:13" x14ac:dyDescent="0.25">
      <c r="B4" t="s">
        <v>2</v>
      </c>
      <c r="C4" t="s">
        <v>3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K4" t="s">
        <v>61</v>
      </c>
    </row>
    <row r="5" spans="2:13" x14ac:dyDescent="0.25">
      <c r="B5">
        <v>12</v>
      </c>
      <c r="C5" t="s">
        <v>7</v>
      </c>
      <c r="D5" t="s">
        <v>62</v>
      </c>
      <c r="E5" s="6">
        <v>42767</v>
      </c>
      <c r="F5" s="6">
        <v>42775</v>
      </c>
      <c r="G5">
        <v>8</v>
      </c>
      <c r="H5">
        <v>7</v>
      </c>
      <c r="K5" t="s">
        <v>63</v>
      </c>
    </row>
    <row r="6" spans="2:13" x14ac:dyDescent="0.25">
      <c r="B6">
        <v>14</v>
      </c>
      <c r="C6" t="s">
        <v>10</v>
      </c>
      <c r="D6" t="s">
        <v>64</v>
      </c>
      <c r="E6" s="6">
        <v>42771</v>
      </c>
      <c r="F6" s="6">
        <v>42774</v>
      </c>
      <c r="G6">
        <v>3</v>
      </c>
      <c r="H6">
        <v>3</v>
      </c>
      <c r="K6" t="s">
        <v>65</v>
      </c>
    </row>
    <row r="7" spans="2:13" x14ac:dyDescent="0.25">
      <c r="B7">
        <v>16</v>
      </c>
      <c r="C7" t="s">
        <v>15</v>
      </c>
      <c r="D7" t="s">
        <v>66</v>
      </c>
      <c r="E7" s="6">
        <v>42776</v>
      </c>
      <c r="F7" s="6">
        <v>42791</v>
      </c>
      <c r="G7">
        <v>15</v>
      </c>
      <c r="H7">
        <v>14</v>
      </c>
      <c r="M7" t="s">
        <v>56</v>
      </c>
    </row>
    <row r="8" spans="2:13" x14ac:dyDescent="0.25">
      <c r="B8">
        <v>18</v>
      </c>
      <c r="C8" t="s">
        <v>18</v>
      </c>
      <c r="D8" t="s">
        <v>62</v>
      </c>
      <c r="E8" s="6">
        <v>42781</v>
      </c>
      <c r="F8" s="6">
        <v>42783</v>
      </c>
      <c r="G8">
        <v>2</v>
      </c>
      <c r="H8">
        <v>2</v>
      </c>
      <c r="K8" s="1" t="s">
        <v>67</v>
      </c>
      <c r="L8" s="7">
        <f t="array" ref="L8">MAX(IF($D$5:$D$14="Centro",$G$5:$G$14))</f>
        <v>30</v>
      </c>
      <c r="M8" t="s">
        <v>62</v>
      </c>
    </row>
    <row r="9" spans="2:13" x14ac:dyDescent="0.25">
      <c r="B9">
        <v>20</v>
      </c>
      <c r="C9" t="s">
        <v>21</v>
      </c>
      <c r="D9" t="s">
        <v>64</v>
      </c>
      <c r="E9" s="6">
        <v>42779</v>
      </c>
      <c r="F9" s="6">
        <v>42776</v>
      </c>
      <c r="G9">
        <v>20</v>
      </c>
      <c r="H9">
        <v>17</v>
      </c>
      <c r="K9" s="1" t="s">
        <v>68</v>
      </c>
      <c r="L9" s="7" t="str">
        <f>INDEX($C$5:$C$14,MATCH(L8,$G$5:$G$14))</f>
        <v>Maria Lopez</v>
      </c>
    </row>
    <row r="10" spans="2:13" x14ac:dyDescent="0.25">
      <c r="B10">
        <v>22</v>
      </c>
      <c r="C10" t="s">
        <v>24</v>
      </c>
      <c r="D10" t="s">
        <v>66</v>
      </c>
      <c r="E10" s="6">
        <v>42788</v>
      </c>
      <c r="F10" s="6">
        <v>42794</v>
      </c>
      <c r="G10">
        <v>6</v>
      </c>
      <c r="H10">
        <v>6</v>
      </c>
    </row>
    <row r="11" spans="2:13" x14ac:dyDescent="0.25">
      <c r="B11">
        <v>24</v>
      </c>
      <c r="C11" t="s">
        <v>27</v>
      </c>
      <c r="D11" t="s">
        <v>62</v>
      </c>
      <c r="E11" s="6">
        <v>42790</v>
      </c>
      <c r="F11" s="6">
        <v>42820</v>
      </c>
      <c r="G11">
        <v>30</v>
      </c>
      <c r="H11">
        <v>24</v>
      </c>
    </row>
    <row r="12" spans="2:13" x14ac:dyDescent="0.25">
      <c r="B12">
        <v>26</v>
      </c>
      <c r="C12" t="s">
        <v>30</v>
      </c>
      <c r="D12" t="s">
        <v>64</v>
      </c>
      <c r="E12" s="6">
        <v>42791</v>
      </c>
      <c r="F12" s="6">
        <v>42822</v>
      </c>
      <c r="G12">
        <v>31</v>
      </c>
      <c r="H12">
        <v>25</v>
      </c>
      <c r="K12" s="1" t="s">
        <v>67</v>
      </c>
      <c r="L12" s="7">
        <f t="array" ref="L12">MAX(IF($D$5:$D$14="Sur",$G$5:$G$14))</f>
        <v>31</v>
      </c>
      <c r="M12" t="s">
        <v>64</v>
      </c>
    </row>
    <row r="13" spans="2:13" x14ac:dyDescent="0.25">
      <c r="B13">
        <v>28</v>
      </c>
      <c r="C13" t="s">
        <v>32</v>
      </c>
      <c r="D13" t="s">
        <v>66</v>
      </c>
      <c r="E13" s="6">
        <v>42799</v>
      </c>
      <c r="F13" s="6">
        <v>42802</v>
      </c>
      <c r="G13">
        <v>3</v>
      </c>
      <c r="H13">
        <v>3</v>
      </c>
      <c r="K13" s="1" t="s">
        <v>68</v>
      </c>
      <c r="L13" s="7" t="str">
        <f>INDEX($C$5:$C$14,MATCH(L12,$G$5:$G$14))</f>
        <v>Leo Reyes</v>
      </c>
    </row>
    <row r="14" spans="2:13" x14ac:dyDescent="0.25">
      <c r="B14">
        <v>30</v>
      </c>
      <c r="C14" t="s">
        <v>33</v>
      </c>
      <c r="D14" t="s">
        <v>64</v>
      </c>
      <c r="E14" s="6">
        <v>42804</v>
      </c>
      <c r="F14" s="6">
        <v>42812</v>
      </c>
      <c r="G14">
        <v>8</v>
      </c>
      <c r="H14">
        <v>7</v>
      </c>
    </row>
  </sheetData>
  <mergeCells count="1">
    <mergeCell ref="B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5" sqref="N5"/>
    </sheetView>
  </sheetViews>
  <sheetFormatPr baseColWidth="10" defaultRowHeight="15" x14ac:dyDescent="0.25"/>
  <cols>
    <col min="10" max="10" width="12" customWidth="1"/>
  </cols>
  <sheetData>
    <row r="1" spans="1:14" x14ac:dyDescent="0.2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152</v>
      </c>
      <c r="I1" t="s">
        <v>109</v>
      </c>
      <c r="J1" t="s">
        <v>110</v>
      </c>
      <c r="K1" t="s">
        <v>111</v>
      </c>
    </row>
    <row r="2" spans="1:14" x14ac:dyDescent="0.25">
      <c r="A2">
        <v>22454076</v>
      </c>
      <c r="B2">
        <v>19</v>
      </c>
      <c r="C2" t="s">
        <v>112</v>
      </c>
      <c r="D2" t="s">
        <v>113</v>
      </c>
      <c r="E2" t="s">
        <v>114</v>
      </c>
      <c r="F2">
        <v>1000</v>
      </c>
      <c r="I2" t="s">
        <v>114</v>
      </c>
      <c r="J2">
        <f>COUNTIF($E$2:$E$11,I2)</f>
        <v>4</v>
      </c>
      <c r="K2">
        <f>SUMIF(Tabla1[TIPO],Tabla3[[#This Row],[Bucar]],Tabla1[Columna1])</f>
        <v>28000</v>
      </c>
    </row>
    <row r="3" spans="1:14" x14ac:dyDescent="0.25">
      <c r="A3">
        <v>75215071</v>
      </c>
      <c r="B3">
        <v>21</v>
      </c>
      <c r="C3" t="s">
        <v>115</v>
      </c>
      <c r="D3" t="s">
        <v>116</v>
      </c>
      <c r="E3" t="s">
        <v>117</v>
      </c>
      <c r="F3">
        <f>F2+1000</f>
        <v>2000</v>
      </c>
      <c r="I3" t="s">
        <v>117</v>
      </c>
      <c r="J3">
        <f>COUNTIF($E$2:$E$11,I3)</f>
        <v>6</v>
      </c>
      <c r="K3">
        <f>SUMIF(Tabla1[TIPO],Tabla3[[#This Row],[Bucar]],Tabla1[Columna1])</f>
        <v>27000</v>
      </c>
    </row>
    <row r="4" spans="1:14" x14ac:dyDescent="0.25">
      <c r="A4">
        <v>52801993</v>
      </c>
      <c r="B4">
        <v>23</v>
      </c>
      <c r="C4" t="s">
        <v>118</v>
      </c>
      <c r="D4" t="s">
        <v>119</v>
      </c>
      <c r="E4" t="s">
        <v>117</v>
      </c>
      <c r="F4">
        <f t="shared" ref="F4:F11" si="0">F3+1000</f>
        <v>3000</v>
      </c>
    </row>
    <row r="5" spans="1:14" x14ac:dyDescent="0.25">
      <c r="A5">
        <v>27449907</v>
      </c>
      <c r="B5">
        <v>25</v>
      </c>
      <c r="C5" t="s">
        <v>120</v>
      </c>
      <c r="D5" t="s">
        <v>121</v>
      </c>
      <c r="E5" t="s">
        <v>117</v>
      </c>
      <c r="F5">
        <f t="shared" si="0"/>
        <v>4000</v>
      </c>
      <c r="N5" s="14"/>
    </row>
    <row r="6" spans="1:14" x14ac:dyDescent="0.25">
      <c r="A6">
        <v>23229790</v>
      </c>
      <c r="B6">
        <v>27</v>
      </c>
      <c r="C6" t="s">
        <v>122</v>
      </c>
      <c r="D6" t="s">
        <v>123</v>
      </c>
      <c r="E6" t="s">
        <v>117</v>
      </c>
      <c r="F6">
        <f t="shared" si="0"/>
        <v>5000</v>
      </c>
    </row>
    <row r="7" spans="1:14" x14ac:dyDescent="0.25">
      <c r="A7">
        <v>22473780</v>
      </c>
      <c r="B7">
        <v>29</v>
      </c>
      <c r="C7" t="s">
        <v>124</v>
      </c>
      <c r="D7" t="s">
        <v>125</v>
      </c>
      <c r="E7" t="s">
        <v>117</v>
      </c>
      <c r="F7">
        <f t="shared" si="0"/>
        <v>6000</v>
      </c>
    </row>
    <row r="8" spans="1:14" x14ac:dyDescent="0.25">
      <c r="A8">
        <v>34784976</v>
      </c>
      <c r="B8">
        <v>31</v>
      </c>
      <c r="C8" t="s">
        <v>126</v>
      </c>
      <c r="D8" t="s">
        <v>127</v>
      </c>
      <c r="E8" t="s">
        <v>117</v>
      </c>
      <c r="F8">
        <f t="shared" si="0"/>
        <v>7000</v>
      </c>
    </row>
    <row r="9" spans="1:14" x14ac:dyDescent="0.25">
      <c r="A9">
        <v>74340069</v>
      </c>
      <c r="B9">
        <v>33</v>
      </c>
      <c r="C9" t="s">
        <v>128</v>
      </c>
      <c r="D9" t="s">
        <v>129</v>
      </c>
      <c r="E9" t="s">
        <v>114</v>
      </c>
      <c r="F9">
        <f t="shared" si="0"/>
        <v>8000</v>
      </c>
    </row>
    <row r="10" spans="1:14" x14ac:dyDescent="0.25">
      <c r="A10">
        <v>27464555</v>
      </c>
      <c r="B10">
        <v>35</v>
      </c>
      <c r="C10" t="s">
        <v>130</v>
      </c>
      <c r="D10" t="s">
        <v>131</v>
      </c>
      <c r="E10" t="s">
        <v>114</v>
      </c>
      <c r="F10">
        <f t="shared" si="0"/>
        <v>9000</v>
      </c>
    </row>
    <row r="11" spans="1:14" x14ac:dyDescent="0.25">
      <c r="A11">
        <v>22941746</v>
      </c>
      <c r="B11">
        <v>37</v>
      </c>
      <c r="C11" t="s">
        <v>118</v>
      </c>
      <c r="D11" t="s">
        <v>132</v>
      </c>
      <c r="E11" t="s">
        <v>114</v>
      </c>
      <c r="F11">
        <f t="shared" si="0"/>
        <v>10000</v>
      </c>
    </row>
    <row r="15" spans="1:14" x14ac:dyDescent="0.25">
      <c r="A15" t="s">
        <v>133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J5" sqref="J5"/>
    </sheetView>
  </sheetViews>
  <sheetFormatPr baseColWidth="10" defaultRowHeight="15" x14ac:dyDescent="0.25"/>
  <cols>
    <col min="1" max="1" width="15.7109375" customWidth="1"/>
    <col min="2" max="2" width="23" customWidth="1"/>
    <col min="7" max="7" width="20.5703125" customWidth="1"/>
    <col min="8" max="8" width="15.85546875" customWidth="1"/>
  </cols>
  <sheetData>
    <row r="1" spans="1:11" x14ac:dyDescent="0.25">
      <c r="A1" t="s">
        <v>134</v>
      </c>
      <c r="B1" t="s">
        <v>135</v>
      </c>
      <c r="C1" t="s">
        <v>136</v>
      </c>
    </row>
    <row r="2" spans="1:11" x14ac:dyDescent="0.25">
      <c r="A2" s="8">
        <v>44699</v>
      </c>
      <c r="B2" s="9" t="s">
        <v>137</v>
      </c>
      <c r="C2" s="10">
        <v>102</v>
      </c>
      <c r="G2" s="11" t="s">
        <v>138</v>
      </c>
      <c r="H2" s="11" t="s">
        <v>139</v>
      </c>
      <c r="K2" t="s">
        <v>140</v>
      </c>
    </row>
    <row r="3" spans="1:11" x14ac:dyDescent="0.25">
      <c r="A3" s="8">
        <v>44702</v>
      </c>
      <c r="B3" s="9" t="s">
        <v>141</v>
      </c>
      <c r="C3" s="10">
        <v>477</v>
      </c>
      <c r="G3" t="s">
        <v>148</v>
      </c>
      <c r="H3">
        <f>SUMIF(Tabla4[Empresa],Tabla6[Selecciona Empresa],Tabla4[Precio])</f>
        <v>792</v>
      </c>
      <c r="K3" t="s">
        <v>142</v>
      </c>
    </row>
    <row r="4" spans="1:11" x14ac:dyDescent="0.25">
      <c r="A4" s="8">
        <v>44688</v>
      </c>
      <c r="B4" s="9" t="s">
        <v>143</v>
      </c>
      <c r="C4" s="10">
        <v>402</v>
      </c>
      <c r="K4" t="s">
        <v>144</v>
      </c>
    </row>
    <row r="5" spans="1:11" x14ac:dyDescent="0.25">
      <c r="A5" s="8">
        <v>44688</v>
      </c>
      <c r="B5" s="9" t="s">
        <v>145</v>
      </c>
      <c r="C5" s="10">
        <v>231</v>
      </c>
    </row>
    <row r="6" spans="1:11" x14ac:dyDescent="0.25">
      <c r="A6" s="8">
        <v>44706</v>
      </c>
      <c r="B6" s="9" t="s">
        <v>146</v>
      </c>
      <c r="C6" s="10">
        <v>274</v>
      </c>
    </row>
    <row r="7" spans="1:11" x14ac:dyDescent="0.25">
      <c r="A7" s="8">
        <v>44687</v>
      </c>
      <c r="B7" s="9" t="s">
        <v>147</v>
      </c>
      <c r="C7" s="10">
        <v>421</v>
      </c>
    </row>
    <row r="8" spans="1:11" x14ac:dyDescent="0.25">
      <c r="A8" s="8">
        <v>44690</v>
      </c>
      <c r="B8" s="9" t="s">
        <v>148</v>
      </c>
      <c r="C8" s="10">
        <v>353</v>
      </c>
    </row>
    <row r="9" spans="1:11" x14ac:dyDescent="0.25">
      <c r="A9" s="8">
        <v>44700</v>
      </c>
      <c r="B9" s="9" t="s">
        <v>149</v>
      </c>
      <c r="C9" s="10">
        <v>374</v>
      </c>
    </row>
    <row r="10" spans="1:11" x14ac:dyDescent="0.25">
      <c r="A10" s="8">
        <v>44697</v>
      </c>
      <c r="B10" s="9" t="s">
        <v>150</v>
      </c>
      <c r="C10" s="10">
        <v>141</v>
      </c>
    </row>
    <row r="11" spans="1:11" x14ac:dyDescent="0.25">
      <c r="A11" s="8">
        <v>44666</v>
      </c>
      <c r="B11" s="9" t="s">
        <v>151</v>
      </c>
      <c r="C11" s="10">
        <v>296</v>
      </c>
    </row>
    <row r="12" spans="1:11" x14ac:dyDescent="0.25">
      <c r="A12" s="8">
        <v>44705</v>
      </c>
      <c r="B12" s="9" t="s">
        <v>137</v>
      </c>
      <c r="C12" s="10">
        <v>297</v>
      </c>
    </row>
    <row r="13" spans="1:11" x14ac:dyDescent="0.25">
      <c r="A13" s="8">
        <v>44692</v>
      </c>
      <c r="B13" s="9" t="s">
        <v>141</v>
      </c>
      <c r="C13" s="10">
        <v>245</v>
      </c>
    </row>
    <row r="14" spans="1:11" x14ac:dyDescent="0.25">
      <c r="A14" s="8">
        <v>44678</v>
      </c>
      <c r="B14" s="9" t="s">
        <v>143</v>
      </c>
      <c r="C14" s="10">
        <v>371</v>
      </c>
    </row>
    <row r="15" spans="1:11" x14ac:dyDescent="0.25">
      <c r="A15" s="8">
        <v>44681</v>
      </c>
      <c r="B15" s="9" t="s">
        <v>145</v>
      </c>
      <c r="C15" s="10">
        <v>349</v>
      </c>
    </row>
    <row r="16" spans="1:11" x14ac:dyDescent="0.25">
      <c r="A16" s="8">
        <v>44700</v>
      </c>
      <c r="B16" s="9" t="s">
        <v>146</v>
      </c>
      <c r="C16" s="10">
        <v>170</v>
      </c>
    </row>
    <row r="17" spans="1:3" x14ac:dyDescent="0.25">
      <c r="A17" s="8">
        <v>44701</v>
      </c>
      <c r="B17" s="9" t="s">
        <v>147</v>
      </c>
      <c r="C17" s="10">
        <v>386</v>
      </c>
    </row>
    <row r="18" spans="1:3" x14ac:dyDescent="0.25">
      <c r="A18" s="8">
        <v>44701</v>
      </c>
      <c r="B18" s="9" t="s">
        <v>148</v>
      </c>
      <c r="C18" s="10">
        <v>439</v>
      </c>
    </row>
    <row r="19" spans="1:3" x14ac:dyDescent="0.25">
      <c r="A19" s="8">
        <v>44670</v>
      </c>
      <c r="B19" s="9" t="s">
        <v>149</v>
      </c>
      <c r="C19" s="10">
        <v>435</v>
      </c>
    </row>
    <row r="20" spans="1:3" x14ac:dyDescent="0.25">
      <c r="A20" s="8">
        <v>44671</v>
      </c>
      <c r="B20" s="9" t="s">
        <v>150</v>
      </c>
      <c r="C20" s="10">
        <v>167</v>
      </c>
    </row>
    <row r="21" spans="1:3" x14ac:dyDescent="0.25">
      <c r="A21" s="8">
        <v>44674</v>
      </c>
      <c r="B21" s="9" t="s">
        <v>151</v>
      </c>
      <c r="C21" s="10">
        <v>145</v>
      </c>
    </row>
  </sheetData>
  <dataValidations count="1">
    <dataValidation type="list" showInputMessage="1" showErrorMessage="1" sqref="G3">
      <formula1>$B$2:$B$21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contarsi</vt:lpstr>
      <vt:lpstr>contarsi-sumarsi</vt:lpstr>
      <vt:lpstr>matrixmax,si,indice,coincidir</vt:lpstr>
      <vt:lpstr>contar-sumarsi</vt:lpstr>
      <vt:lpstr>listadespegable,sumarsi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MILVIA ESPERANZA GUERRA</dc:creator>
  <cp:lastModifiedBy>Lab6-35</cp:lastModifiedBy>
  <dcterms:created xsi:type="dcterms:W3CDTF">2024-03-04T15:02:46Z</dcterms:created>
  <dcterms:modified xsi:type="dcterms:W3CDTF">2025-06-16T17:46:12Z</dcterms:modified>
</cp:coreProperties>
</file>