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174f9c92da389/Desktop/Trinity/project_2/"/>
    </mc:Choice>
  </mc:AlternateContent>
  <xr:revisionPtr revIDLastSave="503" documentId="8_{7F9735D6-2D2F-46DB-B4B8-64F567C677A3}" xr6:coauthVersionLast="47" xr6:coauthVersionMax="47" xr10:uidLastSave="{F567E317-2F62-40A1-AAA9-0CA29A2C3BE7}"/>
  <bookViews>
    <workbookView xWindow="-110" yWindow="-110" windowWidth="19420" windowHeight="11500" xr2:uid="{38B32155-060E-4AD5-91D6-3EB87AF127FF}"/>
  </bookViews>
  <sheets>
    <sheet name="DASHBOARD" sheetId="3" r:id="rId1"/>
    <sheet name="Pivot" sheetId="4" r:id="rId2"/>
    <sheet name="cleaned_data" sheetId="2" r:id="rId3"/>
    <sheet name="original_data" sheetId="1" r:id="rId4"/>
  </sheets>
  <definedNames>
    <definedName name="NativeTimeline_Date">#N/A</definedName>
  </definedNames>
  <calcPr calcId="191029"/>
  <pivotCaches>
    <pivotCache cacheId="23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9" i="2" l="1"/>
  <c r="B72" i="2"/>
  <c r="C77" i="2"/>
  <c r="A77" i="2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E5" i="2"/>
  <c r="E6" i="2"/>
  <c r="E7" i="2"/>
  <c r="E8" i="2"/>
  <c r="E9" i="2"/>
  <c r="E10" i="2"/>
  <c r="E11" i="2"/>
  <c r="E12" i="2"/>
  <c r="E16" i="2"/>
  <c r="E17" i="2"/>
  <c r="E28" i="2"/>
  <c r="E29" i="2"/>
  <c r="E30" i="2"/>
  <c r="E31" i="2"/>
  <c r="E32" i="2"/>
  <c r="E40" i="2"/>
  <c r="E41" i="2"/>
  <c r="E42" i="2"/>
  <c r="E43" i="2"/>
  <c r="E44" i="2"/>
  <c r="E45" i="2"/>
  <c r="E46" i="2"/>
  <c r="E52" i="2"/>
  <c r="E53" i="2"/>
  <c r="E54" i="2"/>
  <c r="E55" i="2"/>
  <c r="E56" i="2"/>
  <c r="E57" i="2"/>
  <c r="E58" i="2"/>
  <c r="E59" i="2"/>
  <c r="E60" i="2"/>
  <c r="E64" i="2"/>
  <c r="E65" i="2"/>
  <c r="E66" i="2"/>
  <c r="E67" i="2"/>
  <c r="E68" i="2"/>
  <c r="E69" i="2"/>
  <c r="E70" i="2"/>
  <c r="E71" i="2"/>
  <c r="E4" i="2"/>
  <c r="D3" i="2"/>
  <c r="D4" i="2" s="1"/>
  <c r="D2" i="2"/>
  <c r="C5" i="2"/>
  <c r="C6" i="2"/>
  <c r="C7" i="2"/>
  <c r="C8" i="2"/>
  <c r="C9" i="2"/>
  <c r="C10" i="2"/>
  <c r="C11" i="2"/>
  <c r="C12" i="2"/>
  <c r="C13" i="2"/>
  <c r="E13" i="2" s="1"/>
  <c r="C14" i="2"/>
  <c r="E14" i="2" s="1"/>
  <c r="C15" i="2"/>
  <c r="E15" i="2" s="1"/>
  <c r="C16" i="2"/>
  <c r="C17" i="2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C29" i="2"/>
  <c r="C30" i="2"/>
  <c r="C31" i="2"/>
  <c r="C32" i="2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C41" i="2"/>
  <c r="C42" i="2"/>
  <c r="C43" i="2"/>
  <c r="C44" i="2"/>
  <c r="C45" i="2"/>
  <c r="C46" i="2"/>
  <c r="C47" i="2"/>
  <c r="E47" i="2" s="1"/>
  <c r="C48" i="2"/>
  <c r="E48" i="2" s="1"/>
  <c r="C49" i="2"/>
  <c r="E49" i="2" s="1"/>
  <c r="C50" i="2"/>
  <c r="E50" i="2" s="1"/>
  <c r="C51" i="2"/>
  <c r="E51" i="2" s="1"/>
  <c r="C52" i="2"/>
  <c r="C53" i="2"/>
  <c r="C54" i="2"/>
  <c r="C55" i="2"/>
  <c r="C56" i="2"/>
  <c r="C57" i="2"/>
  <c r="C58" i="2"/>
  <c r="C59" i="2"/>
  <c r="C60" i="2"/>
  <c r="C61" i="2"/>
  <c r="E61" i="2" s="1"/>
  <c r="C62" i="2"/>
  <c r="E62" i="2" s="1"/>
  <c r="C63" i="2"/>
  <c r="E63" i="2" s="1"/>
  <c r="C64" i="2"/>
  <c r="C65" i="2"/>
  <c r="C66" i="2"/>
  <c r="C67" i="2"/>
  <c r="C68" i="2"/>
  <c r="C69" i="2"/>
  <c r="C70" i="2"/>
  <c r="C71" i="2"/>
  <c r="C4" i="2"/>
  <c r="E72" i="2" l="1"/>
  <c r="D5" i="2"/>
  <c r="F4" i="2"/>
  <c r="C78" i="2"/>
  <c r="C79" i="2" s="1"/>
  <c r="D6" i="2" l="1"/>
  <c r="F5" i="2"/>
  <c r="C80" i="2"/>
  <c r="C81" i="2" l="1"/>
  <c r="D7" i="2"/>
  <c r="F6" i="2"/>
  <c r="D8" i="2" l="1"/>
  <c r="F7" i="2"/>
  <c r="C82" i="2"/>
  <c r="C83" i="2" l="1"/>
  <c r="C84" i="2"/>
  <c r="D9" i="2"/>
  <c r="F8" i="2"/>
  <c r="C85" i="2" l="1"/>
  <c r="D10" i="2"/>
  <c r="F9" i="2"/>
  <c r="C86" i="2"/>
  <c r="D11" i="2" l="1"/>
  <c r="F10" i="2"/>
  <c r="C87" i="2"/>
  <c r="C88" i="2" s="1"/>
  <c r="D12" i="2" l="1"/>
  <c r="F11" i="2"/>
  <c r="C89" i="2"/>
  <c r="D13" i="2" l="1"/>
  <c r="F12" i="2"/>
  <c r="C90" i="2"/>
  <c r="D14" i="2" l="1"/>
  <c r="F13" i="2"/>
  <c r="C91" i="2"/>
  <c r="C92" i="2"/>
  <c r="D15" i="2" l="1"/>
  <c r="F14" i="2"/>
  <c r="C93" i="2"/>
  <c r="D16" i="2" l="1"/>
  <c r="F15" i="2"/>
  <c r="C94" i="2"/>
  <c r="C95" i="2" l="1"/>
  <c r="D17" i="2"/>
  <c r="F16" i="2"/>
  <c r="C96" i="2"/>
  <c r="D18" i="2" l="1"/>
  <c r="F17" i="2"/>
  <c r="C97" i="2"/>
  <c r="C98" i="2" l="1"/>
  <c r="D19" i="2"/>
  <c r="F18" i="2"/>
  <c r="C99" i="2"/>
  <c r="D20" i="2" l="1"/>
  <c r="F19" i="2"/>
  <c r="C100" i="2"/>
  <c r="C101" i="2" l="1"/>
  <c r="D21" i="2"/>
  <c r="F20" i="2"/>
  <c r="C102" i="2"/>
  <c r="D22" i="2" l="1"/>
  <c r="F21" i="2"/>
  <c r="C103" i="2"/>
  <c r="C104" i="2" s="1"/>
  <c r="D23" i="2" l="1"/>
  <c r="F22" i="2"/>
  <c r="C105" i="2"/>
  <c r="D24" i="2" l="1"/>
  <c r="F23" i="2"/>
  <c r="C106" i="2"/>
  <c r="C107" i="2" l="1"/>
  <c r="D25" i="2"/>
  <c r="F24" i="2"/>
  <c r="C108" i="2"/>
  <c r="D26" i="2" l="1"/>
  <c r="F25" i="2"/>
  <c r="C109" i="2"/>
  <c r="C110" i="2" l="1"/>
  <c r="D27" i="2"/>
  <c r="F26" i="2"/>
  <c r="C111" i="2"/>
  <c r="D28" i="2" l="1"/>
  <c r="F27" i="2"/>
  <c r="C112" i="2"/>
  <c r="C113" i="2" l="1"/>
  <c r="C114" i="2" s="1"/>
  <c r="D29" i="2"/>
  <c r="F28" i="2"/>
  <c r="D30" i="2" l="1"/>
  <c r="F29" i="2"/>
  <c r="D31" i="2" l="1"/>
  <c r="F30" i="2"/>
  <c r="D32" i="2" l="1"/>
  <c r="F31" i="2"/>
  <c r="D33" i="2" l="1"/>
  <c r="F32" i="2"/>
  <c r="D34" i="2" l="1"/>
  <c r="F33" i="2"/>
  <c r="D35" i="2" l="1"/>
  <c r="F34" i="2"/>
  <c r="D36" i="2" l="1"/>
  <c r="F35" i="2"/>
  <c r="D37" i="2" l="1"/>
  <c r="F36" i="2"/>
  <c r="D38" i="2" l="1"/>
  <c r="F37" i="2"/>
  <c r="D39" i="2" l="1"/>
  <c r="F38" i="2"/>
  <c r="D40" i="2" l="1"/>
  <c r="F39" i="2"/>
  <c r="D41" i="2" l="1"/>
  <c r="F40" i="2"/>
  <c r="D42" i="2" l="1"/>
  <c r="F41" i="2"/>
  <c r="D43" i="2" l="1"/>
  <c r="F42" i="2"/>
  <c r="D44" i="2" l="1"/>
  <c r="F43" i="2"/>
  <c r="D45" i="2" l="1"/>
  <c r="F44" i="2"/>
  <c r="D46" i="2" l="1"/>
  <c r="F45" i="2"/>
  <c r="D47" i="2" l="1"/>
  <c r="F46" i="2"/>
  <c r="D48" i="2" l="1"/>
  <c r="F47" i="2"/>
  <c r="D49" i="2" l="1"/>
  <c r="F48" i="2"/>
  <c r="D50" i="2" l="1"/>
  <c r="F49" i="2"/>
  <c r="D51" i="2" l="1"/>
  <c r="F50" i="2"/>
  <c r="D52" i="2" l="1"/>
  <c r="F51" i="2"/>
  <c r="D53" i="2" l="1"/>
  <c r="F52" i="2"/>
  <c r="D54" i="2" l="1"/>
  <c r="F53" i="2"/>
  <c r="D55" i="2" l="1"/>
  <c r="F54" i="2"/>
  <c r="D56" i="2" l="1"/>
  <c r="F55" i="2"/>
  <c r="D57" i="2" l="1"/>
  <c r="F56" i="2"/>
  <c r="D58" i="2" l="1"/>
  <c r="F57" i="2"/>
  <c r="D59" i="2" l="1"/>
  <c r="F58" i="2"/>
  <c r="D60" i="2" l="1"/>
  <c r="F59" i="2"/>
  <c r="D61" i="2" l="1"/>
  <c r="F60" i="2"/>
  <c r="D62" i="2" l="1"/>
  <c r="F61" i="2"/>
  <c r="D63" i="2" l="1"/>
  <c r="F62" i="2"/>
  <c r="D64" i="2" l="1"/>
  <c r="F63" i="2"/>
  <c r="D65" i="2" l="1"/>
  <c r="F64" i="2"/>
  <c r="D66" i="2" l="1"/>
  <c r="F65" i="2"/>
  <c r="D67" i="2" l="1"/>
  <c r="F66" i="2"/>
  <c r="D68" i="2" l="1"/>
  <c r="F67" i="2"/>
  <c r="D69" i="2" l="1"/>
  <c r="F68" i="2"/>
  <c r="D70" i="2" l="1"/>
  <c r="F69" i="2"/>
  <c r="D71" i="2" l="1"/>
  <c r="F71" i="2" s="1"/>
  <c r="F72" i="2" s="1"/>
  <c r="F70" i="2"/>
</calcChain>
</file>

<file path=xl/sharedStrings.xml><?xml version="1.0" encoding="utf-8"?>
<sst xmlns="http://schemas.openxmlformats.org/spreadsheetml/2006/main" count="98" uniqueCount="40">
  <si>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</si>
  <si>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</si>
  <si>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</si>
  <si>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</si>
  <si>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</si>
  <si>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</si>
  <si>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</si>
  <si>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</si>
  <si>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</si>
  <si>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Date</t>
  </si>
  <si>
    <t>Sales_N02BA</t>
  </si>
  <si>
    <t>3-Month MA</t>
  </si>
  <si>
    <t>APE – Exp Smoothing</t>
  </si>
  <si>
    <t>APE - MA</t>
  </si>
  <si>
    <t>FORECAST</t>
  </si>
  <si>
    <t>2014</t>
  </si>
  <si>
    <t>2015</t>
  </si>
  <si>
    <t>2016</t>
  </si>
  <si>
    <t>2017</t>
  </si>
  <si>
    <t>2018</t>
  </si>
  <si>
    <t>2019</t>
  </si>
  <si>
    <t>Sum of Sales_N02BA</t>
  </si>
  <si>
    <t>Sum of 3-Month 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</si>
  <si>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</si>
  <si>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</si>
  <si>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</si>
  <si>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</si>
  <si>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</si>
  <si>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</si>
  <si>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</si>
  <si>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</si>
  <si>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</si>
  <si>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</si>
  <si>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</si>
  <si>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</si>
  <si>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(Date)</t>
  </si>
  <si>
    <t>Months (Date)</t>
  </si>
  <si>
    <t>PEAK MONTH</t>
  </si>
  <si>
    <t>Exp. Smoothing</t>
  </si>
  <si>
    <t>Sum of Exp.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</si>
</sst>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56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pivotButton="1"/>
    <xf numFmtId="164" fontId="16" fillId="0" borderId="0" xfId="0" applyNumberFormat="1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z val="11"/>
        <color theme="0"/>
        <name val="Calibri"/>
        <family val="2"/>
        <scheme val="minor"/>
      </font>
    </dxf>
    <dxf>
      <font>
        <b/>
        <i val="0"/>
        <sz val="11"/>
        <color theme="8" tint="-0.499984740745262"/>
        <name val="Calibri"/>
        <family val="2"/>
        <scheme val="minor"/>
      </font>
      <fill>
        <gradientFill degree="270">
          <stop position="0">
            <color theme="8" tint="0.40000610370189521"/>
          </stop>
          <stop position="1">
            <color theme="8" tint="-0.49803155613879818"/>
          </stop>
        </gradient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64" formatCode="mmm/yyyy"/>
    </dxf>
  </dxfs>
  <tableStyles count="1" defaultTableStyle="TableStyleMedium2" defaultPivotStyle="PivotStyleLight16">
    <tableStyle name="blue_timeline" pivot="0" table="0" count="8" xr9:uid="{38B1CF80-9388-465B-994A-5FE40CE97A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3743705557422"/>
              <bgColor theme="0"/>
            </patternFill>
          </fill>
        </dxf>
        <dxf>
          <fill>
            <patternFill patternType="solid">
              <fgColor theme="0"/>
              <bgColor theme="8" tint="-0.499984740745262"/>
            </patternFill>
          </fill>
        </dxf>
        <dxf>
          <font>
            <sz val="9"/>
            <color rgb="FF002060"/>
            <name val="Calibri"/>
            <family val="2"/>
            <scheme val="minor"/>
          </font>
        </dxf>
        <dxf>
          <font>
            <sz val="9"/>
            <color rgb="FF002060"/>
            <name val="Calibri"/>
            <family val="2"/>
            <scheme val="minor"/>
          </font>
        </dxf>
        <dxf>
          <font>
            <sz val="9"/>
            <color theme="8" tint="-0.24994659260841701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blue_timelin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800" b="1" i="0" u="none" strike="noStrike" kern="1200" cap="all" spc="1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kern="1200" cap="all" spc="1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Projected Sales Trend – Post Oct 2019 Forecast (Using MA)</a:t>
            </a:r>
          </a:p>
        </c:rich>
      </c:tx>
      <c:layout>
        <c:manualLayout>
          <c:xMode val="edge"/>
          <c:yMode val="edge"/>
          <c:x val="0.10711697115265253"/>
          <c:y val="2.560265138638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1800" b="1" i="0" u="none" strike="noStrike" kern="1200" cap="all" spc="15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cleaned_data!$A$77:$A$114</c:f>
              <c:numCache>
                <c:formatCode>mmm/yyyy</c:formatCode>
                <c:ptCount val="38"/>
                <c:pt idx="0">
                  <c:v>43799</c:v>
                </c:pt>
                <c:pt idx="1">
                  <c:v>43829</c:v>
                </c:pt>
                <c:pt idx="2">
                  <c:v>43860</c:v>
                </c:pt>
                <c:pt idx="3">
                  <c:v>43890</c:v>
                </c:pt>
                <c:pt idx="4">
                  <c:v>43919</c:v>
                </c:pt>
                <c:pt idx="5">
                  <c:v>43950</c:v>
                </c:pt>
                <c:pt idx="6">
                  <c:v>43980</c:v>
                </c:pt>
                <c:pt idx="7">
                  <c:v>44011</c:v>
                </c:pt>
                <c:pt idx="8">
                  <c:v>44041</c:v>
                </c:pt>
                <c:pt idx="9">
                  <c:v>44072</c:v>
                </c:pt>
                <c:pt idx="10">
                  <c:v>44103</c:v>
                </c:pt>
                <c:pt idx="11">
                  <c:v>44133</c:v>
                </c:pt>
                <c:pt idx="12">
                  <c:v>44164</c:v>
                </c:pt>
                <c:pt idx="13">
                  <c:v>44194</c:v>
                </c:pt>
                <c:pt idx="14">
                  <c:v>44225</c:v>
                </c:pt>
                <c:pt idx="15">
                  <c:v>44255</c:v>
                </c:pt>
                <c:pt idx="16">
                  <c:v>44283</c:v>
                </c:pt>
                <c:pt idx="17">
                  <c:v>44314</c:v>
                </c:pt>
                <c:pt idx="18">
                  <c:v>44344</c:v>
                </c:pt>
                <c:pt idx="19">
                  <c:v>44375</c:v>
                </c:pt>
                <c:pt idx="20">
                  <c:v>44405</c:v>
                </c:pt>
                <c:pt idx="21">
                  <c:v>44436</c:v>
                </c:pt>
                <c:pt idx="22">
                  <c:v>44467</c:v>
                </c:pt>
                <c:pt idx="23">
                  <c:v>44497</c:v>
                </c:pt>
                <c:pt idx="24">
                  <c:v>44528</c:v>
                </c:pt>
                <c:pt idx="25">
                  <c:v>44558</c:v>
                </c:pt>
                <c:pt idx="26">
                  <c:v>44589</c:v>
                </c:pt>
                <c:pt idx="27">
                  <c:v>44620</c:v>
                </c:pt>
                <c:pt idx="28">
                  <c:v>44648</c:v>
                </c:pt>
                <c:pt idx="29">
                  <c:v>44679</c:v>
                </c:pt>
                <c:pt idx="30">
                  <c:v>44709</c:v>
                </c:pt>
                <c:pt idx="31">
                  <c:v>44740</c:v>
                </c:pt>
                <c:pt idx="32">
                  <c:v>44770</c:v>
                </c:pt>
                <c:pt idx="33">
                  <c:v>44801</c:v>
                </c:pt>
                <c:pt idx="34">
                  <c:v>44832</c:v>
                </c:pt>
                <c:pt idx="35">
                  <c:v>44862</c:v>
                </c:pt>
                <c:pt idx="36">
                  <c:v>44893</c:v>
                </c:pt>
                <c:pt idx="37">
                  <c:v>44923</c:v>
                </c:pt>
              </c:numCache>
            </c:numRef>
          </c:cat>
          <c:val>
            <c:numRef>
              <c:f>cleaned_data!$B$77:$B$114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4-4449-8227-02CEEF5B4F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cleaned_data!$A$77:$A$114</c:f>
              <c:numCache>
                <c:formatCode>mmm/yyyy</c:formatCode>
                <c:ptCount val="38"/>
                <c:pt idx="0">
                  <c:v>43799</c:v>
                </c:pt>
                <c:pt idx="1">
                  <c:v>43829</c:v>
                </c:pt>
                <c:pt idx="2">
                  <c:v>43860</c:v>
                </c:pt>
                <c:pt idx="3">
                  <c:v>43890</c:v>
                </c:pt>
                <c:pt idx="4">
                  <c:v>43919</c:v>
                </c:pt>
                <c:pt idx="5">
                  <c:v>43950</c:v>
                </c:pt>
                <c:pt idx="6">
                  <c:v>43980</c:v>
                </c:pt>
                <c:pt idx="7">
                  <c:v>44011</c:v>
                </c:pt>
                <c:pt idx="8">
                  <c:v>44041</c:v>
                </c:pt>
                <c:pt idx="9">
                  <c:v>44072</c:v>
                </c:pt>
                <c:pt idx="10">
                  <c:v>44103</c:v>
                </c:pt>
                <c:pt idx="11">
                  <c:v>44133</c:v>
                </c:pt>
                <c:pt idx="12">
                  <c:v>44164</c:v>
                </c:pt>
                <c:pt idx="13">
                  <c:v>44194</c:v>
                </c:pt>
                <c:pt idx="14">
                  <c:v>44225</c:v>
                </c:pt>
                <c:pt idx="15">
                  <c:v>44255</c:v>
                </c:pt>
                <c:pt idx="16">
                  <c:v>44283</c:v>
                </c:pt>
                <c:pt idx="17">
                  <c:v>44314</c:v>
                </c:pt>
                <c:pt idx="18">
                  <c:v>44344</c:v>
                </c:pt>
                <c:pt idx="19">
                  <c:v>44375</c:v>
                </c:pt>
                <c:pt idx="20">
                  <c:v>44405</c:v>
                </c:pt>
                <c:pt idx="21">
                  <c:v>44436</c:v>
                </c:pt>
                <c:pt idx="22">
                  <c:v>44467</c:v>
                </c:pt>
                <c:pt idx="23">
                  <c:v>44497</c:v>
                </c:pt>
                <c:pt idx="24">
                  <c:v>44528</c:v>
                </c:pt>
                <c:pt idx="25">
                  <c:v>44558</c:v>
                </c:pt>
                <c:pt idx="26">
                  <c:v>44589</c:v>
                </c:pt>
                <c:pt idx="27">
                  <c:v>44620</c:v>
                </c:pt>
                <c:pt idx="28">
                  <c:v>44648</c:v>
                </c:pt>
                <c:pt idx="29">
                  <c:v>44679</c:v>
                </c:pt>
                <c:pt idx="30">
                  <c:v>44709</c:v>
                </c:pt>
                <c:pt idx="31">
                  <c:v>44740</c:v>
                </c:pt>
                <c:pt idx="32">
                  <c:v>44770</c:v>
                </c:pt>
                <c:pt idx="33">
                  <c:v>44801</c:v>
                </c:pt>
                <c:pt idx="34">
                  <c:v>44832</c:v>
                </c:pt>
                <c:pt idx="35">
                  <c:v>44862</c:v>
                </c:pt>
                <c:pt idx="36">
                  <c:v>44893</c:v>
                </c:pt>
                <c:pt idx="37">
                  <c:v>44923</c:v>
                </c:pt>
              </c:numCache>
            </c:numRef>
          </c:cat>
          <c:val>
            <c:numRef>
              <c:f>cleaned_data!$C$77:$C$114</c:f>
              <c:numCache>
                <c:formatCode>0.00</c:formatCode>
                <c:ptCount val="38"/>
                <c:pt idx="0">
                  <c:v>66.116666666666603</c:v>
                </c:pt>
                <c:pt idx="1">
                  <c:v>60.088888888888825</c:v>
                </c:pt>
                <c:pt idx="2">
                  <c:v>48.951851851851806</c:v>
                </c:pt>
                <c:pt idx="3">
                  <c:v>58.385802469135747</c:v>
                </c:pt>
                <c:pt idx="4">
                  <c:v>55.808847736625459</c:v>
                </c:pt>
                <c:pt idx="5">
                  <c:v>54.382167352537671</c:v>
                </c:pt>
                <c:pt idx="6">
                  <c:v>56.192272519432954</c:v>
                </c:pt>
                <c:pt idx="7">
                  <c:v>55.461095869532024</c:v>
                </c:pt>
                <c:pt idx="8">
                  <c:v>55.345178580500885</c:v>
                </c:pt>
                <c:pt idx="9">
                  <c:v>55.666182323155283</c:v>
                </c:pt>
                <c:pt idx="10">
                  <c:v>55.490818924396059</c:v>
                </c:pt>
                <c:pt idx="11">
                  <c:v>55.500726609350743</c:v>
                </c:pt>
                <c:pt idx="12">
                  <c:v>55.552575952300693</c:v>
                </c:pt>
                <c:pt idx="13">
                  <c:v>55.514707162015831</c:v>
                </c:pt>
                <c:pt idx="14">
                  <c:v>55.522669907889089</c:v>
                </c:pt>
                <c:pt idx="15">
                  <c:v>55.529984340735204</c:v>
                </c:pt>
                <c:pt idx="16">
                  <c:v>55.522453803546711</c:v>
                </c:pt>
                <c:pt idx="17">
                  <c:v>55.525036017390335</c:v>
                </c:pt>
                <c:pt idx="18">
                  <c:v>55.525824720557416</c:v>
                </c:pt>
                <c:pt idx="19">
                  <c:v>55.524438180498151</c:v>
                </c:pt>
                <c:pt idx="20">
                  <c:v>55.525099639481965</c:v>
                </c:pt>
                <c:pt idx="21">
                  <c:v>55.525120846845844</c:v>
                </c:pt>
                <c:pt idx="22">
                  <c:v>55.52488622227532</c:v>
                </c:pt>
                <c:pt idx="23">
                  <c:v>55.525035569534374</c:v>
                </c:pt>
                <c:pt idx="24">
                  <c:v>55.525014212885175</c:v>
                </c:pt>
                <c:pt idx="25">
                  <c:v>55.524978668231626</c:v>
                </c:pt>
                <c:pt idx="26">
                  <c:v>55.525009483550399</c:v>
                </c:pt>
                <c:pt idx="27">
                  <c:v>55.5250007882224</c:v>
                </c:pt>
                <c:pt idx="28">
                  <c:v>55.52499631333481</c:v>
                </c:pt>
                <c:pt idx="29">
                  <c:v>55.525002195035874</c:v>
                </c:pt>
                <c:pt idx="30">
                  <c:v>55.524999765531028</c:v>
                </c:pt>
                <c:pt idx="31">
                  <c:v>55.524999424633904</c:v>
                </c:pt>
                <c:pt idx="32">
                  <c:v>55.525000461733605</c:v>
                </c:pt>
                <c:pt idx="33">
                  <c:v>55.524999883966181</c:v>
                </c:pt>
                <c:pt idx="34">
                  <c:v>55.524999923444568</c:v>
                </c:pt>
                <c:pt idx="35">
                  <c:v>55.525000089714787</c:v>
                </c:pt>
                <c:pt idx="36">
                  <c:v>55.52499996570851</c:v>
                </c:pt>
                <c:pt idx="37">
                  <c:v>55.524999992955948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4-4449-8227-02CEEF5B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534015"/>
        <c:axId val="1308544575"/>
      </c:lineChart>
      <c:dateAx>
        <c:axId val="1308534015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44575"/>
        <c:crosses val="autoZero"/>
        <c:auto val="1"/>
        <c:lblOffset val="100"/>
        <c:baseTimeUnit val="months"/>
      </c:dateAx>
      <c:valAx>
        <c:axId val="13085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3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5600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222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[salesmonthly.xlsx]Pivot!PivotTable1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N" sz="1800" b="1" i="0" u="none" strike="noStrike" kern="1200" cap="all" spc="1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kern="1200" cap="all" spc="1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Monthly Sales Forecasting – N02BA Drug Class</a:t>
            </a:r>
          </a:p>
          <a:p>
            <a:pPr algn="ctr" rtl="0">
              <a:defRPr lang="en-IN" sz="1800" b="1" cap="all" spc="150">
                <a:solidFill>
                  <a:schemeClr val="accent5">
                    <a:lumMod val="50000"/>
                  </a:schemeClr>
                </a:solidFill>
              </a:defRPr>
            </a:pPr>
            <a:endParaRPr lang="en-IN" sz="1800" b="1" i="0" u="none" strike="noStrike" kern="1200" cap="all" spc="15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N" sz="1800" b="1" i="0" u="none" strike="noStrike" kern="1200" cap="all" spc="15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noFill/>
            <a:round/>
          </a:ln>
          <a:effectLst/>
          <a:extLst>
            <a:ext uri="{91240B29-F687-4F45-9708-019B960494DF}">
              <a14:hiddenLine xmlns:a14="http://schemas.microsoft.com/office/drawing/2010/main" w="28575" cap="rnd">
                <a:solidFill>
                  <a:srgbClr val="70AD47">
                    <a:lumMod val="75000"/>
                  </a:srgbClr>
                </a:solidFill>
                <a:round/>
              </a14:hiddenLine>
            </a:ext>
          </a:ex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noFill/>
            <a:round/>
          </a:ln>
          <a:effectLst/>
          <a:extLst>
            <a:ext uri="{91240B29-F687-4F45-9708-019B960494DF}">
              <a14:hiddenLine xmlns:a14="http://schemas.microsoft.com/office/drawing/2010/main" w="28575" cap="rnd">
                <a:solidFill>
                  <a:srgbClr val="4472C4"/>
                </a:solidFill>
                <a:round/>
              </a14:hiddenLine>
            </a:ext>
          </a:ex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Pivot!$C$3</c:f>
              <c:strCache>
                <c:ptCount val="1"/>
                <c:pt idx="0">
                  <c:v>Sum of Exp. Smoothing</c:v>
                </c:pt>
              </c:strCache>
            </c:strRef>
          </c:tx>
          <c:spPr>
            <a:ln w="28575" cap="rnd"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>
                  <a:solidFill>
                    <a:srgbClr val="4472C4"/>
                  </a:solidFill>
                  <a:round/>
                </a14:hiddenLine>
              </a:ext>
            </a:extLst>
          </c:spPr>
          <c:marker>
            <c:symbol val="none"/>
          </c:marker>
          <c:cat>
            <c:multiLvlStrRef>
              <c:f>Pivot!$A$4:$B$73</c:f>
              <c:multiLvlStrCache>
                <c:ptCount val="7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  <c:pt idx="48">
                    <c:v>2018</c:v>
                  </c:pt>
                  <c:pt idx="60">
                    <c:v>2019</c:v>
                  </c:pt>
                </c:lvl>
              </c:multiLvlStrCache>
            </c:multiLvlStrRef>
          </c:cat>
          <c:val>
            <c:numRef>
              <c:f>Pivot!$C$4:$C$73</c:f>
              <c:numCache>
                <c:formatCode>0.00</c:formatCode>
                <c:ptCount val="70"/>
                <c:pt idx="0">
                  <c:v>152.099999999999</c:v>
                </c:pt>
                <c:pt idx="1">
                  <c:v>159.569999999999</c:v>
                </c:pt>
                <c:pt idx="2">
                  <c:v>155.99549999999928</c:v>
                </c:pt>
                <c:pt idx="3">
                  <c:v>148.4668499999992</c:v>
                </c:pt>
                <c:pt idx="4">
                  <c:v>143.55679499999943</c:v>
                </c:pt>
                <c:pt idx="5">
                  <c:v>137.35975649999958</c:v>
                </c:pt>
                <c:pt idx="6">
                  <c:v>134.94182954999971</c:v>
                </c:pt>
                <c:pt idx="7">
                  <c:v>131.5992806849998</c:v>
                </c:pt>
                <c:pt idx="8">
                  <c:v>128.74949647949956</c:v>
                </c:pt>
                <c:pt idx="9">
                  <c:v>147.60464753564938</c:v>
                </c:pt>
                <c:pt idx="10">
                  <c:v>146.13325327495454</c:v>
                </c:pt>
                <c:pt idx="11">
                  <c:v>135.63047729246819</c:v>
                </c:pt>
                <c:pt idx="12">
                  <c:v>137.24133410472774</c:v>
                </c:pt>
                <c:pt idx="13">
                  <c:v>135.61793387330943</c:v>
                </c:pt>
                <c:pt idx="14">
                  <c:v>135.07255371131657</c:v>
                </c:pt>
                <c:pt idx="15">
                  <c:v>131.18078759792161</c:v>
                </c:pt>
                <c:pt idx="16">
                  <c:v>132.63855131854513</c:v>
                </c:pt>
                <c:pt idx="17">
                  <c:v>136.48498592298159</c:v>
                </c:pt>
                <c:pt idx="18">
                  <c:v>133.18949014608711</c:v>
                </c:pt>
                <c:pt idx="19">
                  <c:v>133.25264310226098</c:v>
                </c:pt>
                <c:pt idx="20">
                  <c:v>126.39685017158268</c:v>
                </c:pt>
                <c:pt idx="21">
                  <c:v>132.33779512010787</c:v>
                </c:pt>
                <c:pt idx="22">
                  <c:v>136.4064565840755</c:v>
                </c:pt>
                <c:pt idx="23">
                  <c:v>136.58451960885256</c:v>
                </c:pt>
                <c:pt idx="24">
                  <c:v>147.35916372619647</c:v>
                </c:pt>
                <c:pt idx="25">
                  <c:v>143.41141460833751</c:v>
                </c:pt>
                <c:pt idx="26">
                  <c:v>144.90799022583624</c:v>
                </c:pt>
                <c:pt idx="27">
                  <c:v>145.74559315808537</c:v>
                </c:pt>
                <c:pt idx="28">
                  <c:v>141.18691521065944</c:v>
                </c:pt>
                <c:pt idx="29">
                  <c:v>134.15584064746159</c:v>
                </c:pt>
                <c:pt idx="30">
                  <c:v>135.27908845322281</c:v>
                </c:pt>
                <c:pt idx="31">
                  <c:v>134.50536191725595</c:v>
                </c:pt>
                <c:pt idx="32">
                  <c:v>129.16375334207916</c:v>
                </c:pt>
                <c:pt idx="33">
                  <c:v>138.45962733945541</c:v>
                </c:pt>
                <c:pt idx="34">
                  <c:v>137.07673913761877</c:v>
                </c:pt>
                <c:pt idx="35">
                  <c:v>135.67371739633285</c:v>
                </c:pt>
                <c:pt idx="36">
                  <c:v>94.971602177432985</c:v>
                </c:pt>
                <c:pt idx="37">
                  <c:v>95.580121524203079</c:v>
                </c:pt>
                <c:pt idx="38">
                  <c:v>99.111085066942152</c:v>
                </c:pt>
                <c:pt idx="39">
                  <c:v>99.5277595468595</c:v>
                </c:pt>
                <c:pt idx="40">
                  <c:v>99.354431682801646</c:v>
                </c:pt>
                <c:pt idx="41">
                  <c:v>105.42810217796114</c:v>
                </c:pt>
                <c:pt idx="42">
                  <c:v>96.359671524572761</c:v>
                </c:pt>
                <c:pt idx="43">
                  <c:v>92.771770067200919</c:v>
                </c:pt>
                <c:pt idx="44">
                  <c:v>91.385239047040614</c:v>
                </c:pt>
                <c:pt idx="45">
                  <c:v>94.089667332928116</c:v>
                </c:pt>
                <c:pt idx="46">
                  <c:v>97.197767133049666</c:v>
                </c:pt>
                <c:pt idx="47">
                  <c:v>102.58343699313446</c:v>
                </c:pt>
                <c:pt idx="48">
                  <c:v>102.15340589519381</c:v>
                </c:pt>
                <c:pt idx="49">
                  <c:v>105.90238412663567</c:v>
                </c:pt>
                <c:pt idx="50">
                  <c:v>110.82166888864496</c:v>
                </c:pt>
                <c:pt idx="51">
                  <c:v>102.95516822205147</c:v>
                </c:pt>
                <c:pt idx="52">
                  <c:v>98.888617755436002</c:v>
                </c:pt>
                <c:pt idx="53">
                  <c:v>95.262032428805185</c:v>
                </c:pt>
                <c:pt idx="54">
                  <c:v>92.843422700163629</c:v>
                </c:pt>
                <c:pt idx="55">
                  <c:v>91.465395890114536</c:v>
                </c:pt>
                <c:pt idx="56">
                  <c:v>89.975777123080178</c:v>
                </c:pt>
                <c:pt idx="57">
                  <c:v>85.798043986156117</c:v>
                </c:pt>
                <c:pt idx="58">
                  <c:v>90.703630790308978</c:v>
                </c:pt>
                <c:pt idx="59">
                  <c:v>88.917541553216282</c:v>
                </c:pt>
                <c:pt idx="60">
                  <c:v>92.152279087251358</c:v>
                </c:pt>
                <c:pt idx="61">
                  <c:v>97.566595361075656</c:v>
                </c:pt>
                <c:pt idx="62">
                  <c:v>93.301616752752949</c:v>
                </c:pt>
                <c:pt idx="63">
                  <c:v>91.741131726927051</c:v>
                </c:pt>
                <c:pt idx="64">
                  <c:v>95.448792208848943</c:v>
                </c:pt>
                <c:pt idx="65">
                  <c:v>97.774154546194268</c:v>
                </c:pt>
                <c:pt idx="66">
                  <c:v>96.281908182335982</c:v>
                </c:pt>
                <c:pt idx="67">
                  <c:v>92.657335727635143</c:v>
                </c:pt>
                <c:pt idx="68">
                  <c:v>92.910135009344572</c:v>
                </c:pt>
                <c:pt idx="69">
                  <c:v>71.232094506541188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B-4CAF-B89C-7B0B4353B352}"/>
            </c:ext>
          </c:extLst>
        </c:ser>
        <c:ser>
          <c:idx val="1"/>
          <c:order val="1"/>
          <c:tx>
            <c:strRef>
              <c:f>Pivot!$D$3</c:f>
              <c:strCache>
                <c:ptCount val="1"/>
                <c:pt idx="0">
                  <c:v>Sum of Sales_N02BA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Pivot!$A$4:$B$73</c:f>
              <c:multiLvlStrCache>
                <c:ptCount val="7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  <c:pt idx="48">
                    <c:v>2018</c:v>
                  </c:pt>
                  <c:pt idx="60">
                    <c:v>2019</c:v>
                  </c:pt>
                </c:lvl>
              </c:multiLvlStrCache>
            </c:multiLvlStrRef>
          </c:cat>
          <c:val>
            <c:numRef>
              <c:f>Pivot!$D$4:$D$73</c:f>
              <c:numCache>
                <c:formatCode>General</c:formatCode>
                <c:ptCount val="70"/>
                <c:pt idx="0">
                  <c:v>152.099999999999</c:v>
                </c:pt>
                <c:pt idx="1">
                  <c:v>176.99999999999901</c:v>
                </c:pt>
                <c:pt idx="2">
                  <c:v>147.655</c:v>
                </c:pt>
                <c:pt idx="3">
                  <c:v>130.89999999999901</c:v>
                </c:pt>
                <c:pt idx="4">
                  <c:v>132.1</c:v>
                </c:pt>
                <c:pt idx="5">
                  <c:v>122.9</c:v>
                </c:pt>
                <c:pt idx="6">
                  <c:v>129.30000000000001</c:v>
                </c:pt>
                <c:pt idx="7">
                  <c:v>123.8</c:v>
                </c:pt>
                <c:pt idx="8">
                  <c:v>122.099999999999</c:v>
                </c:pt>
                <c:pt idx="9">
                  <c:v>191.599999999999</c:v>
                </c:pt>
                <c:pt idx="10">
                  <c:v>142.69999999999999</c:v>
                </c:pt>
                <c:pt idx="11">
                  <c:v>111.124</c:v>
                </c:pt>
                <c:pt idx="12">
                  <c:v>141</c:v>
                </c:pt>
                <c:pt idx="13">
                  <c:v>131.83000000000001</c:v>
                </c:pt>
                <c:pt idx="14">
                  <c:v>133.80000000000001</c:v>
                </c:pt>
                <c:pt idx="15">
                  <c:v>122.1</c:v>
                </c:pt>
                <c:pt idx="16">
                  <c:v>136.04</c:v>
                </c:pt>
                <c:pt idx="17">
                  <c:v>145.46</c:v>
                </c:pt>
                <c:pt idx="18">
                  <c:v>125.5</c:v>
                </c:pt>
                <c:pt idx="19">
                  <c:v>133.4</c:v>
                </c:pt>
                <c:pt idx="20">
                  <c:v>110.4</c:v>
                </c:pt>
                <c:pt idx="21">
                  <c:v>146.19999999999999</c:v>
                </c:pt>
                <c:pt idx="22">
                  <c:v>145.9</c:v>
                </c:pt>
                <c:pt idx="23">
                  <c:v>136.99999999999901</c:v>
                </c:pt>
                <c:pt idx="24">
                  <c:v>172.49999999999901</c:v>
                </c:pt>
                <c:pt idx="25">
                  <c:v>134.19999999999999</c:v>
                </c:pt>
                <c:pt idx="26">
                  <c:v>148.4</c:v>
                </c:pt>
                <c:pt idx="27">
                  <c:v>147.69999999999999</c:v>
                </c:pt>
                <c:pt idx="28">
                  <c:v>130.54999999999899</c:v>
                </c:pt>
                <c:pt idx="29">
                  <c:v>117.75</c:v>
                </c:pt>
                <c:pt idx="30">
                  <c:v>137.89999999999901</c:v>
                </c:pt>
                <c:pt idx="31">
                  <c:v>132.69999999999999</c:v>
                </c:pt>
                <c:pt idx="32">
                  <c:v>116.7</c:v>
                </c:pt>
                <c:pt idx="33">
                  <c:v>160.15</c:v>
                </c:pt>
                <c:pt idx="34">
                  <c:v>133.85</c:v>
                </c:pt>
                <c:pt idx="35">
                  <c:v>132.39999999999901</c:v>
                </c:pt>
                <c:pt idx="36">
                  <c:v>0</c:v>
                </c:pt>
                <c:pt idx="37">
                  <c:v>97</c:v>
                </c:pt>
                <c:pt idx="38">
                  <c:v>107.35</c:v>
                </c:pt>
                <c:pt idx="39">
                  <c:v>100.5</c:v>
                </c:pt>
                <c:pt idx="40">
                  <c:v>98.95</c:v>
                </c:pt>
                <c:pt idx="41">
                  <c:v>119.6</c:v>
                </c:pt>
                <c:pt idx="42">
                  <c:v>75.199999999999903</c:v>
                </c:pt>
                <c:pt idx="43">
                  <c:v>84.4</c:v>
                </c:pt>
                <c:pt idx="44">
                  <c:v>88.149999999999906</c:v>
                </c:pt>
                <c:pt idx="45">
                  <c:v>100.399999999999</c:v>
                </c:pt>
                <c:pt idx="46">
                  <c:v>104.45</c:v>
                </c:pt>
                <c:pt idx="47">
                  <c:v>115.149999999999</c:v>
                </c:pt>
                <c:pt idx="48">
                  <c:v>101.149999999999</c:v>
                </c:pt>
                <c:pt idx="49">
                  <c:v>114.65</c:v>
                </c:pt>
                <c:pt idx="50">
                  <c:v>122.3</c:v>
                </c:pt>
                <c:pt idx="51">
                  <c:v>84.6</c:v>
                </c:pt>
                <c:pt idx="52">
                  <c:v>89.399999999999906</c:v>
                </c:pt>
                <c:pt idx="53">
                  <c:v>86.8</c:v>
                </c:pt>
                <c:pt idx="54">
                  <c:v>87.2</c:v>
                </c:pt>
                <c:pt idx="55">
                  <c:v>88.25</c:v>
                </c:pt>
                <c:pt idx="56">
                  <c:v>86.5</c:v>
                </c:pt>
                <c:pt idx="57">
                  <c:v>76.05</c:v>
                </c:pt>
                <c:pt idx="58">
                  <c:v>102.149999999999</c:v>
                </c:pt>
                <c:pt idx="59">
                  <c:v>84.75</c:v>
                </c:pt>
                <c:pt idx="60">
                  <c:v>99.699999999999903</c:v>
                </c:pt>
                <c:pt idx="61">
                  <c:v>110.19999999999899</c:v>
                </c:pt>
                <c:pt idx="62">
                  <c:v>83.35</c:v>
                </c:pt>
                <c:pt idx="63">
                  <c:v>88.1</c:v>
                </c:pt>
                <c:pt idx="64">
                  <c:v>104.1</c:v>
                </c:pt>
                <c:pt idx="65">
                  <c:v>103.2</c:v>
                </c:pt>
                <c:pt idx="66">
                  <c:v>92.8</c:v>
                </c:pt>
                <c:pt idx="67">
                  <c:v>84.199999999999903</c:v>
                </c:pt>
                <c:pt idx="68">
                  <c:v>93.499999999999901</c:v>
                </c:pt>
                <c:pt idx="69">
                  <c:v>20.65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B-4CAF-B89C-7B0B4353B352}"/>
            </c:ext>
          </c:extLst>
        </c:ser>
        <c:ser>
          <c:idx val="2"/>
          <c:order val="2"/>
          <c:tx>
            <c:strRef>
              <c:f>Pivot!$E$3</c:f>
              <c:strCache>
                <c:ptCount val="1"/>
                <c:pt idx="0">
                  <c:v>Sum of 3-Month MA</c:v>
                </c:pt>
              </c:strCache>
            </c:strRef>
          </c:tx>
          <c:spPr>
            <a:ln w="28575" cap="rnd"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>
                  <a:solidFill>
                    <a:srgbClr val="70AD47">
                      <a:lumMod val="75000"/>
                    </a:srgbClr>
                  </a:solidFill>
                  <a:round/>
                </a14:hiddenLine>
              </a:ext>
            </a:extLst>
          </c:spPr>
          <c:marker>
            <c:symbol val="none"/>
          </c:marker>
          <c:cat>
            <c:multiLvlStrRef>
              <c:f>Pivot!$A$4:$B$73</c:f>
              <c:multiLvlStrCache>
                <c:ptCount val="7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  <c:pt idx="48">
                    <c:v>2018</c:v>
                  </c:pt>
                  <c:pt idx="60">
                    <c:v>2019</c:v>
                  </c:pt>
                </c:lvl>
              </c:multiLvlStrCache>
            </c:multiLvlStrRef>
          </c:cat>
          <c:val>
            <c:numRef>
              <c:f>Pivot!$E$4:$E$73</c:f>
              <c:numCache>
                <c:formatCode>General</c:formatCode>
                <c:ptCount val="70"/>
                <c:pt idx="2">
                  <c:v>158.91833333333264</c:v>
                </c:pt>
                <c:pt idx="3">
                  <c:v>151.85166666666601</c:v>
                </c:pt>
                <c:pt idx="4">
                  <c:v>136.88499999999968</c:v>
                </c:pt>
                <c:pt idx="5">
                  <c:v>128.63333333333298</c:v>
                </c:pt>
                <c:pt idx="6">
                  <c:v>128.1</c:v>
                </c:pt>
                <c:pt idx="7">
                  <c:v>125.33333333333333</c:v>
                </c:pt>
                <c:pt idx="8">
                  <c:v>125.06666666666634</c:v>
                </c:pt>
                <c:pt idx="9">
                  <c:v>145.83333333333266</c:v>
                </c:pt>
                <c:pt idx="10">
                  <c:v>152.13333333333267</c:v>
                </c:pt>
                <c:pt idx="11">
                  <c:v>148.47466666666631</c:v>
                </c:pt>
                <c:pt idx="12">
                  <c:v>131.60799999999998</c:v>
                </c:pt>
                <c:pt idx="13">
                  <c:v>127.98466666666667</c:v>
                </c:pt>
                <c:pt idx="14">
                  <c:v>135.54333333333335</c:v>
                </c:pt>
                <c:pt idx="15">
                  <c:v>129.24333333333334</c:v>
                </c:pt>
                <c:pt idx="16">
                  <c:v>130.64666666666668</c:v>
                </c:pt>
                <c:pt idx="17">
                  <c:v>134.53333333333333</c:v>
                </c:pt>
                <c:pt idx="18">
                  <c:v>135.66666666666666</c:v>
                </c:pt>
                <c:pt idx="19">
                  <c:v>134.78666666666666</c:v>
                </c:pt>
                <c:pt idx="20">
                  <c:v>123.09999999999998</c:v>
                </c:pt>
                <c:pt idx="21">
                  <c:v>130</c:v>
                </c:pt>
                <c:pt idx="22">
                  <c:v>134.16666666666666</c:v>
                </c:pt>
                <c:pt idx="23">
                  <c:v>143.03333333333299</c:v>
                </c:pt>
                <c:pt idx="24">
                  <c:v>151.79999999999936</c:v>
                </c:pt>
                <c:pt idx="25">
                  <c:v>147.89999999999932</c:v>
                </c:pt>
                <c:pt idx="26">
                  <c:v>151.69999999999968</c:v>
                </c:pt>
                <c:pt idx="27">
                  <c:v>143.43333333333334</c:v>
                </c:pt>
                <c:pt idx="28">
                  <c:v>142.21666666666633</c:v>
                </c:pt>
                <c:pt idx="29">
                  <c:v>131.99999999999966</c:v>
                </c:pt>
                <c:pt idx="30">
                  <c:v>128.73333333333267</c:v>
                </c:pt>
                <c:pt idx="31">
                  <c:v>129.44999999999968</c:v>
                </c:pt>
                <c:pt idx="32">
                  <c:v>129.09999999999965</c:v>
                </c:pt>
                <c:pt idx="33">
                  <c:v>136.51666666666665</c:v>
                </c:pt>
                <c:pt idx="34">
                  <c:v>136.9</c:v>
                </c:pt>
                <c:pt idx="35">
                  <c:v>142.13333333333301</c:v>
                </c:pt>
                <c:pt idx="36">
                  <c:v>88.749999999999659</c:v>
                </c:pt>
                <c:pt idx="37">
                  <c:v>76.466666666666342</c:v>
                </c:pt>
                <c:pt idx="38">
                  <c:v>68.11666666666666</c:v>
                </c:pt>
                <c:pt idx="39">
                  <c:v>101.61666666666667</c:v>
                </c:pt>
                <c:pt idx="40">
                  <c:v>102.26666666666667</c:v>
                </c:pt>
                <c:pt idx="41">
                  <c:v>106.34999999999998</c:v>
                </c:pt>
                <c:pt idx="42">
                  <c:v>97.916666666666629</c:v>
                </c:pt>
                <c:pt idx="43">
                  <c:v>93.066666666666649</c:v>
                </c:pt>
                <c:pt idx="44">
                  <c:v>82.583333333333272</c:v>
                </c:pt>
                <c:pt idx="45">
                  <c:v>90.983333333332965</c:v>
                </c:pt>
                <c:pt idx="46">
                  <c:v>97.666666666666302</c:v>
                </c:pt>
                <c:pt idx="47">
                  <c:v>106.666666666666</c:v>
                </c:pt>
                <c:pt idx="48">
                  <c:v>106.916666666666</c:v>
                </c:pt>
                <c:pt idx="49">
                  <c:v>110.31666666666599</c:v>
                </c:pt>
                <c:pt idx="50">
                  <c:v>112.69999999999966</c:v>
                </c:pt>
                <c:pt idx="51">
                  <c:v>107.18333333333332</c:v>
                </c:pt>
                <c:pt idx="52">
                  <c:v>98.766666666666637</c:v>
                </c:pt>
                <c:pt idx="53">
                  <c:v>86.933333333333294</c:v>
                </c:pt>
                <c:pt idx="54">
                  <c:v>87.799999999999969</c:v>
                </c:pt>
                <c:pt idx="55">
                  <c:v>87.416666666666671</c:v>
                </c:pt>
                <c:pt idx="56">
                  <c:v>87.316666666666663</c:v>
                </c:pt>
                <c:pt idx="57">
                  <c:v>83.600000000000009</c:v>
                </c:pt>
                <c:pt idx="58">
                  <c:v>88.233333333333007</c:v>
                </c:pt>
                <c:pt idx="59">
                  <c:v>87.649999999999679</c:v>
                </c:pt>
                <c:pt idx="60">
                  <c:v>95.533333333332962</c:v>
                </c:pt>
                <c:pt idx="61">
                  <c:v>98.216666666666299</c:v>
                </c:pt>
                <c:pt idx="62">
                  <c:v>97.749999999999616</c:v>
                </c:pt>
                <c:pt idx="63">
                  <c:v>93.883333333332985</c:v>
                </c:pt>
                <c:pt idx="64">
                  <c:v>91.84999999999998</c:v>
                </c:pt>
                <c:pt idx="65">
                  <c:v>98.466666666666654</c:v>
                </c:pt>
                <c:pt idx="66">
                  <c:v>100.03333333333335</c:v>
                </c:pt>
                <c:pt idx="67">
                  <c:v>93.399999999999977</c:v>
                </c:pt>
                <c:pt idx="68">
                  <c:v>90.166666666666586</c:v>
                </c:pt>
                <c:pt idx="69">
                  <c:v>66.116666666666603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8B-4CAF-B89C-7B0B4353B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530815"/>
        <c:axId val="2118531295"/>
      </c:lineChart>
      <c:catAx>
        <c:axId val="211853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1">
                        <a:lumMod val="50000"/>
                      </a:schemeClr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31295"/>
        <c:crosses val="autoZero"/>
        <c:auto val="1"/>
        <c:lblAlgn val="ctr"/>
        <c:lblOffset val="100"/>
        <c:noMultiLvlLbl val="0"/>
      </c:catAx>
      <c:valAx>
        <c:axId val="21185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1">
                        <a:lumMod val="50000"/>
                      </a:schemeClr>
                    </a:solidFill>
                  </a:rPr>
                  <a:t>Sales</a:t>
                </a:r>
                <a:r>
                  <a:rPr lang="en-IN" sz="1100" b="1" baseline="0">
                    <a:solidFill>
                      <a:schemeClr val="accent1">
                        <a:lumMod val="50000"/>
                      </a:schemeClr>
                    </a:solidFill>
                  </a:rPr>
                  <a:t> (In quantity)</a:t>
                </a:r>
                <a:endParaRPr lang="en-IN" sz="1100" b="1">
                  <a:solidFill>
                    <a:schemeClr val="accent1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3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5600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</a:gradFill>
    <a:ln w="12700" cap="flat" cmpd="sng" algn="ctr">
      <a:solidFill>
        <a:schemeClr val="accent5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[salesmonthly.xlsx]Pivot!PivotTable1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N" sz="1800" b="1" i="0" u="none" strike="noStrike" kern="1200" cap="all" spc="1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kern="1200" cap="all" spc="1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Monthly Sales Forecasting – N02BA Drug Class</a:t>
            </a:r>
          </a:p>
          <a:p>
            <a:pPr algn="ctr" rtl="0">
              <a:defRPr lang="en-IN" sz="1800" b="1" cap="all" spc="150">
                <a:solidFill>
                  <a:schemeClr val="accent5">
                    <a:lumMod val="50000"/>
                  </a:schemeClr>
                </a:solidFill>
              </a:defRPr>
            </a:pPr>
            <a:endParaRPr lang="en-IN" sz="1800" b="1" i="0" u="none" strike="noStrike" kern="1200" cap="all" spc="15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N" sz="1800" b="1" i="0" u="none" strike="noStrike" kern="1200" cap="all" spc="15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Pivot!$C$3</c:f>
              <c:strCache>
                <c:ptCount val="1"/>
                <c:pt idx="0">
                  <c:v>Sum of Exp. Smoothing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Pivot!$A$4:$B$73</c:f>
              <c:multiLvlStrCache>
                <c:ptCount val="7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  <c:pt idx="48">
                    <c:v>2018</c:v>
                  </c:pt>
                  <c:pt idx="60">
                    <c:v>2019</c:v>
                  </c:pt>
                </c:lvl>
              </c:multiLvlStrCache>
            </c:multiLvlStrRef>
          </c:cat>
          <c:val>
            <c:numRef>
              <c:f>Pivot!$C$4:$C$73</c:f>
              <c:numCache>
                <c:formatCode>0.00</c:formatCode>
                <c:ptCount val="70"/>
                <c:pt idx="0">
                  <c:v>152.099999999999</c:v>
                </c:pt>
                <c:pt idx="1">
                  <c:v>159.569999999999</c:v>
                </c:pt>
                <c:pt idx="2">
                  <c:v>155.99549999999928</c:v>
                </c:pt>
                <c:pt idx="3">
                  <c:v>148.4668499999992</c:v>
                </c:pt>
                <c:pt idx="4">
                  <c:v>143.55679499999943</c:v>
                </c:pt>
                <c:pt idx="5">
                  <c:v>137.35975649999958</c:v>
                </c:pt>
                <c:pt idx="6">
                  <c:v>134.94182954999971</c:v>
                </c:pt>
                <c:pt idx="7">
                  <c:v>131.5992806849998</c:v>
                </c:pt>
                <c:pt idx="8">
                  <c:v>128.74949647949956</c:v>
                </c:pt>
                <c:pt idx="9">
                  <c:v>147.60464753564938</c:v>
                </c:pt>
                <c:pt idx="10">
                  <c:v>146.13325327495454</c:v>
                </c:pt>
                <c:pt idx="11">
                  <c:v>135.63047729246819</c:v>
                </c:pt>
                <c:pt idx="12">
                  <c:v>137.24133410472774</c:v>
                </c:pt>
                <c:pt idx="13">
                  <c:v>135.61793387330943</c:v>
                </c:pt>
                <c:pt idx="14">
                  <c:v>135.07255371131657</c:v>
                </c:pt>
                <c:pt idx="15">
                  <c:v>131.18078759792161</c:v>
                </c:pt>
                <c:pt idx="16">
                  <c:v>132.63855131854513</c:v>
                </c:pt>
                <c:pt idx="17">
                  <c:v>136.48498592298159</c:v>
                </c:pt>
                <c:pt idx="18">
                  <c:v>133.18949014608711</c:v>
                </c:pt>
                <c:pt idx="19">
                  <c:v>133.25264310226098</c:v>
                </c:pt>
                <c:pt idx="20">
                  <c:v>126.39685017158268</c:v>
                </c:pt>
                <c:pt idx="21">
                  <c:v>132.33779512010787</c:v>
                </c:pt>
                <c:pt idx="22">
                  <c:v>136.4064565840755</c:v>
                </c:pt>
                <c:pt idx="23">
                  <c:v>136.58451960885256</c:v>
                </c:pt>
                <c:pt idx="24">
                  <c:v>147.35916372619647</c:v>
                </c:pt>
                <c:pt idx="25">
                  <c:v>143.41141460833751</c:v>
                </c:pt>
                <c:pt idx="26">
                  <c:v>144.90799022583624</c:v>
                </c:pt>
                <c:pt idx="27">
                  <c:v>145.74559315808537</c:v>
                </c:pt>
                <c:pt idx="28">
                  <c:v>141.18691521065944</c:v>
                </c:pt>
                <c:pt idx="29">
                  <c:v>134.15584064746159</c:v>
                </c:pt>
                <c:pt idx="30">
                  <c:v>135.27908845322281</c:v>
                </c:pt>
                <c:pt idx="31">
                  <c:v>134.50536191725595</c:v>
                </c:pt>
                <c:pt idx="32">
                  <c:v>129.16375334207916</c:v>
                </c:pt>
                <c:pt idx="33">
                  <c:v>138.45962733945541</c:v>
                </c:pt>
                <c:pt idx="34">
                  <c:v>137.07673913761877</c:v>
                </c:pt>
                <c:pt idx="35">
                  <c:v>135.67371739633285</c:v>
                </c:pt>
                <c:pt idx="36">
                  <c:v>94.971602177432985</c:v>
                </c:pt>
                <c:pt idx="37">
                  <c:v>95.580121524203079</c:v>
                </c:pt>
                <c:pt idx="38">
                  <c:v>99.111085066942152</c:v>
                </c:pt>
                <c:pt idx="39">
                  <c:v>99.5277595468595</c:v>
                </c:pt>
                <c:pt idx="40">
                  <c:v>99.354431682801646</c:v>
                </c:pt>
                <c:pt idx="41">
                  <c:v>105.42810217796114</c:v>
                </c:pt>
                <c:pt idx="42">
                  <c:v>96.359671524572761</c:v>
                </c:pt>
                <c:pt idx="43">
                  <c:v>92.771770067200919</c:v>
                </c:pt>
                <c:pt idx="44">
                  <c:v>91.385239047040614</c:v>
                </c:pt>
                <c:pt idx="45">
                  <c:v>94.089667332928116</c:v>
                </c:pt>
                <c:pt idx="46">
                  <c:v>97.197767133049666</c:v>
                </c:pt>
                <c:pt idx="47">
                  <c:v>102.58343699313446</c:v>
                </c:pt>
                <c:pt idx="48">
                  <c:v>102.15340589519381</c:v>
                </c:pt>
                <c:pt idx="49">
                  <c:v>105.90238412663567</c:v>
                </c:pt>
                <c:pt idx="50">
                  <c:v>110.82166888864496</c:v>
                </c:pt>
                <c:pt idx="51">
                  <c:v>102.95516822205147</c:v>
                </c:pt>
                <c:pt idx="52">
                  <c:v>98.888617755436002</c:v>
                </c:pt>
                <c:pt idx="53">
                  <c:v>95.262032428805185</c:v>
                </c:pt>
                <c:pt idx="54">
                  <c:v>92.843422700163629</c:v>
                </c:pt>
                <c:pt idx="55">
                  <c:v>91.465395890114536</c:v>
                </c:pt>
                <c:pt idx="56">
                  <c:v>89.975777123080178</c:v>
                </c:pt>
                <c:pt idx="57">
                  <c:v>85.798043986156117</c:v>
                </c:pt>
                <c:pt idx="58">
                  <c:v>90.703630790308978</c:v>
                </c:pt>
                <c:pt idx="59">
                  <c:v>88.917541553216282</c:v>
                </c:pt>
                <c:pt idx="60">
                  <c:v>92.152279087251358</c:v>
                </c:pt>
                <c:pt idx="61">
                  <c:v>97.566595361075656</c:v>
                </c:pt>
                <c:pt idx="62">
                  <c:v>93.301616752752949</c:v>
                </c:pt>
                <c:pt idx="63">
                  <c:v>91.741131726927051</c:v>
                </c:pt>
                <c:pt idx="64">
                  <c:v>95.448792208848943</c:v>
                </c:pt>
                <c:pt idx="65">
                  <c:v>97.774154546194268</c:v>
                </c:pt>
                <c:pt idx="66">
                  <c:v>96.281908182335982</c:v>
                </c:pt>
                <c:pt idx="67">
                  <c:v>92.657335727635143</c:v>
                </c:pt>
                <c:pt idx="68">
                  <c:v>92.910135009344572</c:v>
                </c:pt>
                <c:pt idx="69">
                  <c:v>71.232094506541188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9-46C3-9724-501D31ABB87D}"/>
            </c:ext>
          </c:extLst>
        </c:ser>
        <c:ser>
          <c:idx val="1"/>
          <c:order val="1"/>
          <c:tx>
            <c:strRef>
              <c:f>Pivot!$D$3</c:f>
              <c:strCache>
                <c:ptCount val="1"/>
                <c:pt idx="0">
                  <c:v>Sum of Sales_N02BA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Pivot!$A$4:$B$73</c:f>
              <c:multiLvlStrCache>
                <c:ptCount val="7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  <c:pt idx="48">
                    <c:v>2018</c:v>
                  </c:pt>
                  <c:pt idx="60">
                    <c:v>2019</c:v>
                  </c:pt>
                </c:lvl>
              </c:multiLvlStrCache>
            </c:multiLvlStrRef>
          </c:cat>
          <c:val>
            <c:numRef>
              <c:f>Pivot!$D$4:$D$73</c:f>
              <c:numCache>
                <c:formatCode>General</c:formatCode>
                <c:ptCount val="70"/>
                <c:pt idx="0">
                  <c:v>152.099999999999</c:v>
                </c:pt>
                <c:pt idx="1">
                  <c:v>176.99999999999901</c:v>
                </c:pt>
                <c:pt idx="2">
                  <c:v>147.655</c:v>
                </c:pt>
                <c:pt idx="3">
                  <c:v>130.89999999999901</c:v>
                </c:pt>
                <c:pt idx="4">
                  <c:v>132.1</c:v>
                </c:pt>
                <c:pt idx="5">
                  <c:v>122.9</c:v>
                </c:pt>
                <c:pt idx="6">
                  <c:v>129.30000000000001</c:v>
                </c:pt>
                <c:pt idx="7">
                  <c:v>123.8</c:v>
                </c:pt>
                <c:pt idx="8">
                  <c:v>122.099999999999</c:v>
                </c:pt>
                <c:pt idx="9">
                  <c:v>191.599999999999</c:v>
                </c:pt>
                <c:pt idx="10">
                  <c:v>142.69999999999999</c:v>
                </c:pt>
                <c:pt idx="11">
                  <c:v>111.124</c:v>
                </c:pt>
                <c:pt idx="12">
                  <c:v>141</c:v>
                </c:pt>
                <c:pt idx="13">
                  <c:v>131.83000000000001</c:v>
                </c:pt>
                <c:pt idx="14">
                  <c:v>133.80000000000001</c:v>
                </c:pt>
                <c:pt idx="15">
                  <c:v>122.1</c:v>
                </c:pt>
                <c:pt idx="16">
                  <c:v>136.04</c:v>
                </c:pt>
                <c:pt idx="17">
                  <c:v>145.46</c:v>
                </c:pt>
                <c:pt idx="18">
                  <c:v>125.5</c:v>
                </c:pt>
                <c:pt idx="19">
                  <c:v>133.4</c:v>
                </c:pt>
                <c:pt idx="20">
                  <c:v>110.4</c:v>
                </c:pt>
                <c:pt idx="21">
                  <c:v>146.19999999999999</c:v>
                </c:pt>
                <c:pt idx="22">
                  <c:v>145.9</c:v>
                </c:pt>
                <c:pt idx="23">
                  <c:v>136.99999999999901</c:v>
                </c:pt>
                <c:pt idx="24">
                  <c:v>172.49999999999901</c:v>
                </c:pt>
                <c:pt idx="25">
                  <c:v>134.19999999999999</c:v>
                </c:pt>
                <c:pt idx="26">
                  <c:v>148.4</c:v>
                </c:pt>
                <c:pt idx="27">
                  <c:v>147.69999999999999</c:v>
                </c:pt>
                <c:pt idx="28">
                  <c:v>130.54999999999899</c:v>
                </c:pt>
                <c:pt idx="29">
                  <c:v>117.75</c:v>
                </c:pt>
                <c:pt idx="30">
                  <c:v>137.89999999999901</c:v>
                </c:pt>
                <c:pt idx="31">
                  <c:v>132.69999999999999</c:v>
                </c:pt>
                <c:pt idx="32">
                  <c:v>116.7</c:v>
                </c:pt>
                <c:pt idx="33">
                  <c:v>160.15</c:v>
                </c:pt>
                <c:pt idx="34">
                  <c:v>133.85</c:v>
                </c:pt>
                <c:pt idx="35">
                  <c:v>132.39999999999901</c:v>
                </c:pt>
                <c:pt idx="36">
                  <c:v>0</c:v>
                </c:pt>
                <c:pt idx="37">
                  <c:v>97</c:v>
                </c:pt>
                <c:pt idx="38">
                  <c:v>107.35</c:v>
                </c:pt>
                <c:pt idx="39">
                  <c:v>100.5</c:v>
                </c:pt>
                <c:pt idx="40">
                  <c:v>98.95</c:v>
                </c:pt>
                <c:pt idx="41">
                  <c:v>119.6</c:v>
                </c:pt>
                <c:pt idx="42">
                  <c:v>75.199999999999903</c:v>
                </c:pt>
                <c:pt idx="43">
                  <c:v>84.4</c:v>
                </c:pt>
                <c:pt idx="44">
                  <c:v>88.149999999999906</c:v>
                </c:pt>
                <c:pt idx="45">
                  <c:v>100.399999999999</c:v>
                </c:pt>
                <c:pt idx="46">
                  <c:v>104.45</c:v>
                </c:pt>
                <c:pt idx="47">
                  <c:v>115.149999999999</c:v>
                </c:pt>
                <c:pt idx="48">
                  <c:v>101.149999999999</c:v>
                </c:pt>
                <c:pt idx="49">
                  <c:v>114.65</c:v>
                </c:pt>
                <c:pt idx="50">
                  <c:v>122.3</c:v>
                </c:pt>
                <c:pt idx="51">
                  <c:v>84.6</c:v>
                </c:pt>
                <c:pt idx="52">
                  <c:v>89.399999999999906</c:v>
                </c:pt>
                <c:pt idx="53">
                  <c:v>86.8</c:v>
                </c:pt>
                <c:pt idx="54">
                  <c:v>87.2</c:v>
                </c:pt>
                <c:pt idx="55">
                  <c:v>88.25</c:v>
                </c:pt>
                <c:pt idx="56">
                  <c:v>86.5</c:v>
                </c:pt>
                <c:pt idx="57">
                  <c:v>76.05</c:v>
                </c:pt>
                <c:pt idx="58">
                  <c:v>102.149999999999</c:v>
                </c:pt>
                <c:pt idx="59">
                  <c:v>84.75</c:v>
                </c:pt>
                <c:pt idx="60">
                  <c:v>99.699999999999903</c:v>
                </c:pt>
                <c:pt idx="61">
                  <c:v>110.19999999999899</c:v>
                </c:pt>
                <c:pt idx="62">
                  <c:v>83.35</c:v>
                </c:pt>
                <c:pt idx="63">
                  <c:v>88.1</c:v>
                </c:pt>
                <c:pt idx="64">
                  <c:v>104.1</c:v>
                </c:pt>
                <c:pt idx="65">
                  <c:v>103.2</c:v>
                </c:pt>
                <c:pt idx="66">
                  <c:v>92.8</c:v>
                </c:pt>
                <c:pt idx="67">
                  <c:v>84.199999999999903</c:v>
                </c:pt>
                <c:pt idx="68">
                  <c:v>93.499999999999901</c:v>
                </c:pt>
                <c:pt idx="69">
                  <c:v>20.65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9-46C3-9724-501D31ABB87D}"/>
            </c:ext>
          </c:extLst>
        </c:ser>
        <c:ser>
          <c:idx val="2"/>
          <c:order val="2"/>
          <c:tx>
            <c:strRef>
              <c:f>Pivot!$E$3</c:f>
              <c:strCache>
                <c:ptCount val="1"/>
                <c:pt idx="0">
                  <c:v>Sum of 3-Month MA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Pivot!$A$4:$B$73</c:f>
              <c:multiLvlStrCache>
                <c:ptCount val="70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  <c:pt idx="52">
                    <c:v>May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</c:v>
                  </c:pt>
                  <c:pt idx="57">
                    <c:v>Oct</c:v>
                  </c:pt>
                  <c:pt idx="58">
                    <c:v>Nov</c:v>
                  </c:pt>
                  <c:pt idx="59">
                    <c:v>Dec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Mar</c:v>
                  </c:pt>
                  <c:pt idx="63">
                    <c:v>Apr</c:v>
                  </c:pt>
                  <c:pt idx="64">
                    <c:v>May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</c:v>
                  </c:pt>
                  <c:pt idx="69">
                    <c:v>Oct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  <c:pt idx="48">
                    <c:v>2018</c:v>
                  </c:pt>
                  <c:pt idx="60">
                    <c:v>2019</c:v>
                  </c:pt>
                </c:lvl>
              </c:multiLvlStrCache>
            </c:multiLvlStrRef>
          </c:cat>
          <c:val>
            <c:numRef>
              <c:f>Pivot!$E$4:$E$73</c:f>
              <c:numCache>
                <c:formatCode>General</c:formatCode>
                <c:ptCount val="70"/>
                <c:pt idx="2">
                  <c:v>158.91833333333264</c:v>
                </c:pt>
                <c:pt idx="3">
                  <c:v>151.85166666666601</c:v>
                </c:pt>
                <c:pt idx="4">
                  <c:v>136.88499999999968</c:v>
                </c:pt>
                <c:pt idx="5">
                  <c:v>128.63333333333298</c:v>
                </c:pt>
                <c:pt idx="6">
                  <c:v>128.1</c:v>
                </c:pt>
                <c:pt idx="7">
                  <c:v>125.33333333333333</c:v>
                </c:pt>
                <c:pt idx="8">
                  <c:v>125.06666666666634</c:v>
                </c:pt>
                <c:pt idx="9">
                  <c:v>145.83333333333266</c:v>
                </c:pt>
                <c:pt idx="10">
                  <c:v>152.13333333333267</c:v>
                </c:pt>
                <c:pt idx="11">
                  <c:v>148.47466666666631</c:v>
                </c:pt>
                <c:pt idx="12">
                  <c:v>131.60799999999998</c:v>
                </c:pt>
                <c:pt idx="13">
                  <c:v>127.98466666666667</c:v>
                </c:pt>
                <c:pt idx="14">
                  <c:v>135.54333333333335</c:v>
                </c:pt>
                <c:pt idx="15">
                  <c:v>129.24333333333334</c:v>
                </c:pt>
                <c:pt idx="16">
                  <c:v>130.64666666666668</c:v>
                </c:pt>
                <c:pt idx="17">
                  <c:v>134.53333333333333</c:v>
                </c:pt>
                <c:pt idx="18">
                  <c:v>135.66666666666666</c:v>
                </c:pt>
                <c:pt idx="19">
                  <c:v>134.78666666666666</c:v>
                </c:pt>
                <c:pt idx="20">
                  <c:v>123.09999999999998</c:v>
                </c:pt>
                <c:pt idx="21">
                  <c:v>130</c:v>
                </c:pt>
                <c:pt idx="22">
                  <c:v>134.16666666666666</c:v>
                </c:pt>
                <c:pt idx="23">
                  <c:v>143.03333333333299</c:v>
                </c:pt>
                <c:pt idx="24">
                  <c:v>151.79999999999936</c:v>
                </c:pt>
                <c:pt idx="25">
                  <c:v>147.89999999999932</c:v>
                </c:pt>
                <c:pt idx="26">
                  <c:v>151.69999999999968</c:v>
                </c:pt>
                <c:pt idx="27">
                  <c:v>143.43333333333334</c:v>
                </c:pt>
                <c:pt idx="28">
                  <c:v>142.21666666666633</c:v>
                </c:pt>
                <c:pt idx="29">
                  <c:v>131.99999999999966</c:v>
                </c:pt>
                <c:pt idx="30">
                  <c:v>128.73333333333267</c:v>
                </c:pt>
                <c:pt idx="31">
                  <c:v>129.44999999999968</c:v>
                </c:pt>
                <c:pt idx="32">
                  <c:v>129.09999999999965</c:v>
                </c:pt>
                <c:pt idx="33">
                  <c:v>136.51666666666665</c:v>
                </c:pt>
                <c:pt idx="34">
                  <c:v>136.9</c:v>
                </c:pt>
                <c:pt idx="35">
                  <c:v>142.13333333333301</c:v>
                </c:pt>
                <c:pt idx="36">
                  <c:v>88.749999999999659</c:v>
                </c:pt>
                <c:pt idx="37">
                  <c:v>76.466666666666342</c:v>
                </c:pt>
                <c:pt idx="38">
                  <c:v>68.11666666666666</c:v>
                </c:pt>
                <c:pt idx="39">
                  <c:v>101.61666666666667</c:v>
                </c:pt>
                <c:pt idx="40">
                  <c:v>102.26666666666667</c:v>
                </c:pt>
                <c:pt idx="41">
                  <c:v>106.34999999999998</c:v>
                </c:pt>
                <c:pt idx="42">
                  <c:v>97.916666666666629</c:v>
                </c:pt>
                <c:pt idx="43">
                  <c:v>93.066666666666649</c:v>
                </c:pt>
                <c:pt idx="44">
                  <c:v>82.583333333333272</c:v>
                </c:pt>
                <c:pt idx="45">
                  <c:v>90.983333333332965</c:v>
                </c:pt>
                <c:pt idx="46">
                  <c:v>97.666666666666302</c:v>
                </c:pt>
                <c:pt idx="47">
                  <c:v>106.666666666666</c:v>
                </c:pt>
                <c:pt idx="48">
                  <c:v>106.916666666666</c:v>
                </c:pt>
                <c:pt idx="49">
                  <c:v>110.31666666666599</c:v>
                </c:pt>
                <c:pt idx="50">
                  <c:v>112.69999999999966</c:v>
                </c:pt>
                <c:pt idx="51">
                  <c:v>107.18333333333332</c:v>
                </c:pt>
                <c:pt idx="52">
                  <c:v>98.766666666666637</c:v>
                </c:pt>
                <c:pt idx="53">
                  <c:v>86.933333333333294</c:v>
                </c:pt>
                <c:pt idx="54">
                  <c:v>87.799999999999969</c:v>
                </c:pt>
                <c:pt idx="55">
                  <c:v>87.416666666666671</c:v>
                </c:pt>
                <c:pt idx="56">
                  <c:v>87.316666666666663</c:v>
                </c:pt>
                <c:pt idx="57">
                  <c:v>83.600000000000009</c:v>
                </c:pt>
                <c:pt idx="58">
                  <c:v>88.233333333333007</c:v>
                </c:pt>
                <c:pt idx="59">
                  <c:v>87.649999999999679</c:v>
                </c:pt>
                <c:pt idx="60">
                  <c:v>95.533333333332962</c:v>
                </c:pt>
                <c:pt idx="61">
                  <c:v>98.216666666666299</c:v>
                </c:pt>
                <c:pt idx="62">
                  <c:v>97.749999999999616</c:v>
                </c:pt>
                <c:pt idx="63">
                  <c:v>93.883333333332985</c:v>
                </c:pt>
                <c:pt idx="64">
                  <c:v>91.84999999999998</c:v>
                </c:pt>
                <c:pt idx="65">
                  <c:v>98.466666666666654</c:v>
                </c:pt>
                <c:pt idx="66">
                  <c:v>100.03333333333335</c:v>
                </c:pt>
                <c:pt idx="67">
                  <c:v>93.399999999999977</c:v>
                </c:pt>
                <c:pt idx="68">
                  <c:v>90.166666666666586</c:v>
                </c:pt>
                <c:pt idx="69">
                  <c:v>66.116666666666603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B-431C-B1F2-1A83460DF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530815"/>
        <c:axId val="2118531295"/>
      </c:lineChart>
      <c:catAx>
        <c:axId val="211853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1">
                        <a:lumMod val="50000"/>
                      </a:schemeClr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31295"/>
        <c:crosses val="autoZero"/>
        <c:auto val="1"/>
        <c:lblAlgn val="ctr"/>
        <c:lblOffset val="100"/>
        <c:noMultiLvlLbl val="0"/>
      </c:catAx>
      <c:valAx>
        <c:axId val="21185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1">
                        <a:lumMod val="50000"/>
                      </a:schemeClr>
                    </a:solidFill>
                  </a:rPr>
                  <a:t>Sales</a:t>
                </a:r>
                <a:r>
                  <a:rPr lang="en-IN" sz="1100" b="1" baseline="0">
                    <a:solidFill>
                      <a:schemeClr val="accent1">
                        <a:lumMod val="50000"/>
                      </a:schemeClr>
                    </a:solidFill>
                  </a:rPr>
                  <a:t> (In quantity)</a:t>
                </a:r>
                <a:endParaRPr lang="en-IN" sz="1100" b="1">
                  <a:solidFill>
                    <a:schemeClr val="accent1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3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5600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</a:gradFill>
    <a:ln w="12700" cap="flat" cmpd="sng" algn="ctr">
      <a:solidFill>
        <a:schemeClr val="accent5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cap="all" baseline="0"/>
              <a:t>Monthly Sales Forecasting – N02BA Drug Class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cleaned_data!$B$1</c:f>
              <c:strCache>
                <c:ptCount val="1"/>
                <c:pt idx="0">
                  <c:v>Sales_N02BA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cleaned_data!$A$2:$A$71</c:f>
              <c:numCache>
                <c:formatCode>mmm/yyyy</c:formatCode>
                <c:ptCount val="70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  <c:pt idx="12">
                  <c:v>42035</c:v>
                </c:pt>
                <c:pt idx="13">
                  <c:v>42063</c:v>
                </c:pt>
                <c:pt idx="14">
                  <c:v>42094</c:v>
                </c:pt>
                <c:pt idx="15">
                  <c:v>42124</c:v>
                </c:pt>
                <c:pt idx="16">
                  <c:v>42155</c:v>
                </c:pt>
                <c:pt idx="17">
                  <c:v>42185</c:v>
                </c:pt>
                <c:pt idx="18">
                  <c:v>42216</c:v>
                </c:pt>
                <c:pt idx="19">
                  <c:v>42247</c:v>
                </c:pt>
                <c:pt idx="20">
                  <c:v>42277</c:v>
                </c:pt>
                <c:pt idx="21">
                  <c:v>42308</c:v>
                </c:pt>
                <c:pt idx="22">
                  <c:v>42338</c:v>
                </c:pt>
                <c:pt idx="23">
                  <c:v>42369</c:v>
                </c:pt>
                <c:pt idx="24">
                  <c:v>42400</c:v>
                </c:pt>
                <c:pt idx="25">
                  <c:v>42429</c:v>
                </c:pt>
                <c:pt idx="26">
                  <c:v>42460</c:v>
                </c:pt>
                <c:pt idx="27">
                  <c:v>42490</c:v>
                </c:pt>
                <c:pt idx="28">
                  <c:v>42521</c:v>
                </c:pt>
                <c:pt idx="29">
                  <c:v>42551</c:v>
                </c:pt>
                <c:pt idx="30">
                  <c:v>42582</c:v>
                </c:pt>
                <c:pt idx="31">
                  <c:v>42613</c:v>
                </c:pt>
                <c:pt idx="32">
                  <c:v>42643</c:v>
                </c:pt>
                <c:pt idx="33">
                  <c:v>42674</c:v>
                </c:pt>
                <c:pt idx="34">
                  <c:v>42704</c:v>
                </c:pt>
                <c:pt idx="35">
                  <c:v>42735</c:v>
                </c:pt>
                <c:pt idx="36">
                  <c:v>42766</c:v>
                </c:pt>
                <c:pt idx="37">
                  <c:v>42794</c:v>
                </c:pt>
                <c:pt idx="38">
                  <c:v>42825</c:v>
                </c:pt>
                <c:pt idx="39">
                  <c:v>42855</c:v>
                </c:pt>
                <c:pt idx="40">
                  <c:v>42886</c:v>
                </c:pt>
                <c:pt idx="41">
                  <c:v>42916</c:v>
                </c:pt>
                <c:pt idx="42">
                  <c:v>42947</c:v>
                </c:pt>
                <c:pt idx="43">
                  <c:v>42978</c:v>
                </c:pt>
                <c:pt idx="44">
                  <c:v>43008</c:v>
                </c:pt>
                <c:pt idx="45">
                  <c:v>43039</c:v>
                </c:pt>
                <c:pt idx="46">
                  <c:v>43069</c:v>
                </c:pt>
                <c:pt idx="47">
                  <c:v>43100</c:v>
                </c:pt>
                <c:pt idx="48">
                  <c:v>43131</c:v>
                </c:pt>
                <c:pt idx="49">
                  <c:v>43159</c:v>
                </c:pt>
                <c:pt idx="50">
                  <c:v>43190</c:v>
                </c:pt>
                <c:pt idx="51">
                  <c:v>43220</c:v>
                </c:pt>
                <c:pt idx="52">
                  <c:v>43251</c:v>
                </c:pt>
                <c:pt idx="53">
                  <c:v>43281</c:v>
                </c:pt>
                <c:pt idx="54">
                  <c:v>43312</c:v>
                </c:pt>
                <c:pt idx="55">
                  <c:v>43343</c:v>
                </c:pt>
                <c:pt idx="56">
                  <c:v>43373</c:v>
                </c:pt>
                <c:pt idx="57">
                  <c:v>43404</c:v>
                </c:pt>
                <c:pt idx="58">
                  <c:v>43434</c:v>
                </c:pt>
                <c:pt idx="59">
                  <c:v>43465</c:v>
                </c:pt>
                <c:pt idx="60">
                  <c:v>43496</c:v>
                </c:pt>
                <c:pt idx="61">
                  <c:v>43524</c:v>
                </c:pt>
                <c:pt idx="62">
                  <c:v>43555</c:v>
                </c:pt>
                <c:pt idx="63">
                  <c:v>43585</c:v>
                </c:pt>
                <c:pt idx="64">
                  <c:v>43616</c:v>
                </c:pt>
                <c:pt idx="65">
                  <c:v>43646</c:v>
                </c:pt>
                <c:pt idx="66">
                  <c:v>43677</c:v>
                </c:pt>
                <c:pt idx="67">
                  <c:v>43708</c:v>
                </c:pt>
                <c:pt idx="68">
                  <c:v>43738</c:v>
                </c:pt>
                <c:pt idx="69">
                  <c:v>43769</c:v>
                </c:pt>
              </c:numCache>
            </c:numRef>
          </c:cat>
          <c:val>
            <c:numRef>
              <c:f>cleaned_data!$B$2:$B$71</c:f>
              <c:numCache>
                <c:formatCode>General</c:formatCode>
                <c:ptCount val="70"/>
                <c:pt idx="0">
                  <c:v>152.099999999999</c:v>
                </c:pt>
                <c:pt idx="1">
                  <c:v>176.99999999999901</c:v>
                </c:pt>
                <c:pt idx="2">
                  <c:v>147.655</c:v>
                </c:pt>
                <c:pt idx="3">
                  <c:v>130.89999999999901</c:v>
                </c:pt>
                <c:pt idx="4">
                  <c:v>132.1</c:v>
                </c:pt>
                <c:pt idx="5">
                  <c:v>122.9</c:v>
                </c:pt>
                <c:pt idx="6">
                  <c:v>129.30000000000001</c:v>
                </c:pt>
                <c:pt idx="7">
                  <c:v>123.8</c:v>
                </c:pt>
                <c:pt idx="8">
                  <c:v>122.099999999999</c:v>
                </c:pt>
                <c:pt idx="9">
                  <c:v>191.599999999999</c:v>
                </c:pt>
                <c:pt idx="10">
                  <c:v>142.69999999999999</c:v>
                </c:pt>
                <c:pt idx="11">
                  <c:v>111.124</c:v>
                </c:pt>
                <c:pt idx="12">
                  <c:v>141</c:v>
                </c:pt>
                <c:pt idx="13">
                  <c:v>131.83000000000001</c:v>
                </c:pt>
                <c:pt idx="14">
                  <c:v>133.80000000000001</c:v>
                </c:pt>
                <c:pt idx="15">
                  <c:v>122.1</c:v>
                </c:pt>
                <c:pt idx="16">
                  <c:v>136.04</c:v>
                </c:pt>
                <c:pt idx="17">
                  <c:v>145.46</c:v>
                </c:pt>
                <c:pt idx="18">
                  <c:v>125.5</c:v>
                </c:pt>
                <c:pt idx="19">
                  <c:v>133.4</c:v>
                </c:pt>
                <c:pt idx="20">
                  <c:v>110.4</c:v>
                </c:pt>
                <c:pt idx="21">
                  <c:v>146.19999999999999</c:v>
                </c:pt>
                <c:pt idx="22">
                  <c:v>145.9</c:v>
                </c:pt>
                <c:pt idx="23">
                  <c:v>136.99999999999901</c:v>
                </c:pt>
                <c:pt idx="24">
                  <c:v>172.49999999999901</c:v>
                </c:pt>
                <c:pt idx="25">
                  <c:v>134.19999999999999</c:v>
                </c:pt>
                <c:pt idx="26">
                  <c:v>148.4</c:v>
                </c:pt>
                <c:pt idx="27">
                  <c:v>147.69999999999999</c:v>
                </c:pt>
                <c:pt idx="28">
                  <c:v>130.54999999999899</c:v>
                </c:pt>
                <c:pt idx="29">
                  <c:v>117.75</c:v>
                </c:pt>
                <c:pt idx="30">
                  <c:v>137.89999999999901</c:v>
                </c:pt>
                <c:pt idx="31">
                  <c:v>132.69999999999999</c:v>
                </c:pt>
                <c:pt idx="32">
                  <c:v>116.7</c:v>
                </c:pt>
                <c:pt idx="33">
                  <c:v>160.15</c:v>
                </c:pt>
                <c:pt idx="34">
                  <c:v>133.85</c:v>
                </c:pt>
                <c:pt idx="35">
                  <c:v>132.39999999999901</c:v>
                </c:pt>
                <c:pt idx="36">
                  <c:v>0</c:v>
                </c:pt>
                <c:pt idx="37">
                  <c:v>97</c:v>
                </c:pt>
                <c:pt idx="38">
                  <c:v>107.35</c:v>
                </c:pt>
                <c:pt idx="39">
                  <c:v>100.5</c:v>
                </c:pt>
                <c:pt idx="40">
                  <c:v>98.95</c:v>
                </c:pt>
                <c:pt idx="41">
                  <c:v>119.6</c:v>
                </c:pt>
                <c:pt idx="42">
                  <c:v>75.199999999999903</c:v>
                </c:pt>
                <c:pt idx="43">
                  <c:v>84.4</c:v>
                </c:pt>
                <c:pt idx="44">
                  <c:v>88.149999999999906</c:v>
                </c:pt>
                <c:pt idx="45">
                  <c:v>100.399999999999</c:v>
                </c:pt>
                <c:pt idx="46">
                  <c:v>104.45</c:v>
                </c:pt>
                <c:pt idx="47">
                  <c:v>115.149999999999</c:v>
                </c:pt>
                <c:pt idx="48">
                  <c:v>101.149999999999</c:v>
                </c:pt>
                <c:pt idx="49">
                  <c:v>114.65</c:v>
                </c:pt>
                <c:pt idx="50">
                  <c:v>122.3</c:v>
                </c:pt>
                <c:pt idx="51">
                  <c:v>84.6</c:v>
                </c:pt>
                <c:pt idx="52">
                  <c:v>89.399999999999906</c:v>
                </c:pt>
                <c:pt idx="53">
                  <c:v>86.8</c:v>
                </c:pt>
                <c:pt idx="54">
                  <c:v>87.2</c:v>
                </c:pt>
                <c:pt idx="55">
                  <c:v>88.25</c:v>
                </c:pt>
                <c:pt idx="56">
                  <c:v>86.5</c:v>
                </c:pt>
                <c:pt idx="57">
                  <c:v>76.05</c:v>
                </c:pt>
                <c:pt idx="58">
                  <c:v>102.149999999999</c:v>
                </c:pt>
                <c:pt idx="59">
                  <c:v>84.75</c:v>
                </c:pt>
                <c:pt idx="60">
                  <c:v>99.699999999999903</c:v>
                </c:pt>
                <c:pt idx="61">
                  <c:v>110.19999999999899</c:v>
                </c:pt>
                <c:pt idx="62">
                  <c:v>83.35</c:v>
                </c:pt>
                <c:pt idx="63">
                  <c:v>88.1</c:v>
                </c:pt>
                <c:pt idx="64">
                  <c:v>104.1</c:v>
                </c:pt>
                <c:pt idx="65">
                  <c:v>103.2</c:v>
                </c:pt>
                <c:pt idx="66">
                  <c:v>92.8</c:v>
                </c:pt>
                <c:pt idx="67">
                  <c:v>84.199999999999903</c:v>
                </c:pt>
                <c:pt idx="68">
                  <c:v>93.499999999999901</c:v>
                </c:pt>
                <c:pt idx="69">
                  <c:v>20.65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C-4F80-8335-FD9E7A42202F}"/>
            </c:ext>
          </c:extLst>
        </c:ser>
        <c:ser>
          <c:idx val="1"/>
          <c:order val="1"/>
          <c:tx>
            <c:strRef>
              <c:f>cleaned_data!$C$1</c:f>
              <c:strCache>
                <c:ptCount val="1"/>
                <c:pt idx="0">
                  <c:v>3-Month MA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cleaned_data!$A$2:$A$71</c:f>
              <c:numCache>
                <c:formatCode>mmm/yyyy</c:formatCode>
                <c:ptCount val="70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  <c:pt idx="12">
                  <c:v>42035</c:v>
                </c:pt>
                <c:pt idx="13">
                  <c:v>42063</c:v>
                </c:pt>
                <c:pt idx="14">
                  <c:v>42094</c:v>
                </c:pt>
                <c:pt idx="15">
                  <c:v>42124</c:v>
                </c:pt>
                <c:pt idx="16">
                  <c:v>42155</c:v>
                </c:pt>
                <c:pt idx="17">
                  <c:v>42185</c:v>
                </c:pt>
                <c:pt idx="18">
                  <c:v>42216</c:v>
                </c:pt>
                <c:pt idx="19">
                  <c:v>42247</c:v>
                </c:pt>
                <c:pt idx="20">
                  <c:v>42277</c:v>
                </c:pt>
                <c:pt idx="21">
                  <c:v>42308</c:v>
                </c:pt>
                <c:pt idx="22">
                  <c:v>42338</c:v>
                </c:pt>
                <c:pt idx="23">
                  <c:v>42369</c:v>
                </c:pt>
                <c:pt idx="24">
                  <c:v>42400</c:v>
                </c:pt>
                <c:pt idx="25">
                  <c:v>42429</c:v>
                </c:pt>
                <c:pt idx="26">
                  <c:v>42460</c:v>
                </c:pt>
                <c:pt idx="27">
                  <c:v>42490</c:v>
                </c:pt>
                <c:pt idx="28">
                  <c:v>42521</c:v>
                </c:pt>
                <c:pt idx="29">
                  <c:v>42551</c:v>
                </c:pt>
                <c:pt idx="30">
                  <c:v>42582</c:v>
                </c:pt>
                <c:pt idx="31">
                  <c:v>42613</c:v>
                </c:pt>
                <c:pt idx="32">
                  <c:v>42643</c:v>
                </c:pt>
                <c:pt idx="33">
                  <c:v>42674</c:v>
                </c:pt>
                <c:pt idx="34">
                  <c:v>42704</c:v>
                </c:pt>
                <c:pt idx="35">
                  <c:v>42735</c:v>
                </c:pt>
                <c:pt idx="36">
                  <c:v>42766</c:v>
                </c:pt>
                <c:pt idx="37">
                  <c:v>42794</c:v>
                </c:pt>
                <c:pt idx="38">
                  <c:v>42825</c:v>
                </c:pt>
                <c:pt idx="39">
                  <c:v>42855</c:v>
                </c:pt>
                <c:pt idx="40">
                  <c:v>42886</c:v>
                </c:pt>
                <c:pt idx="41">
                  <c:v>42916</c:v>
                </c:pt>
                <c:pt idx="42">
                  <c:v>42947</c:v>
                </c:pt>
                <c:pt idx="43">
                  <c:v>42978</c:v>
                </c:pt>
                <c:pt idx="44">
                  <c:v>43008</c:v>
                </c:pt>
                <c:pt idx="45">
                  <c:v>43039</c:v>
                </c:pt>
                <c:pt idx="46">
                  <c:v>43069</c:v>
                </c:pt>
                <c:pt idx="47">
                  <c:v>43100</c:v>
                </c:pt>
                <c:pt idx="48">
                  <c:v>43131</c:v>
                </c:pt>
                <c:pt idx="49">
                  <c:v>43159</c:v>
                </c:pt>
                <c:pt idx="50">
                  <c:v>43190</c:v>
                </c:pt>
                <c:pt idx="51">
                  <c:v>43220</c:v>
                </c:pt>
                <c:pt idx="52">
                  <c:v>43251</c:v>
                </c:pt>
                <c:pt idx="53">
                  <c:v>43281</c:v>
                </c:pt>
                <c:pt idx="54">
                  <c:v>43312</c:v>
                </c:pt>
                <c:pt idx="55">
                  <c:v>43343</c:v>
                </c:pt>
                <c:pt idx="56">
                  <c:v>43373</c:v>
                </c:pt>
                <c:pt idx="57">
                  <c:v>43404</c:v>
                </c:pt>
                <c:pt idx="58">
                  <c:v>43434</c:v>
                </c:pt>
                <c:pt idx="59">
                  <c:v>43465</c:v>
                </c:pt>
                <c:pt idx="60">
                  <c:v>43496</c:v>
                </c:pt>
                <c:pt idx="61">
                  <c:v>43524</c:v>
                </c:pt>
                <c:pt idx="62">
                  <c:v>43555</c:v>
                </c:pt>
                <c:pt idx="63">
                  <c:v>43585</c:v>
                </c:pt>
                <c:pt idx="64">
                  <c:v>43616</c:v>
                </c:pt>
                <c:pt idx="65">
                  <c:v>43646</c:v>
                </c:pt>
                <c:pt idx="66">
                  <c:v>43677</c:v>
                </c:pt>
                <c:pt idx="67">
                  <c:v>43708</c:v>
                </c:pt>
                <c:pt idx="68">
                  <c:v>43738</c:v>
                </c:pt>
                <c:pt idx="69">
                  <c:v>43769</c:v>
                </c:pt>
              </c:numCache>
            </c:numRef>
          </c:cat>
          <c:val>
            <c:numRef>
              <c:f>cleaned_data!$C$2:$C$71</c:f>
              <c:numCache>
                <c:formatCode>0.00</c:formatCode>
                <c:ptCount val="70"/>
                <c:pt idx="2">
                  <c:v>158.91833333333264</c:v>
                </c:pt>
                <c:pt idx="3">
                  <c:v>151.85166666666601</c:v>
                </c:pt>
                <c:pt idx="4">
                  <c:v>136.88499999999968</c:v>
                </c:pt>
                <c:pt idx="5">
                  <c:v>128.63333333333298</c:v>
                </c:pt>
                <c:pt idx="6">
                  <c:v>128.1</c:v>
                </c:pt>
                <c:pt idx="7">
                  <c:v>125.33333333333333</c:v>
                </c:pt>
                <c:pt idx="8">
                  <c:v>125.06666666666634</c:v>
                </c:pt>
                <c:pt idx="9">
                  <c:v>145.83333333333266</c:v>
                </c:pt>
                <c:pt idx="10">
                  <c:v>152.13333333333267</c:v>
                </c:pt>
                <c:pt idx="11">
                  <c:v>148.47466666666631</c:v>
                </c:pt>
                <c:pt idx="12">
                  <c:v>131.60799999999998</c:v>
                </c:pt>
                <c:pt idx="13">
                  <c:v>127.98466666666667</c:v>
                </c:pt>
                <c:pt idx="14">
                  <c:v>135.54333333333335</c:v>
                </c:pt>
                <c:pt idx="15">
                  <c:v>129.24333333333334</c:v>
                </c:pt>
                <c:pt idx="16">
                  <c:v>130.64666666666668</c:v>
                </c:pt>
                <c:pt idx="17">
                  <c:v>134.53333333333333</c:v>
                </c:pt>
                <c:pt idx="18">
                  <c:v>135.66666666666666</c:v>
                </c:pt>
                <c:pt idx="19">
                  <c:v>134.78666666666666</c:v>
                </c:pt>
                <c:pt idx="20">
                  <c:v>123.09999999999998</c:v>
                </c:pt>
                <c:pt idx="21">
                  <c:v>130</c:v>
                </c:pt>
                <c:pt idx="22">
                  <c:v>134.16666666666666</c:v>
                </c:pt>
                <c:pt idx="23">
                  <c:v>143.03333333333299</c:v>
                </c:pt>
                <c:pt idx="24">
                  <c:v>151.79999999999936</c:v>
                </c:pt>
                <c:pt idx="25">
                  <c:v>147.89999999999932</c:v>
                </c:pt>
                <c:pt idx="26">
                  <c:v>151.69999999999968</c:v>
                </c:pt>
                <c:pt idx="27">
                  <c:v>143.43333333333334</c:v>
                </c:pt>
                <c:pt idx="28">
                  <c:v>142.21666666666633</c:v>
                </c:pt>
                <c:pt idx="29">
                  <c:v>131.99999999999966</c:v>
                </c:pt>
                <c:pt idx="30">
                  <c:v>128.73333333333267</c:v>
                </c:pt>
                <c:pt idx="31">
                  <c:v>129.44999999999968</c:v>
                </c:pt>
                <c:pt idx="32">
                  <c:v>129.09999999999965</c:v>
                </c:pt>
                <c:pt idx="33">
                  <c:v>136.51666666666665</c:v>
                </c:pt>
                <c:pt idx="34">
                  <c:v>136.9</c:v>
                </c:pt>
                <c:pt idx="35">
                  <c:v>142.13333333333301</c:v>
                </c:pt>
                <c:pt idx="36">
                  <c:v>88.749999999999659</c:v>
                </c:pt>
                <c:pt idx="37">
                  <c:v>76.466666666666342</c:v>
                </c:pt>
                <c:pt idx="38">
                  <c:v>68.11666666666666</c:v>
                </c:pt>
                <c:pt idx="39">
                  <c:v>101.61666666666667</c:v>
                </c:pt>
                <c:pt idx="40">
                  <c:v>102.26666666666667</c:v>
                </c:pt>
                <c:pt idx="41">
                  <c:v>106.34999999999998</c:v>
                </c:pt>
                <c:pt idx="42">
                  <c:v>97.916666666666629</c:v>
                </c:pt>
                <c:pt idx="43">
                  <c:v>93.066666666666649</c:v>
                </c:pt>
                <c:pt idx="44">
                  <c:v>82.583333333333272</c:v>
                </c:pt>
                <c:pt idx="45">
                  <c:v>90.983333333332965</c:v>
                </c:pt>
                <c:pt idx="46">
                  <c:v>97.666666666666302</c:v>
                </c:pt>
                <c:pt idx="47">
                  <c:v>106.666666666666</c:v>
                </c:pt>
                <c:pt idx="48">
                  <c:v>106.916666666666</c:v>
                </c:pt>
                <c:pt idx="49">
                  <c:v>110.31666666666599</c:v>
                </c:pt>
                <c:pt idx="50">
                  <c:v>112.69999999999966</c:v>
                </c:pt>
                <c:pt idx="51">
                  <c:v>107.18333333333332</c:v>
                </c:pt>
                <c:pt idx="52">
                  <c:v>98.766666666666637</c:v>
                </c:pt>
                <c:pt idx="53">
                  <c:v>86.933333333333294</c:v>
                </c:pt>
                <c:pt idx="54">
                  <c:v>87.799999999999969</c:v>
                </c:pt>
                <c:pt idx="55">
                  <c:v>87.416666666666671</c:v>
                </c:pt>
                <c:pt idx="56">
                  <c:v>87.316666666666663</c:v>
                </c:pt>
                <c:pt idx="57">
                  <c:v>83.600000000000009</c:v>
                </c:pt>
                <c:pt idx="58">
                  <c:v>88.233333333333007</c:v>
                </c:pt>
                <c:pt idx="59">
                  <c:v>87.649999999999679</c:v>
                </c:pt>
                <c:pt idx="60">
                  <c:v>95.533333333332962</c:v>
                </c:pt>
                <c:pt idx="61">
                  <c:v>98.216666666666299</c:v>
                </c:pt>
                <c:pt idx="62">
                  <c:v>97.749999999999616</c:v>
                </c:pt>
                <c:pt idx="63">
                  <c:v>93.883333333332985</c:v>
                </c:pt>
                <c:pt idx="64">
                  <c:v>91.84999999999998</c:v>
                </c:pt>
                <c:pt idx="65">
                  <c:v>98.466666666666654</c:v>
                </c:pt>
                <c:pt idx="66">
                  <c:v>100.03333333333335</c:v>
                </c:pt>
                <c:pt idx="67">
                  <c:v>93.399999999999977</c:v>
                </c:pt>
                <c:pt idx="68">
                  <c:v>90.166666666666586</c:v>
                </c:pt>
                <c:pt idx="69">
                  <c:v>66.116666666666603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C-4F80-8335-FD9E7A42202F}"/>
            </c:ext>
          </c:extLst>
        </c:ser>
        <c:ser>
          <c:idx val="2"/>
          <c:order val="2"/>
          <c:tx>
            <c:v>Exp. Smoothing</c:v>
          </c:tx>
          <c:spPr>
            <a:ln w="38100" cap="flat" cmpd="dbl" algn="ctr">
              <a:solidFill>
                <a:schemeClr val="accent6">
                  <a:lumMod val="50000"/>
                </a:schemeClr>
              </a:solidFill>
              <a:miter lim="800000"/>
            </a:ln>
            <a:effectLst/>
          </c:spPr>
          <c:marker>
            <c:symbol val="none"/>
          </c:marker>
          <c:val>
            <c:numRef>
              <c:f>cleaned_data!$D$2:$D$71</c:f>
              <c:numCache>
                <c:formatCode>0.00</c:formatCode>
                <c:ptCount val="70"/>
                <c:pt idx="0">
                  <c:v>152.099999999999</c:v>
                </c:pt>
                <c:pt idx="1">
                  <c:v>159.569999999999</c:v>
                </c:pt>
                <c:pt idx="2">
                  <c:v>155.99549999999928</c:v>
                </c:pt>
                <c:pt idx="3">
                  <c:v>148.4668499999992</c:v>
                </c:pt>
                <c:pt idx="4">
                  <c:v>143.55679499999943</c:v>
                </c:pt>
                <c:pt idx="5">
                  <c:v>137.35975649999958</c:v>
                </c:pt>
                <c:pt idx="6">
                  <c:v>134.94182954999971</c:v>
                </c:pt>
                <c:pt idx="7">
                  <c:v>131.5992806849998</c:v>
                </c:pt>
                <c:pt idx="8">
                  <c:v>128.74949647949956</c:v>
                </c:pt>
                <c:pt idx="9">
                  <c:v>147.60464753564938</c:v>
                </c:pt>
                <c:pt idx="10">
                  <c:v>146.13325327495454</c:v>
                </c:pt>
                <c:pt idx="11">
                  <c:v>135.63047729246819</c:v>
                </c:pt>
                <c:pt idx="12">
                  <c:v>137.24133410472774</c:v>
                </c:pt>
                <c:pt idx="13">
                  <c:v>135.61793387330943</c:v>
                </c:pt>
                <c:pt idx="14">
                  <c:v>135.07255371131657</c:v>
                </c:pt>
                <c:pt idx="15">
                  <c:v>131.18078759792161</c:v>
                </c:pt>
                <c:pt idx="16">
                  <c:v>132.63855131854513</c:v>
                </c:pt>
                <c:pt idx="17">
                  <c:v>136.48498592298159</c:v>
                </c:pt>
                <c:pt idx="18">
                  <c:v>133.18949014608711</c:v>
                </c:pt>
                <c:pt idx="19">
                  <c:v>133.25264310226098</c:v>
                </c:pt>
                <c:pt idx="20">
                  <c:v>126.39685017158268</c:v>
                </c:pt>
                <c:pt idx="21">
                  <c:v>132.33779512010787</c:v>
                </c:pt>
                <c:pt idx="22">
                  <c:v>136.4064565840755</c:v>
                </c:pt>
                <c:pt idx="23">
                  <c:v>136.58451960885256</c:v>
                </c:pt>
                <c:pt idx="24">
                  <c:v>147.35916372619647</c:v>
                </c:pt>
                <c:pt idx="25">
                  <c:v>143.41141460833751</c:v>
                </c:pt>
                <c:pt idx="26">
                  <c:v>144.90799022583624</c:v>
                </c:pt>
                <c:pt idx="27">
                  <c:v>145.74559315808537</c:v>
                </c:pt>
                <c:pt idx="28">
                  <c:v>141.18691521065944</c:v>
                </c:pt>
                <c:pt idx="29">
                  <c:v>134.15584064746159</c:v>
                </c:pt>
                <c:pt idx="30">
                  <c:v>135.27908845322281</c:v>
                </c:pt>
                <c:pt idx="31">
                  <c:v>134.50536191725595</c:v>
                </c:pt>
                <c:pt idx="32">
                  <c:v>129.16375334207916</c:v>
                </c:pt>
                <c:pt idx="33">
                  <c:v>138.45962733945541</c:v>
                </c:pt>
                <c:pt idx="34">
                  <c:v>137.07673913761877</c:v>
                </c:pt>
                <c:pt idx="35">
                  <c:v>135.67371739633285</c:v>
                </c:pt>
                <c:pt idx="36">
                  <c:v>94.971602177432985</c:v>
                </c:pt>
                <c:pt idx="37">
                  <c:v>95.580121524203079</c:v>
                </c:pt>
                <c:pt idx="38">
                  <c:v>99.111085066942152</c:v>
                </c:pt>
                <c:pt idx="39">
                  <c:v>99.5277595468595</c:v>
                </c:pt>
                <c:pt idx="40">
                  <c:v>99.354431682801646</c:v>
                </c:pt>
                <c:pt idx="41">
                  <c:v>105.42810217796114</c:v>
                </c:pt>
                <c:pt idx="42">
                  <c:v>96.359671524572761</c:v>
                </c:pt>
                <c:pt idx="43">
                  <c:v>92.771770067200919</c:v>
                </c:pt>
                <c:pt idx="44">
                  <c:v>91.385239047040614</c:v>
                </c:pt>
                <c:pt idx="45">
                  <c:v>94.089667332928116</c:v>
                </c:pt>
                <c:pt idx="46">
                  <c:v>97.197767133049666</c:v>
                </c:pt>
                <c:pt idx="47">
                  <c:v>102.58343699313446</c:v>
                </c:pt>
                <c:pt idx="48">
                  <c:v>102.15340589519381</c:v>
                </c:pt>
                <c:pt idx="49">
                  <c:v>105.90238412663567</c:v>
                </c:pt>
                <c:pt idx="50">
                  <c:v>110.82166888864496</c:v>
                </c:pt>
                <c:pt idx="51">
                  <c:v>102.95516822205147</c:v>
                </c:pt>
                <c:pt idx="52">
                  <c:v>98.888617755436002</c:v>
                </c:pt>
                <c:pt idx="53">
                  <c:v>95.262032428805185</c:v>
                </c:pt>
                <c:pt idx="54">
                  <c:v>92.843422700163629</c:v>
                </c:pt>
                <c:pt idx="55">
                  <c:v>91.465395890114536</c:v>
                </c:pt>
                <c:pt idx="56">
                  <c:v>89.975777123080178</c:v>
                </c:pt>
                <c:pt idx="57">
                  <c:v>85.798043986156117</c:v>
                </c:pt>
                <c:pt idx="58">
                  <c:v>90.703630790308978</c:v>
                </c:pt>
                <c:pt idx="59">
                  <c:v>88.917541553216282</c:v>
                </c:pt>
                <c:pt idx="60">
                  <c:v>92.152279087251358</c:v>
                </c:pt>
                <c:pt idx="61">
                  <c:v>97.566595361075656</c:v>
                </c:pt>
                <c:pt idx="62">
                  <c:v>93.301616752752949</c:v>
                </c:pt>
                <c:pt idx="63">
                  <c:v>91.741131726927051</c:v>
                </c:pt>
                <c:pt idx="64">
                  <c:v>95.448792208848943</c:v>
                </c:pt>
                <c:pt idx="65">
                  <c:v>97.774154546194268</c:v>
                </c:pt>
                <c:pt idx="66">
                  <c:v>96.281908182335982</c:v>
                </c:pt>
                <c:pt idx="67">
                  <c:v>92.657335727635143</c:v>
                </c:pt>
                <c:pt idx="68">
                  <c:v>92.910135009344572</c:v>
                </c:pt>
                <c:pt idx="69">
                  <c:v>71.232094506541188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C-4F80-8335-FD9E7A42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514335"/>
        <c:axId val="1308514815"/>
      </c:lineChart>
      <c:dateAx>
        <c:axId val="1308514335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14815"/>
        <c:crosses val="autoZero"/>
        <c:auto val="1"/>
        <c:lblOffset val="100"/>
        <c:baseTimeUnit val="months"/>
      </c:dateAx>
      <c:valAx>
        <c:axId val="130851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  <a:r>
              <a:rPr lang="en-IN" sz="1400" b="0" i="0" u="none" strike="noStrike" baseline="0"/>
              <a:t>Projected Sales Trend – Post Oct 2019 Forecast (Using MA)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cleaned_data!$A$77:$A$114</c:f>
              <c:numCache>
                <c:formatCode>mmm/yyyy</c:formatCode>
                <c:ptCount val="38"/>
                <c:pt idx="0">
                  <c:v>43799</c:v>
                </c:pt>
                <c:pt idx="1">
                  <c:v>43829</c:v>
                </c:pt>
                <c:pt idx="2">
                  <c:v>43860</c:v>
                </c:pt>
                <c:pt idx="3">
                  <c:v>43890</c:v>
                </c:pt>
                <c:pt idx="4">
                  <c:v>43919</c:v>
                </c:pt>
                <c:pt idx="5">
                  <c:v>43950</c:v>
                </c:pt>
                <c:pt idx="6">
                  <c:v>43980</c:v>
                </c:pt>
                <c:pt idx="7">
                  <c:v>44011</c:v>
                </c:pt>
                <c:pt idx="8">
                  <c:v>44041</c:v>
                </c:pt>
                <c:pt idx="9">
                  <c:v>44072</c:v>
                </c:pt>
                <c:pt idx="10">
                  <c:v>44103</c:v>
                </c:pt>
                <c:pt idx="11">
                  <c:v>44133</c:v>
                </c:pt>
                <c:pt idx="12">
                  <c:v>44164</c:v>
                </c:pt>
                <c:pt idx="13">
                  <c:v>44194</c:v>
                </c:pt>
                <c:pt idx="14">
                  <c:v>44225</c:v>
                </c:pt>
                <c:pt idx="15">
                  <c:v>44255</c:v>
                </c:pt>
                <c:pt idx="16">
                  <c:v>44283</c:v>
                </c:pt>
                <c:pt idx="17">
                  <c:v>44314</c:v>
                </c:pt>
                <c:pt idx="18">
                  <c:v>44344</c:v>
                </c:pt>
                <c:pt idx="19">
                  <c:v>44375</c:v>
                </c:pt>
                <c:pt idx="20">
                  <c:v>44405</c:v>
                </c:pt>
                <c:pt idx="21">
                  <c:v>44436</c:v>
                </c:pt>
                <c:pt idx="22">
                  <c:v>44467</c:v>
                </c:pt>
                <c:pt idx="23">
                  <c:v>44497</c:v>
                </c:pt>
                <c:pt idx="24">
                  <c:v>44528</c:v>
                </c:pt>
                <c:pt idx="25">
                  <c:v>44558</c:v>
                </c:pt>
                <c:pt idx="26">
                  <c:v>44589</c:v>
                </c:pt>
                <c:pt idx="27">
                  <c:v>44620</c:v>
                </c:pt>
                <c:pt idx="28">
                  <c:v>44648</c:v>
                </c:pt>
                <c:pt idx="29">
                  <c:v>44679</c:v>
                </c:pt>
                <c:pt idx="30">
                  <c:v>44709</c:v>
                </c:pt>
                <c:pt idx="31">
                  <c:v>44740</c:v>
                </c:pt>
                <c:pt idx="32">
                  <c:v>44770</c:v>
                </c:pt>
                <c:pt idx="33">
                  <c:v>44801</c:v>
                </c:pt>
                <c:pt idx="34">
                  <c:v>44832</c:v>
                </c:pt>
                <c:pt idx="35">
                  <c:v>44862</c:v>
                </c:pt>
                <c:pt idx="36">
                  <c:v>44893</c:v>
                </c:pt>
                <c:pt idx="37">
                  <c:v>44923</c:v>
                </c:pt>
              </c:numCache>
            </c:numRef>
          </c:cat>
          <c:val>
            <c:numRef>
              <c:f>cleaned_data!$B$77:$B$114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F-47F6-9213-CA246130D8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cleaned_data!$A$77:$A$114</c:f>
              <c:numCache>
                <c:formatCode>mmm/yyyy</c:formatCode>
                <c:ptCount val="38"/>
                <c:pt idx="0">
                  <c:v>43799</c:v>
                </c:pt>
                <c:pt idx="1">
                  <c:v>43829</c:v>
                </c:pt>
                <c:pt idx="2">
                  <c:v>43860</c:v>
                </c:pt>
                <c:pt idx="3">
                  <c:v>43890</c:v>
                </c:pt>
                <c:pt idx="4">
                  <c:v>43919</c:v>
                </c:pt>
                <c:pt idx="5">
                  <c:v>43950</c:v>
                </c:pt>
                <c:pt idx="6">
                  <c:v>43980</c:v>
                </c:pt>
                <c:pt idx="7">
                  <c:v>44011</c:v>
                </c:pt>
                <c:pt idx="8">
                  <c:v>44041</c:v>
                </c:pt>
                <c:pt idx="9">
                  <c:v>44072</c:v>
                </c:pt>
                <c:pt idx="10">
                  <c:v>44103</c:v>
                </c:pt>
                <c:pt idx="11">
                  <c:v>44133</c:v>
                </c:pt>
                <c:pt idx="12">
                  <c:v>44164</c:v>
                </c:pt>
                <c:pt idx="13">
                  <c:v>44194</c:v>
                </c:pt>
                <c:pt idx="14">
                  <c:v>44225</c:v>
                </c:pt>
                <c:pt idx="15">
                  <c:v>44255</c:v>
                </c:pt>
                <c:pt idx="16">
                  <c:v>44283</c:v>
                </c:pt>
                <c:pt idx="17">
                  <c:v>44314</c:v>
                </c:pt>
                <c:pt idx="18">
                  <c:v>44344</c:v>
                </c:pt>
                <c:pt idx="19">
                  <c:v>44375</c:v>
                </c:pt>
                <c:pt idx="20">
                  <c:v>44405</c:v>
                </c:pt>
                <c:pt idx="21">
                  <c:v>44436</c:v>
                </c:pt>
                <c:pt idx="22">
                  <c:v>44467</c:v>
                </c:pt>
                <c:pt idx="23">
                  <c:v>44497</c:v>
                </c:pt>
                <c:pt idx="24">
                  <c:v>44528</c:v>
                </c:pt>
                <c:pt idx="25">
                  <c:v>44558</c:v>
                </c:pt>
                <c:pt idx="26">
                  <c:v>44589</c:v>
                </c:pt>
                <c:pt idx="27">
                  <c:v>44620</c:v>
                </c:pt>
                <c:pt idx="28">
                  <c:v>44648</c:v>
                </c:pt>
                <c:pt idx="29">
                  <c:v>44679</c:v>
                </c:pt>
                <c:pt idx="30">
                  <c:v>44709</c:v>
                </c:pt>
                <c:pt idx="31">
                  <c:v>44740</c:v>
                </c:pt>
                <c:pt idx="32">
                  <c:v>44770</c:v>
                </c:pt>
                <c:pt idx="33">
                  <c:v>44801</c:v>
                </c:pt>
                <c:pt idx="34">
                  <c:v>44832</c:v>
                </c:pt>
                <c:pt idx="35">
                  <c:v>44862</c:v>
                </c:pt>
                <c:pt idx="36">
                  <c:v>44893</c:v>
                </c:pt>
                <c:pt idx="37">
                  <c:v>44923</c:v>
                </c:pt>
              </c:numCache>
            </c:numRef>
          </c:cat>
          <c:val>
            <c:numRef>
              <c:f>cleaned_data!$C$77:$C$114</c:f>
              <c:numCache>
                <c:formatCode>0.00</c:formatCode>
                <c:ptCount val="38"/>
                <c:pt idx="0">
                  <c:v>66.116666666666603</c:v>
                </c:pt>
                <c:pt idx="1">
                  <c:v>60.088888888888825</c:v>
                </c:pt>
                <c:pt idx="2">
                  <c:v>48.951851851851806</c:v>
                </c:pt>
                <c:pt idx="3">
                  <c:v>58.385802469135747</c:v>
                </c:pt>
                <c:pt idx="4">
                  <c:v>55.808847736625459</c:v>
                </c:pt>
                <c:pt idx="5">
                  <c:v>54.382167352537671</c:v>
                </c:pt>
                <c:pt idx="6">
                  <c:v>56.192272519432954</c:v>
                </c:pt>
                <c:pt idx="7">
                  <c:v>55.461095869532024</c:v>
                </c:pt>
                <c:pt idx="8">
                  <c:v>55.345178580500885</c:v>
                </c:pt>
                <c:pt idx="9">
                  <c:v>55.666182323155283</c:v>
                </c:pt>
                <c:pt idx="10">
                  <c:v>55.490818924396059</c:v>
                </c:pt>
                <c:pt idx="11">
                  <c:v>55.500726609350743</c:v>
                </c:pt>
                <c:pt idx="12">
                  <c:v>55.552575952300693</c:v>
                </c:pt>
                <c:pt idx="13">
                  <c:v>55.514707162015831</c:v>
                </c:pt>
                <c:pt idx="14">
                  <c:v>55.522669907889089</c:v>
                </c:pt>
                <c:pt idx="15">
                  <c:v>55.529984340735204</c:v>
                </c:pt>
                <c:pt idx="16">
                  <c:v>55.522453803546711</c:v>
                </c:pt>
                <c:pt idx="17">
                  <c:v>55.525036017390335</c:v>
                </c:pt>
                <c:pt idx="18">
                  <c:v>55.525824720557416</c:v>
                </c:pt>
                <c:pt idx="19">
                  <c:v>55.524438180498151</c:v>
                </c:pt>
                <c:pt idx="20">
                  <c:v>55.525099639481965</c:v>
                </c:pt>
                <c:pt idx="21">
                  <c:v>55.525120846845844</c:v>
                </c:pt>
                <c:pt idx="22">
                  <c:v>55.52488622227532</c:v>
                </c:pt>
                <c:pt idx="23">
                  <c:v>55.525035569534374</c:v>
                </c:pt>
                <c:pt idx="24">
                  <c:v>55.525014212885175</c:v>
                </c:pt>
                <c:pt idx="25">
                  <c:v>55.524978668231626</c:v>
                </c:pt>
                <c:pt idx="26">
                  <c:v>55.525009483550399</c:v>
                </c:pt>
                <c:pt idx="27">
                  <c:v>55.5250007882224</c:v>
                </c:pt>
                <c:pt idx="28">
                  <c:v>55.52499631333481</c:v>
                </c:pt>
                <c:pt idx="29">
                  <c:v>55.525002195035874</c:v>
                </c:pt>
                <c:pt idx="30">
                  <c:v>55.524999765531028</c:v>
                </c:pt>
                <c:pt idx="31">
                  <c:v>55.524999424633904</c:v>
                </c:pt>
                <c:pt idx="32">
                  <c:v>55.525000461733605</c:v>
                </c:pt>
                <c:pt idx="33">
                  <c:v>55.524999883966181</c:v>
                </c:pt>
                <c:pt idx="34">
                  <c:v>55.524999923444568</c:v>
                </c:pt>
                <c:pt idx="35">
                  <c:v>55.525000089714787</c:v>
                </c:pt>
                <c:pt idx="36">
                  <c:v>55.52499996570851</c:v>
                </c:pt>
                <c:pt idx="37">
                  <c:v>55.524999992955948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F-47F6-9213-CA246130D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534015"/>
        <c:axId val="1308544575"/>
      </c:lineChart>
      <c:dateAx>
        <c:axId val="1308534015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44575"/>
        <c:crosses val="autoZero"/>
        <c:auto val="1"/>
        <c:lblOffset val="100"/>
        <c:baseTimeUnit val="months"/>
      </c:dateAx>
      <c:valAx>
        <c:axId val="13085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3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</xdr:row>
      <xdr:rowOff>36285</xdr:rowOff>
    </xdr:from>
    <xdr:to>
      <xdr:col>25</xdr:col>
      <xdr:colOff>9071</xdr:colOff>
      <xdr:row>4</xdr:row>
      <xdr:rowOff>81643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BA8DB7-967A-9161-88C4-7F5BB66DA177}"/>
            </a:ext>
          </a:extLst>
        </xdr:cNvPr>
        <xdr:cNvSpPr/>
      </xdr:nvSpPr>
      <xdr:spPr>
        <a:xfrm>
          <a:off x="27214" y="217714"/>
          <a:ext cx="15176500" cy="589643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>
              <a:solidFill>
                <a:schemeClr val="bg1"/>
              </a:solidFill>
              <a:latin typeface="Algerian" panose="04020705040A02060702" pitchFamily="82" charset="0"/>
            </a:rPr>
            <a:t>Pharmaceutical Sales Forecasting Dashboard</a:t>
          </a:r>
          <a:endParaRPr lang="en-IN" sz="1100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14</xdr:col>
      <xdr:colOff>376358</xdr:colOff>
      <xdr:row>13</xdr:row>
      <xdr:rowOff>105834</xdr:rowOff>
    </xdr:from>
    <xdr:to>
      <xdr:col>24</xdr:col>
      <xdr:colOff>597647</xdr:colOff>
      <xdr:row>35</xdr:row>
      <xdr:rowOff>57727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13E53D-6D80-4D09-B4EE-DF13F58C1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46691</xdr:colOff>
      <xdr:row>4</xdr:row>
      <xdr:rowOff>140073</xdr:rowOff>
    </xdr:from>
    <xdr:to>
      <xdr:col>14</xdr:col>
      <xdr:colOff>308162</xdr:colOff>
      <xdr:row>13</xdr:row>
      <xdr:rowOff>17306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Date 1">
              <a:extLst>
                <a:ext uri="{FF2B5EF4-FFF2-40B4-BE49-F238E27FC236}">
                  <a16:creationId xmlns:a16="http://schemas.microsoft.com/office/drawing/2014/main" id="{949BD633-8FEB-4D20-9A53-87E9AE51FF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91" y="896669"/>
              <a:ext cx="8773173" cy="15795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22</xdr:col>
      <xdr:colOff>177143</xdr:colOff>
      <xdr:row>4</xdr:row>
      <xdr:rowOff>166391</xdr:rowOff>
    </xdr:from>
    <xdr:to>
      <xdr:col>24</xdr:col>
      <xdr:colOff>594817</xdr:colOff>
      <xdr:row>8</xdr:row>
      <xdr:rowOff>161862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1A57EC0-85EC-EAE6-5559-12A7EC4761A1}"/>
            </a:ext>
          </a:extLst>
        </xdr:cNvPr>
        <xdr:cNvSpPr/>
      </xdr:nvSpPr>
      <xdr:spPr>
        <a:xfrm>
          <a:off x="13599300" y="913450"/>
          <a:ext cx="1637870" cy="742530"/>
        </a:xfrm>
        <a:prstGeom prst="roundRect">
          <a:avLst>
            <a:gd name="adj" fmla="val 0"/>
          </a:avLst>
        </a:prstGeom>
        <a:solidFill>
          <a:schemeClr val="bg1"/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chemeClr val="accent5">
                  <a:lumMod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Total Units Sold</a:t>
          </a:r>
          <a:endParaRPr lang="en-IN" sz="700" b="0">
            <a:solidFill>
              <a:schemeClr val="accent5">
                <a:lumMod val="50000"/>
              </a:schemeClr>
            </a:solidFill>
            <a:latin typeface="Cambria" panose="02040503050406030204" pitchFamily="18" charset="0"/>
            <a:ea typeface="Cambria" panose="02040503050406030204" pitchFamily="18" charset="0"/>
          </a:endParaRPr>
        </a:p>
        <a:p>
          <a:pPr algn="ctr"/>
          <a:r>
            <a:rPr lang="en-IN" sz="1400" b="1">
              <a:solidFill>
                <a:schemeClr val="accent5">
                  <a:lumMod val="50000"/>
                </a:schemeClr>
              </a:solidFill>
            </a:rPr>
            <a:t>8052</a:t>
          </a:r>
        </a:p>
      </xdr:txBody>
    </xdr:sp>
    <xdr:clientData/>
  </xdr:twoCellAnchor>
  <xdr:twoCellAnchor>
    <xdr:from>
      <xdr:col>22</xdr:col>
      <xdr:colOff>160323</xdr:colOff>
      <xdr:row>9</xdr:row>
      <xdr:rowOff>37353</xdr:rowOff>
    </xdr:from>
    <xdr:to>
      <xdr:col>24</xdr:col>
      <xdr:colOff>577997</xdr:colOff>
      <xdr:row>13</xdr:row>
      <xdr:rowOff>24902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230D855-F0AB-C221-A11A-B237291BA4DE}"/>
            </a:ext>
          </a:extLst>
        </xdr:cNvPr>
        <xdr:cNvSpPr/>
      </xdr:nvSpPr>
      <xdr:spPr>
        <a:xfrm>
          <a:off x="13582480" y="1718235"/>
          <a:ext cx="1637870" cy="734608"/>
        </a:xfrm>
        <a:prstGeom prst="roundRect">
          <a:avLst>
            <a:gd name="adj" fmla="val 0"/>
          </a:avLst>
        </a:prstGeom>
        <a:solidFill>
          <a:schemeClr val="bg1"/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0">
              <a:solidFill>
                <a:schemeClr val="accent5">
                  <a:lumMod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Peak</a:t>
          </a:r>
          <a:r>
            <a:rPr lang="en-IN" sz="1400" b="0" baseline="0">
              <a:solidFill>
                <a:schemeClr val="accent5">
                  <a:lumMod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 Month</a:t>
          </a:r>
          <a:endParaRPr lang="en-IN" sz="400" b="0" baseline="0">
            <a:solidFill>
              <a:schemeClr val="accent5">
                <a:lumMod val="50000"/>
              </a:schemeClr>
            </a:solidFill>
            <a:latin typeface="Cambria" panose="02040503050406030204" pitchFamily="18" charset="0"/>
            <a:ea typeface="Cambria" panose="02040503050406030204" pitchFamily="18" charset="0"/>
          </a:endParaRPr>
        </a:p>
        <a:p>
          <a:pPr algn="ctr"/>
          <a:r>
            <a:rPr lang="en-IN" sz="1400" b="1">
              <a:solidFill>
                <a:schemeClr val="accent5">
                  <a:lumMod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Oct,</a:t>
          </a:r>
          <a:r>
            <a:rPr lang="en-IN" sz="1400" b="1" baseline="0">
              <a:solidFill>
                <a:schemeClr val="accent5">
                  <a:lumMod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 2014</a:t>
          </a:r>
          <a:endParaRPr lang="en-IN" sz="1400" b="1">
            <a:solidFill>
              <a:schemeClr val="accent5">
                <a:lumMod val="50000"/>
              </a:schemeClr>
            </a:solidFill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0</xdr:col>
      <xdr:colOff>87159</xdr:colOff>
      <xdr:row>13</xdr:row>
      <xdr:rowOff>124511</xdr:rowOff>
    </xdr:from>
    <xdr:to>
      <xdr:col>14</xdr:col>
      <xdr:colOff>286372</xdr:colOff>
      <xdr:row>35</xdr:row>
      <xdr:rowOff>37353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EF31521E-2F28-4792-A40C-89A53CBB1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419100</xdr:colOff>
          <xdr:row>4</xdr:row>
          <xdr:rowOff>165100</xdr:rowOff>
        </xdr:from>
        <xdr:to>
          <xdr:col>18</xdr:col>
          <xdr:colOff>241300</xdr:colOff>
          <xdr:row>8</xdr:row>
          <xdr:rowOff>177800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800" b="1" i="0" u="none" strike="noStrike" baseline="0">
                  <a:solidFill>
                    <a:srgbClr val="003366"/>
                  </a:solidFill>
                  <a:latin typeface="Cambria"/>
                  <a:ea typeface="Cambria"/>
                </a:rPr>
                <a:t>Show 3-Month MA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457200</xdr:colOff>
          <xdr:row>9</xdr:row>
          <xdr:rowOff>25400</xdr:rowOff>
        </xdr:from>
        <xdr:to>
          <xdr:col>18</xdr:col>
          <xdr:colOff>241300</xdr:colOff>
          <xdr:row>13</xdr:row>
          <xdr:rowOff>12700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800" b="1" i="0" u="none" strike="noStrike" baseline="0">
                  <a:solidFill>
                    <a:srgbClr val="003366"/>
                  </a:solidFill>
                  <a:latin typeface="Cambria"/>
                  <a:ea typeface="Cambria"/>
                </a:rPr>
                <a:t>Show Exponential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336550</xdr:colOff>
          <xdr:row>4</xdr:row>
          <xdr:rowOff>177800</xdr:rowOff>
        </xdr:from>
        <xdr:to>
          <xdr:col>22</xdr:col>
          <xdr:colOff>82550</xdr:colOff>
          <xdr:row>8</xdr:row>
          <xdr:rowOff>177800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800" b="1" i="0" u="none" strike="noStrike" baseline="0">
                  <a:solidFill>
                    <a:srgbClr val="003366"/>
                  </a:solidFill>
                  <a:latin typeface="Cambria"/>
                  <a:ea typeface="Cambria"/>
                </a:rPr>
                <a:t>Show All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349250</xdr:colOff>
          <xdr:row>9</xdr:row>
          <xdr:rowOff>12700</xdr:rowOff>
        </xdr:from>
        <xdr:to>
          <xdr:col>22</xdr:col>
          <xdr:colOff>69850</xdr:colOff>
          <xdr:row>13</xdr:row>
          <xdr:rowOff>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800" b="1" i="0" u="none" strike="noStrike" baseline="0">
                  <a:solidFill>
                    <a:srgbClr val="003366"/>
                  </a:solidFill>
                  <a:latin typeface="Cambria"/>
                  <a:ea typeface="Cambria"/>
                </a:rPr>
                <a:t>Show Actual Sales 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52918</xdr:colOff>
      <xdr:row>4</xdr:row>
      <xdr:rowOff>31750</xdr:rowOff>
    </xdr:from>
    <xdr:to>
      <xdr:col>22</xdr:col>
      <xdr:colOff>74084</xdr:colOff>
      <xdr:row>31</xdr:row>
      <xdr:rowOff>63500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6DF49765-827D-4E24-9518-81AD7285C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76199</xdr:colOff>
      <xdr:row>31</xdr:row>
      <xdr:rowOff>148166</xdr:rowOff>
    </xdr:from>
    <xdr:to>
      <xdr:col>22</xdr:col>
      <xdr:colOff>74082</xdr:colOff>
      <xdr:row>40</xdr:row>
      <xdr:rowOff>25399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Date">
              <a:extLst>
                <a:ext uri="{FF2B5EF4-FFF2-40B4-BE49-F238E27FC236}">
                  <a16:creationId xmlns:a16="http://schemas.microsoft.com/office/drawing/2014/main" id="{D7530B2D-A6E6-C15A-427F-CAB428B1F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2302" y="5937872"/>
              <a:ext cx="9709648" cy="1558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184593</xdr:colOff>
      <xdr:row>2</xdr:row>
      <xdr:rowOff>125524</xdr:rowOff>
    </xdr:from>
    <xdr:to>
      <xdr:col>20</xdr:col>
      <xdr:colOff>425892</xdr:colOff>
      <xdr:row>21</xdr:row>
      <xdr:rowOff>55231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8F008B-79F8-4366-A0A6-05E597B3A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357371</xdr:colOff>
      <xdr:row>91</xdr:row>
      <xdr:rowOff>112527</xdr:rowOff>
    </xdr:from>
    <xdr:to>
      <xdr:col>15</xdr:col>
      <xdr:colOff>509475</xdr:colOff>
      <xdr:row>110</xdr:row>
      <xdr:rowOff>59068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9D1B9A-26FE-3199-65D9-68F881AA5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rika ." refreshedDate="45828.691317476849" createdVersion="8" refreshedVersion="8" minRefreshableVersion="3" recordCount="70" xr:uid="{EF8A8F2A-9699-402A-8572-BA96DA80DCF9}">
  <cacheSource type="worksheet">
    <worksheetSource name="Table1"/>
  </cacheSource>
  <cacheFields count="8">
    <cacheField name="Date" numFmtId="164">
      <sharedItems containsSemiMixedTypes="0" containsNonDate="0" containsDate="1" containsString="0" minDate="2014-01-31T00:00:00" maxDate="2019-11-01T00:00:00" count="70"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</sharedItems>
      <fieldGroup par="7"/>
    </cacheField>
    <cacheField name="Sales_N02BA" numFmtId="0">
      <sharedItems containsSemiMixedTypes="0" containsString="0" containsNumber="1" minValue="0" maxValue="191.599999999999"/>
    </cacheField>
    <cacheField name="3-Month MA" numFmtId="2">
      <sharedItems containsString="0" containsBlank="1" containsNumber="1" minValue="66.116666666666603" maxValue="158.91833333333264"/>
    </cacheField>
    <cacheField name="Exp. Smoothing" numFmtId="2">
      <sharedItems containsSemiMixedTypes="0" containsString="0" containsNumber="1" minValue="71.232094506541188" maxValue="159.569999999999"/>
    </cacheField>
    <cacheField name="APE - MA" numFmtId="0">
      <sharedItems containsBlank="1" containsMixedTypes="1" containsNumber="1" minValue="1.5360983102914441E-3" maxValue="2.2017756255044363"/>
    </cacheField>
    <cacheField name="APE – Exp Smoothing" numFmtId="0">
      <sharedItems containsBlank="1" containsMixedTypes="1" containsNumber="1" minValue="1.1046244208323091E-3" maxValue="2.4494961020116799"/>
    </cacheField>
    <cacheField name="Months (Date)" numFmtId="0" databaseField="0">
      <fieldGroup base="0">
        <rangePr groupBy="months" startDate="2014-01-31T00:00:00" endDate="2019-11-01T00:00:00"/>
        <groupItems count="14">
          <s v="&lt;31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11-2019"/>
        </groupItems>
      </fieldGroup>
    </cacheField>
    <cacheField name="Years (Date)" numFmtId="0" databaseField="0">
      <fieldGroup base="0">
        <rangePr groupBy="years" startDate="2014-01-31T00:00:00" endDate="2019-11-01T00:00:00"/>
        <groupItems count="8">
          <s v="&lt;31-01-2014"/>
          <s v="2014"/>
          <s v="2015"/>
          <s v="2016"/>
          <s v="2017"/>
          <s v="2018"/>
          <s v="2019"/>
          <s v="&gt;01-11-2019"/>
        </groupItems>
      </fieldGroup>
    </cacheField>
  </cacheFields>
  <extLst>
    <ext xmlns:x14="http://schemas.microsoft.com/office/spreadsheetml/2009/9/main" uri="{725AE2AE-9491-48be-B2B4-4EB974FC3084}">
      <x14:pivotCacheDefinition pivotCacheId="7041492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n v="152.099999999999"/>
    <m/>
    <n v="152.099999999999"/>
    <m/>
    <m/>
  </r>
  <r>
    <x v="1"/>
    <n v="176.99999999999901"/>
    <m/>
    <n v="159.569999999999"/>
    <m/>
    <m/>
  </r>
  <r>
    <x v="2"/>
    <n v="147.655"/>
    <n v="158.91833333333264"/>
    <n v="155.99549999999928"/>
    <n v="7.6281421782754655E-2"/>
    <n v="5.6486404117701949E-2"/>
  </r>
  <r>
    <x v="3"/>
    <n v="130.89999999999901"/>
    <n v="151.85166666666601"/>
    <n v="148.4668499999992"/>
    <n v="0.16005856888210201"/>
    <n v="0.13420053475936072"/>
  </r>
  <r>
    <x v="4"/>
    <n v="132.1"/>
    <n v="136.88499999999968"/>
    <n v="143.55679499999943"/>
    <n v="3.6222558667673613E-2"/>
    <n v="8.6728198334590695E-2"/>
  </r>
  <r>
    <x v="5"/>
    <n v="122.9"/>
    <n v="128.63333333333298"/>
    <n v="137.35975649999958"/>
    <n v="4.6650393273661342E-2"/>
    <n v="0.11765465012204696"/>
  </r>
  <r>
    <x v="6"/>
    <n v="129.30000000000001"/>
    <n v="128.1"/>
    <n v="134.94182954999971"/>
    <n v="9.2807424593968832E-3"/>
    <n v="4.3633639211134556E-2"/>
  </r>
  <r>
    <x v="7"/>
    <n v="123.8"/>
    <n v="125.33333333333333"/>
    <n v="131.5992806849998"/>
    <n v="1.2385568120624649E-2"/>
    <n v="6.2999036227785146E-2"/>
  </r>
  <r>
    <x v="8"/>
    <n v="122.099999999999"/>
    <n v="125.06666666666634"/>
    <n v="128.74949647949956"/>
    <n v="2.4297024297029981E-2"/>
    <n v="5.4459430626540628E-2"/>
  </r>
  <r>
    <x v="9"/>
    <n v="191.599999999999"/>
    <n v="145.83333333333266"/>
    <n v="147.60464753564938"/>
    <n v="0.2388656924147525"/>
    <n v="0.22962083749660675"/>
  </r>
  <r>
    <x v="10"/>
    <n v="142.69999999999999"/>
    <n v="152.13333333333267"/>
    <n v="146.13325327495454"/>
    <n v="6.6106049988315943E-2"/>
    <n v="2.4059238086577103E-2"/>
  </r>
  <r>
    <x v="11"/>
    <n v="111.124"/>
    <n v="148.47466666666631"/>
    <n v="135.63047729246819"/>
    <n v="0.33611701042678732"/>
    <n v="0.22053271383740858"/>
  </r>
  <r>
    <x v="12"/>
    <n v="141"/>
    <n v="131.60799999999998"/>
    <n v="137.24133410472774"/>
    <n v="6.6609929078014357E-2"/>
    <n v="2.6657204931008927E-2"/>
  </r>
  <r>
    <x v="13"/>
    <n v="131.83000000000001"/>
    <n v="127.98466666666667"/>
    <n v="135.61793387330943"/>
    <n v="2.9168879111987733E-2"/>
    <n v="2.8733473968819031E-2"/>
  </r>
  <r>
    <x v="14"/>
    <n v="133.80000000000001"/>
    <n v="135.54333333333335"/>
    <n v="135.07255371131657"/>
    <n v="1.3029397110114643E-2"/>
    <n v="9.5108648080460493E-3"/>
  </r>
  <r>
    <x v="15"/>
    <n v="122.1"/>
    <n v="129.24333333333334"/>
    <n v="131.18078759792161"/>
    <n v="5.8503958503958606E-2"/>
    <n v="7.4371724798702812E-2"/>
  </r>
  <r>
    <x v="16"/>
    <n v="136.04"/>
    <n v="130.64666666666668"/>
    <n v="132.63855131854513"/>
    <n v="3.9645202391453374E-2"/>
    <n v="2.5003298158298048E-2"/>
  </r>
  <r>
    <x v="17"/>
    <n v="145.46"/>
    <n v="134.53333333333333"/>
    <n v="136.48498592298159"/>
    <n v="7.5118016407718105E-2"/>
    <n v="6.1700907995451769E-2"/>
  </r>
  <r>
    <x v="18"/>
    <n v="125.5"/>
    <n v="135.66666666666666"/>
    <n v="133.18949014608711"/>
    <n v="8.1009296148738308E-2"/>
    <n v="6.1270837817427169E-2"/>
  </r>
  <r>
    <x v="19"/>
    <n v="133.4"/>
    <n v="134.78666666666666"/>
    <n v="133.25264310226098"/>
    <n v="1.039480259870057E-2"/>
    <n v="1.1046244208323091E-3"/>
  </r>
  <r>
    <x v="20"/>
    <n v="110.4"/>
    <n v="123.09999999999998"/>
    <n v="126.39685017158268"/>
    <n v="0.11503623188405773"/>
    <n v="0.14489900517737933"/>
  </r>
  <r>
    <x v="21"/>
    <n v="146.19999999999999"/>
    <n v="130"/>
    <n v="132.33779512010787"/>
    <n v="0.11080711354309158"/>
    <n v="9.4816722844679346E-2"/>
  </r>
  <r>
    <x v="22"/>
    <n v="145.9"/>
    <n v="134.16666666666666"/>
    <n v="136.4064565840755"/>
    <n v="8.0420379255197724E-2"/>
    <n v="6.5068837669119306E-2"/>
  </r>
  <r>
    <x v="23"/>
    <n v="136.99999999999901"/>
    <n v="143.03333333333299"/>
    <n v="136.58451960885256"/>
    <n v="4.4038929440394371E-2"/>
    <n v="3.0327035850105733E-3"/>
  </r>
  <r>
    <x v="24"/>
    <n v="172.49999999999901"/>
    <n v="151.79999999999936"/>
    <n v="147.35916372619647"/>
    <n v="0.11999999999999865"/>
    <n v="0.14574397839885611"/>
  </r>
  <r>
    <x v="25"/>
    <n v="134.19999999999999"/>
    <n v="147.89999999999932"/>
    <n v="143.41141460833751"/>
    <n v="0.10208643815200698"/>
    <n v="6.8639453117269156E-2"/>
  </r>
  <r>
    <x v="26"/>
    <n v="148.4"/>
    <n v="151.69999999999968"/>
    <n v="144.90799022583624"/>
    <n v="2.2237196765496431E-2"/>
    <n v="2.3531063168219419E-2"/>
  </r>
  <r>
    <x v="27"/>
    <n v="147.69999999999999"/>
    <n v="143.43333333333334"/>
    <n v="145.74559315808537"/>
    <n v="2.8887384337621204E-2"/>
    <n v="1.3232273811202564E-2"/>
  </r>
  <r>
    <x v="28"/>
    <n v="130.54999999999899"/>
    <n v="142.21666666666633"/>
    <n v="141.18691521065944"/>
    <n v="8.9365504915108612E-2"/>
    <n v="8.147771130341272E-2"/>
  </r>
  <r>
    <x v="29"/>
    <n v="117.75"/>
    <n v="131.99999999999966"/>
    <n v="134.15584064746159"/>
    <n v="0.12101910828025188"/>
    <n v="0.13932773373640414"/>
  </r>
  <r>
    <x v="30"/>
    <n v="137.89999999999901"/>
    <n v="128.73333333333267"/>
    <n v="135.27908845322281"/>
    <n v="6.6473289823541767E-2"/>
    <n v="1.9005885038261186E-2"/>
  </r>
  <r>
    <x v="31"/>
    <n v="132.69999999999999"/>
    <n v="129.44999999999968"/>
    <n v="134.50536191725595"/>
    <n v="2.4491333835722027E-2"/>
    <n v="1.3604837356864847E-2"/>
  </r>
  <r>
    <x v="32"/>
    <n v="116.7"/>
    <n v="129.09999999999965"/>
    <n v="129.16375334207916"/>
    <n v="0.1062553556126791"/>
    <n v="0.10680165674446579"/>
  </r>
  <r>
    <x v="33"/>
    <n v="160.15"/>
    <n v="136.51666666666665"/>
    <n v="138.45962733945541"/>
    <n v="0.14756998647101688"/>
    <n v="0.13543785613827408"/>
  </r>
  <r>
    <x v="34"/>
    <n v="133.85"/>
    <n v="136.9"/>
    <n v="137.07673913761877"/>
    <n v="2.278670153156527E-2"/>
    <n v="2.410712840955382E-2"/>
  </r>
  <r>
    <x v="35"/>
    <n v="132.39999999999901"/>
    <n v="142.13333333333301"/>
    <n v="135.67371739633285"/>
    <n v="7.351460221551416E-2"/>
    <n v="2.4725962207959674E-2"/>
  </r>
  <r>
    <x v="36"/>
    <n v="0"/>
    <n v="88.749999999999659"/>
    <n v="94.971602177432985"/>
    <s v=""/>
    <s v=""/>
  </r>
  <r>
    <x v="37"/>
    <n v="97"/>
    <n v="76.466666666666342"/>
    <n v="95.580121524203079"/>
    <n v="0.21168384879725421"/>
    <n v="1.4637922430896091E-2"/>
  </r>
  <r>
    <x v="38"/>
    <n v="107.35"/>
    <n v="68.11666666666666"/>
    <n v="99.111085066942152"/>
    <n v="0.36547120012420437"/>
    <n v="7.6748159599979895E-2"/>
  </r>
  <r>
    <x v="39"/>
    <n v="100.5"/>
    <n v="101.61666666666667"/>
    <n v="99.5277595468595"/>
    <n v="1.1111111111111186E-2"/>
    <n v="9.674034359606969E-3"/>
  </r>
  <r>
    <x v="40"/>
    <n v="98.95"/>
    <n v="102.26666666666667"/>
    <n v="99.354431682801646"/>
    <n v="3.3518612093649952E-2"/>
    <n v="4.0872327721237335E-3"/>
  </r>
  <r>
    <x v="41"/>
    <n v="119.6"/>
    <n v="106.34999999999998"/>
    <n v="105.42810217796114"/>
    <n v="0.11078595317725765"/>
    <n v="0.1184941289468132"/>
  </r>
  <r>
    <x v="42"/>
    <n v="75.199999999999903"/>
    <n v="97.916666666666629"/>
    <n v="96.359671524572761"/>
    <n v="0.30208333333333448"/>
    <n v="0.28137861069910752"/>
  </r>
  <r>
    <x v="43"/>
    <n v="84.4"/>
    <n v="93.066666666666649"/>
    <n v="92.771770067200919"/>
    <n v="0.10268562401263795"/>
    <n v="9.9191588473944464E-2"/>
  </r>
  <r>
    <x v="44"/>
    <n v="88.149999999999906"/>
    <n v="82.583333333333272"/>
    <n v="91.385239047040614"/>
    <n v="6.3149933824919346E-2"/>
    <n v="3.6701520669775507E-2"/>
  </r>
  <r>
    <x v="45"/>
    <n v="100.399999999999"/>
    <n v="90.983333333332965"/>
    <n v="94.089667332928116"/>
    <n v="9.379150066400524E-2"/>
    <n v="6.2851918994730513E-2"/>
  </r>
  <r>
    <x v="46"/>
    <n v="104.45"/>
    <n v="97.666666666666302"/>
    <n v="97.197767133049666"/>
    <n v="6.4943354076914317E-2"/>
    <n v="6.943257890809322E-2"/>
  </r>
  <r>
    <x v="47"/>
    <n v="115.149999999999"/>
    <n v="106.666666666666"/>
    <n v="102.58343699313446"/>
    <n v="7.3672022000287163E-2"/>
    <n v="0.10913211469270213"/>
  </r>
  <r>
    <x v="48"/>
    <n v="101.149999999999"/>
    <n v="106.916666666666"/>
    <n v="102.15340589519381"/>
    <n v="5.7011039710005575E-2"/>
    <n v="9.9199791912489045E-3"/>
  </r>
  <r>
    <x v="49"/>
    <n v="114.65"/>
    <n v="110.31666666666599"/>
    <n v="105.90238412663567"/>
    <n v="3.7796191306881909E-2"/>
    <n v="7.6298437622017781E-2"/>
  </r>
  <r>
    <x v="50"/>
    <n v="122.3"/>
    <n v="112.69999999999966"/>
    <n v="110.82166888864496"/>
    <n v="7.8495502861817959E-2"/>
    <n v="9.3853892979190778E-2"/>
  </r>
  <r>
    <x v="51"/>
    <n v="84.6"/>
    <n v="107.18333333333332"/>
    <n v="102.95516822205147"/>
    <n v="0.26694247438928287"/>
    <n v="0.21696416338122312"/>
  </r>
  <r>
    <x v="52"/>
    <n v="89.399999999999906"/>
    <n v="98.766666666666637"/>
    <n v="98.888617755436002"/>
    <n v="0.10477255779269286"/>
    <n v="0.10613666393105263"/>
  </r>
  <r>
    <x v="53"/>
    <n v="86.8"/>
    <n v="86.933333333333294"/>
    <n v="95.262032428805185"/>
    <n v="1.5360983102914441E-3"/>
    <n v="9.7488852866419215E-2"/>
  </r>
  <r>
    <x v="54"/>
    <n v="87.2"/>
    <n v="87.799999999999969"/>
    <n v="92.843422700163629"/>
    <n v="6.8807339449537368E-3"/>
    <n v="6.4718150231234242E-2"/>
  </r>
  <r>
    <x v="55"/>
    <n v="88.25"/>
    <n v="87.416666666666671"/>
    <n v="91.465395890114536"/>
    <n v="9.4428706326722782E-3"/>
    <n v="3.6435080907813437E-2"/>
  </r>
  <r>
    <x v="56"/>
    <n v="86.5"/>
    <n v="87.316666666666663"/>
    <n v="89.975777123080178"/>
    <n v="9.4412331406550625E-3"/>
    <n v="4.0182394486476043E-2"/>
  </r>
  <r>
    <x v="57"/>
    <n v="76.05"/>
    <n v="83.600000000000009"/>
    <n v="85.798043986156117"/>
    <n v="9.9276791584484048E-2"/>
    <n v="0.12817940810198711"/>
  </r>
  <r>
    <x v="58"/>
    <n v="102.149999999999"/>
    <n v="88.233333333333007"/>
    <n v="90.703630790308978"/>
    <n v="0.13623755914504285"/>
    <n v="0.11205451991865033"/>
  </r>
  <r>
    <x v="59"/>
    <n v="84.75"/>
    <n v="87.649999999999679"/>
    <n v="88.917541553216282"/>
    <n v="3.4218289085541934E-2"/>
    <n v="4.9174531601372057E-2"/>
  </r>
  <r>
    <x v="60"/>
    <n v="99.699999999999903"/>
    <n v="95.533333333332962"/>
    <n v="92.152279087251358"/>
    <n v="4.1792042795054621E-2"/>
    <n v="7.5704322093766832E-2"/>
  </r>
  <r>
    <x v="61"/>
    <n v="110.19999999999899"/>
    <n v="98.216666666666299"/>
    <n v="97.566595361075656"/>
    <n v="0.10874168179067881"/>
    <n v="0.1146406954530259"/>
  </r>
  <r>
    <x v="62"/>
    <n v="83.35"/>
    <n v="97.749999999999616"/>
    <n v="93.301616752752949"/>
    <n v="0.17276544691061335"/>
    <n v="0.11939552192864973"/>
  </r>
  <r>
    <x v="63"/>
    <n v="88.1"/>
    <n v="93.883333333332985"/>
    <n v="91.741131726927051"/>
    <n v="6.5645100264846656E-2"/>
    <n v="4.1329531520170909E-2"/>
  </r>
  <r>
    <x v="64"/>
    <n v="104.1"/>
    <n v="91.84999999999998"/>
    <n v="95.448792208848943"/>
    <n v="0.11767531219980802"/>
    <n v="8.3104781855437584E-2"/>
  </r>
  <r>
    <x v="65"/>
    <n v="103.2"/>
    <n v="98.466666666666654"/>
    <n v="97.774154546194268"/>
    <n v="4.5865633074935547E-2"/>
    <n v="5.2576021839202861E-2"/>
  </r>
  <r>
    <x v="66"/>
    <n v="92.8"/>
    <n v="100.03333333333335"/>
    <n v="96.281908182335982"/>
    <n v="7.7945402298850747E-2"/>
    <n v="3.7520562309655017E-2"/>
  </r>
  <r>
    <x v="67"/>
    <n v="84.199999999999903"/>
    <n v="93.399999999999977"/>
    <n v="92.657335727635143"/>
    <n v="0.10926365795724566"/>
    <n v="0.10044341719281769"/>
  </r>
  <r>
    <x v="68"/>
    <n v="93.499999999999901"/>
    <n v="90.166666666666586"/>
    <n v="92.910135009344572"/>
    <n v="3.5650623885917838E-2"/>
    <n v="6.3087164775971066E-3"/>
  </r>
  <r>
    <x v="69"/>
    <n v="20.65"/>
    <n v="66.116666666666603"/>
    <n v="71.232094506541188"/>
    <n v="2.2017756255044363"/>
    <n v="2.44949610201167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A53F8-9F58-4C31-A1A3-40321BA13EE8}" name="PivotTable1" cacheId="23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20">
  <location ref="A3:E73" firstHeaderRow="0" firstDataRow="1" firstDataCol="2"/>
  <pivotFields count="8">
    <pivotField compact="0" numFmtId="164" outline="0" showAll="0" defaultSubtota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</items>
    </pivotField>
    <pivotField dataField="1" compact="0" outline="0" showAll="0" defaultSubtotal="0"/>
    <pivotField dataField="1" compact="0" outline="0" showAll="0" defaultSubtotal="0"/>
    <pivotField dataField="1" compact="0" numFmtId="2" outline="0" subtotalTop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7"/>
    <field x="6"/>
  </rowFields>
  <rowItems count="70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xp. Smoothing" fld="3" baseField="0" baseItem="0" numFmtId="2"/>
    <dataField name="Sum of Sales_N02BA" fld="1" baseField="0" baseItem="0"/>
    <dataField name="Sum of 3-Month MA" fld="2" baseField="0" baseItem="0"/>
  </dataFields>
  <chartFormats count="7">
    <chartFormat chart="7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>
      <pivotArea type="data" outline="0" fieldPosition="0">
        <references count="3">
          <reference field="4294967294" count="1" selected="0">
            <x v="1"/>
          </reference>
          <reference field="6" count="1" selected="0">
            <x v="1"/>
          </reference>
          <reference field="7" count="1" selected="0">
            <x v="4"/>
          </reference>
        </references>
      </pivotArea>
    </chartFormat>
    <chartFormat chart="1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49041-62E8-4036-B29A-972C37C047EF}" name="Table1" displayName="Table1" ref="A1:F71" totalsRowShown="0">
  <autoFilter ref="A1:F71" xr:uid="{7A349041-62E8-4036-B29A-972C37C047EF}"/>
  <tableColumns count="6">
    <tableColumn id="1" xr3:uid="{9DD743F9-13E4-40D5-82CF-309A9FF51ED5}" name="Date" dataDxfId="6"/>
    <tableColumn id="2" xr3:uid="{083EC050-7CF6-4813-8E45-78DB907B7933}" name="Sales_N02BA"/>
    <tableColumn id="3" xr3:uid="{F5AEFC33-D57D-4EEE-A2C2-A47BE271687B}" name="3-Month MA" dataDxfId="5"/>
    <tableColumn id="4" xr3:uid="{D2D0578F-B7EB-41F5-9F78-76F37951951D}" name="Exp. Smoothing" dataDxfId="4">
      <calculatedColumnFormula>0.3*B2+(1-0.3)*D1</calculatedColumnFormula>
    </tableColumn>
    <tableColumn id="5" xr3:uid="{5B8FB417-F246-4214-A652-3459F836DE1C}" name="APE - MA" dataDxfId="3">
      <calculatedColumnFormula>IF(AND(B2&lt;&gt;0,C2&lt;&gt;""),ABS((B2-C2)/B2),"")</calculatedColumnFormula>
    </tableColumn>
    <tableColumn id="6" xr3:uid="{2A81F36B-A24B-415D-9CB5-F755A8E37F4E}" name="APE – Exp Smoothing" dataDxfId="2">
      <calculatedColumnFormula>IF(AND(B2&lt;&gt;0, D2&lt;&gt;""), ABS((B2 - D2) / B2),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56A71D85-628C-4485-82D2-E8FCDF06823B}" sourceName="Date">
  <pivotTables>
    <pivotTable tabId="4" name="PivotTable1"/>
  </pivotTables>
  <state minimalRefreshVersion="6" lastRefreshVersion="6" pivotCacheId="704149245" filterType="unknown">
    <bounds startDate="2014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1" xr10:uid="{10C0026D-BC9F-4E72-A8B6-6424CA3ACE59}" cache="NativeTimeline_Date" caption="Date" level="2" selectionLevel="2" scrollPosition="2014-01-01T00:00:00" style="blue_timeline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FD972712-FC76-467D-A54A-9B71331C45C9}" cache="NativeTimeline_Date" caption="Date" level="2" selectionLevel="2" scrollPosition="2014-01-01T00:00:00" style="blue_timeline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microsoft.com/office/2011/relationships/timeline" Target="../timelines/timelin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B4B5-55E0-4919-8314-17290AF1B601}">
  <sheetPr codeName="Sheet1"/>
  <dimension ref="AX2:AX4"/>
  <sheetViews>
    <sheetView showGridLines="0" tabSelected="1" zoomScale="47" zoomScaleNormal="70" workbookViewId="0">
      <selection activeCell="AB25" sqref="AB25"/>
    </sheetView>
  </sheetViews>
  <sheetFormatPr defaultRowHeight="14.5" x14ac:dyDescent="0.35"/>
  <sheetData>
    <row r="2" spans="50:50" x14ac:dyDescent="0.35">
      <c r="AX2" t="b">
        <v>0</v>
      </c>
    </row>
    <row r="3" spans="50:50" x14ac:dyDescent="0.35">
      <c r="AX3" t="b">
        <v>1</v>
      </c>
    </row>
    <row r="4" spans="50:50" x14ac:dyDescent="0.35">
      <c r="AX4" t="b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Button 8">
              <controlPr defaultSize="0" print="0" autoFill="0" autoPict="0" macro="[0]!Show3MonthOnly">
                <anchor moveWithCells="1" sizeWithCells="1">
                  <from>
                    <xdr:col>14</xdr:col>
                    <xdr:colOff>419100</xdr:colOff>
                    <xdr:row>4</xdr:row>
                    <xdr:rowOff>165100</xdr:rowOff>
                  </from>
                  <to>
                    <xdr:col>18</xdr:col>
                    <xdr:colOff>241300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" name="Button 9">
              <controlPr defaultSize="0" print="0" autoFill="0" autoPict="0" macro="[0]!ShowExponentialOnly">
                <anchor moveWithCells="1" sizeWithCells="1">
                  <from>
                    <xdr:col>14</xdr:col>
                    <xdr:colOff>457200</xdr:colOff>
                    <xdr:row>9</xdr:row>
                    <xdr:rowOff>25400</xdr:rowOff>
                  </from>
                  <to>
                    <xdr:col>18</xdr:col>
                    <xdr:colOff>241300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Button 10">
              <controlPr defaultSize="0" print="0" autoFill="0" autoPict="0" macro="[0]!ShowAllSeries">
                <anchor moveWithCells="1" sizeWithCells="1">
                  <from>
                    <xdr:col>18</xdr:col>
                    <xdr:colOff>336550</xdr:colOff>
                    <xdr:row>4</xdr:row>
                    <xdr:rowOff>177800</xdr:rowOff>
                  </from>
                  <to>
                    <xdr:col>22</xdr:col>
                    <xdr:colOff>82550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Button 12">
              <controlPr defaultSize="0" print="0" autoFill="0" autoPict="0" macro="[0]!ShowOnlySales">
                <anchor moveWithCells="1" sizeWithCells="1">
                  <from>
                    <xdr:col>18</xdr:col>
                    <xdr:colOff>349250</xdr:colOff>
                    <xdr:row>9</xdr:row>
                    <xdr:rowOff>12700</xdr:rowOff>
                  </from>
                  <to>
                    <xdr:col>22</xdr:col>
                    <xdr:colOff>69850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5="http://schemas.microsoft.com/office/spreadsheetml/2010/11/main" uri="{7E03D99C-DC04-49d9-9315-930204A7B6E9}">
      <x15:timelineRefs>
        <x15:timelineRef r:id="rId7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976B-8AAC-4DD5-82DB-DE9ABDBB8B44}">
  <sheetPr codeName="Sheet2"/>
  <dimension ref="A3:E73"/>
  <sheetViews>
    <sheetView zoomScale="68" workbookViewId="0">
      <selection activeCell="H2" sqref="H2"/>
    </sheetView>
  </sheetViews>
  <sheetFormatPr defaultRowHeight="14.5" x14ac:dyDescent="0.35"/>
  <cols>
    <col min="1" max="1" width="12.36328125" bestFit="1" customWidth="1"/>
    <col min="2" max="2" width="16.36328125" bestFit="1" customWidth="1"/>
    <col min="3" max="3" width="20.26953125" bestFit="1" customWidth="1"/>
    <col min="4" max="5" width="18" bestFit="1" customWidth="1"/>
  </cols>
  <sheetData>
    <row r="3" spans="1:5" x14ac:dyDescent="0.35">
      <c r="A3" s="5" t="s">
        <v>35</v>
      </c>
      <c r="B3" s="5" t="s">
        <v>36</v>
      </c>
      <c r="C3" t="s">
        <v>39</v>
      </c>
      <c r="D3" t="s">
        <v>21</v>
      </c>
      <c r="E3" t="s">
        <v>22</v>
      </c>
    </row>
    <row r="4" spans="1:5" x14ac:dyDescent="0.35">
      <c r="A4" t="s">
        <v>15</v>
      </c>
      <c r="B4" t="s">
        <v>23</v>
      </c>
      <c r="C4" s="3">
        <v>152.099999999999</v>
      </c>
      <c r="D4" s="7">
        <v>152.099999999999</v>
      </c>
      <c r="E4" s="7"/>
    </row>
    <row r="5" spans="1:5" x14ac:dyDescent="0.35">
      <c r="B5" t="s">
        <v>24</v>
      </c>
      <c r="C5" s="3">
        <v>159.569999999999</v>
      </c>
      <c r="D5" s="7">
        <v>176.99999999999901</v>
      </c>
      <c r="E5" s="7"/>
    </row>
    <row r="6" spans="1:5" x14ac:dyDescent="0.35">
      <c r="B6" t="s">
        <v>25</v>
      </c>
      <c r="C6" s="3">
        <v>155.99549999999928</v>
      </c>
      <c r="D6" s="7">
        <v>147.655</v>
      </c>
      <c r="E6" s="7">
        <v>158.91833333333264</v>
      </c>
    </row>
    <row r="7" spans="1:5" x14ac:dyDescent="0.35">
      <c r="B7" t="s">
        <v>26</v>
      </c>
      <c r="C7" s="3">
        <v>148.4668499999992</v>
      </c>
      <c r="D7" s="7">
        <v>130.89999999999901</v>
      </c>
      <c r="E7" s="7">
        <v>151.85166666666601</v>
      </c>
    </row>
    <row r="8" spans="1:5" x14ac:dyDescent="0.35">
      <c r="B8" t="s">
        <v>27</v>
      </c>
      <c r="C8" s="3">
        <v>143.55679499999943</v>
      </c>
      <c r="D8" s="7">
        <v>132.1</v>
      </c>
      <c r="E8" s="7">
        <v>136.88499999999968</v>
      </c>
    </row>
    <row r="9" spans="1:5" x14ac:dyDescent="0.35">
      <c r="B9" t="s">
        <v>28</v>
      </c>
      <c r="C9" s="3">
        <v>137.35975649999958</v>
      </c>
      <c r="D9" s="7">
        <v>122.9</v>
      </c>
      <c r="E9" s="7">
        <v>128.63333333333298</v>
      </c>
    </row>
    <row r="10" spans="1:5" x14ac:dyDescent="0.35">
      <c r="B10" t="s">
        <v>29</v>
      </c>
      <c r="C10" s="3">
        <v>134.94182954999971</v>
      </c>
      <c r="D10" s="7">
        <v>129.30000000000001</v>
      </c>
      <c r="E10" s="7">
        <v>128.1</v>
      </c>
    </row>
    <row r="11" spans="1:5" x14ac:dyDescent="0.35">
      <c r="B11" t="s">
        <v>30</v>
      </c>
      <c r="C11" s="3">
        <v>131.5992806849998</v>
      </c>
      <c r="D11" s="7">
        <v>123.8</v>
      </c>
      <c r="E11" s="7">
        <v>125.33333333333333</v>
      </c>
    </row>
    <row r="12" spans="1:5" x14ac:dyDescent="0.35">
      <c r="B12" t="s">
        <v>31</v>
      </c>
      <c r="C12" s="3">
        <v>128.74949647949956</v>
      </c>
      <c r="D12" s="7">
        <v>122.099999999999</v>
      </c>
      <c r="E12" s="7">
        <v>125.06666666666634</v>
      </c>
    </row>
    <row r="13" spans="1:5" x14ac:dyDescent="0.35">
      <c r="B13" t="s">
        <v>32</v>
      </c>
      <c r="C13" s="3">
        <v>147.60464753564938</v>
      </c>
      <c r="D13" s="7">
        <v>191.599999999999</v>
      </c>
      <c r="E13" s="7">
        <v>145.83333333333266</v>
      </c>
    </row>
    <row r="14" spans="1:5" x14ac:dyDescent="0.35">
      <c r="B14" t="s">
        <v>33</v>
      </c>
      <c r="C14" s="3">
        <v>146.13325327495454</v>
      </c>
      <c r="D14" s="7">
        <v>142.69999999999999</v>
      </c>
      <c r="E14" s="7">
        <v>152.13333333333267</v>
      </c>
    </row>
    <row r="15" spans="1:5" x14ac:dyDescent="0.35">
      <c r="B15" t="s">
        <v>34</v>
      </c>
      <c r="C15" s="3">
        <v>135.63047729246819</v>
      </c>
      <c r="D15" s="7">
        <v>111.124</v>
      </c>
      <c r="E15" s="7">
        <v>148.47466666666631</v>
      </c>
    </row>
    <row r="16" spans="1:5" x14ac:dyDescent="0.35">
      <c r="A16" t="s">
        <v>16</v>
      </c>
      <c r="B16" t="s">
        <v>23</v>
      </c>
      <c r="C16" s="3">
        <v>137.24133410472774</v>
      </c>
      <c r="D16" s="7">
        <v>141</v>
      </c>
      <c r="E16" s="7">
        <v>131.60799999999998</v>
      </c>
    </row>
    <row r="17" spans="1:5" x14ac:dyDescent="0.35">
      <c r="B17" t="s">
        <v>24</v>
      </c>
      <c r="C17" s="3">
        <v>135.61793387330943</v>
      </c>
      <c r="D17" s="7">
        <v>131.83000000000001</v>
      </c>
      <c r="E17" s="7">
        <v>127.98466666666667</v>
      </c>
    </row>
    <row r="18" spans="1:5" x14ac:dyDescent="0.35">
      <c r="B18" t="s">
        <v>25</v>
      </c>
      <c r="C18" s="3">
        <v>135.07255371131657</v>
      </c>
      <c r="D18" s="7">
        <v>133.80000000000001</v>
      </c>
      <c r="E18" s="7">
        <v>135.54333333333335</v>
      </c>
    </row>
    <row r="19" spans="1:5" x14ac:dyDescent="0.35">
      <c r="B19" t="s">
        <v>26</v>
      </c>
      <c r="C19" s="3">
        <v>131.18078759792161</v>
      </c>
      <c r="D19" s="7">
        <v>122.1</v>
      </c>
      <c r="E19" s="7">
        <v>129.24333333333334</v>
      </c>
    </row>
    <row r="20" spans="1:5" x14ac:dyDescent="0.35">
      <c r="B20" t="s">
        <v>27</v>
      </c>
      <c r="C20" s="3">
        <v>132.63855131854513</v>
      </c>
      <c r="D20" s="7">
        <v>136.04</v>
      </c>
      <c r="E20" s="7">
        <v>130.64666666666668</v>
      </c>
    </row>
    <row r="21" spans="1:5" x14ac:dyDescent="0.35">
      <c r="B21" t="s">
        <v>28</v>
      </c>
      <c r="C21" s="3">
        <v>136.48498592298159</v>
      </c>
      <c r="D21" s="7">
        <v>145.46</v>
      </c>
      <c r="E21" s="7">
        <v>134.53333333333333</v>
      </c>
    </row>
    <row r="22" spans="1:5" x14ac:dyDescent="0.35">
      <c r="B22" t="s">
        <v>29</v>
      </c>
      <c r="C22" s="3">
        <v>133.18949014608711</v>
      </c>
      <c r="D22" s="7">
        <v>125.5</v>
      </c>
      <c r="E22" s="7">
        <v>135.66666666666666</v>
      </c>
    </row>
    <row r="23" spans="1:5" x14ac:dyDescent="0.35">
      <c r="B23" t="s">
        <v>30</v>
      </c>
      <c r="C23" s="3">
        <v>133.25264310226098</v>
      </c>
      <c r="D23" s="7">
        <v>133.4</v>
      </c>
      <c r="E23" s="7">
        <v>134.78666666666666</v>
      </c>
    </row>
    <row r="24" spans="1:5" x14ac:dyDescent="0.35">
      <c r="B24" t="s">
        <v>31</v>
      </c>
      <c r="C24" s="3">
        <v>126.39685017158268</v>
      </c>
      <c r="D24" s="7">
        <v>110.4</v>
      </c>
      <c r="E24" s="7">
        <v>123.09999999999998</v>
      </c>
    </row>
    <row r="25" spans="1:5" x14ac:dyDescent="0.35">
      <c r="B25" t="s">
        <v>32</v>
      </c>
      <c r="C25" s="3">
        <v>132.33779512010787</v>
      </c>
      <c r="D25" s="7">
        <v>146.19999999999999</v>
      </c>
      <c r="E25" s="7">
        <v>130</v>
      </c>
    </row>
    <row r="26" spans="1:5" x14ac:dyDescent="0.35">
      <c r="B26" t="s">
        <v>33</v>
      </c>
      <c r="C26" s="3">
        <v>136.4064565840755</v>
      </c>
      <c r="D26" s="7">
        <v>145.9</v>
      </c>
      <c r="E26" s="7">
        <v>134.16666666666666</v>
      </c>
    </row>
    <row r="27" spans="1:5" x14ac:dyDescent="0.35">
      <c r="B27" t="s">
        <v>34</v>
      </c>
      <c r="C27" s="3">
        <v>136.58451960885256</v>
      </c>
      <c r="D27" s="7">
        <v>136.99999999999901</v>
      </c>
      <c r="E27" s="7">
        <v>143.03333333333299</v>
      </c>
    </row>
    <row r="28" spans="1:5" x14ac:dyDescent="0.35">
      <c r="A28" t="s">
        <v>17</v>
      </c>
      <c r="B28" t="s">
        <v>23</v>
      </c>
      <c r="C28" s="3">
        <v>147.35916372619647</v>
      </c>
      <c r="D28" s="7">
        <v>172.49999999999901</v>
      </c>
      <c r="E28" s="7">
        <v>151.79999999999936</v>
      </c>
    </row>
    <row r="29" spans="1:5" x14ac:dyDescent="0.35">
      <c r="B29" t="s">
        <v>24</v>
      </c>
      <c r="C29" s="3">
        <v>143.41141460833751</v>
      </c>
      <c r="D29" s="7">
        <v>134.19999999999999</v>
      </c>
      <c r="E29" s="7">
        <v>147.89999999999932</v>
      </c>
    </row>
    <row r="30" spans="1:5" x14ac:dyDescent="0.35">
      <c r="B30" t="s">
        <v>25</v>
      </c>
      <c r="C30" s="3">
        <v>144.90799022583624</v>
      </c>
      <c r="D30" s="7">
        <v>148.4</v>
      </c>
      <c r="E30" s="7">
        <v>151.69999999999968</v>
      </c>
    </row>
    <row r="31" spans="1:5" x14ac:dyDescent="0.35">
      <c r="B31" t="s">
        <v>26</v>
      </c>
      <c r="C31" s="3">
        <v>145.74559315808537</v>
      </c>
      <c r="D31" s="7">
        <v>147.69999999999999</v>
      </c>
      <c r="E31" s="7">
        <v>143.43333333333334</v>
      </c>
    </row>
    <row r="32" spans="1:5" x14ac:dyDescent="0.35">
      <c r="B32" t="s">
        <v>27</v>
      </c>
      <c r="C32" s="3">
        <v>141.18691521065944</v>
      </c>
      <c r="D32" s="7">
        <v>130.54999999999899</v>
      </c>
      <c r="E32" s="7">
        <v>142.21666666666633</v>
      </c>
    </row>
    <row r="33" spans="1:5" x14ac:dyDescent="0.35">
      <c r="B33" t="s">
        <v>28</v>
      </c>
      <c r="C33" s="3">
        <v>134.15584064746159</v>
      </c>
      <c r="D33" s="7">
        <v>117.75</v>
      </c>
      <c r="E33" s="7">
        <v>131.99999999999966</v>
      </c>
    </row>
    <row r="34" spans="1:5" x14ac:dyDescent="0.35">
      <c r="B34" t="s">
        <v>29</v>
      </c>
      <c r="C34" s="3">
        <v>135.27908845322281</v>
      </c>
      <c r="D34" s="7">
        <v>137.89999999999901</v>
      </c>
      <c r="E34" s="7">
        <v>128.73333333333267</v>
      </c>
    </row>
    <row r="35" spans="1:5" x14ac:dyDescent="0.35">
      <c r="B35" t="s">
        <v>30</v>
      </c>
      <c r="C35" s="3">
        <v>134.50536191725595</v>
      </c>
      <c r="D35" s="7">
        <v>132.69999999999999</v>
      </c>
      <c r="E35" s="7">
        <v>129.44999999999968</v>
      </c>
    </row>
    <row r="36" spans="1:5" x14ac:dyDescent="0.35">
      <c r="B36" t="s">
        <v>31</v>
      </c>
      <c r="C36" s="3">
        <v>129.16375334207916</v>
      </c>
      <c r="D36" s="7">
        <v>116.7</v>
      </c>
      <c r="E36" s="7">
        <v>129.09999999999965</v>
      </c>
    </row>
    <row r="37" spans="1:5" x14ac:dyDescent="0.35">
      <c r="B37" t="s">
        <v>32</v>
      </c>
      <c r="C37" s="3">
        <v>138.45962733945541</v>
      </c>
      <c r="D37" s="7">
        <v>160.15</v>
      </c>
      <c r="E37" s="7">
        <v>136.51666666666665</v>
      </c>
    </row>
    <row r="38" spans="1:5" x14ac:dyDescent="0.35">
      <c r="B38" t="s">
        <v>33</v>
      </c>
      <c r="C38" s="3">
        <v>137.07673913761877</v>
      </c>
      <c r="D38" s="7">
        <v>133.85</v>
      </c>
      <c r="E38" s="7">
        <v>136.9</v>
      </c>
    </row>
    <row r="39" spans="1:5" x14ac:dyDescent="0.35">
      <c r="B39" t="s">
        <v>34</v>
      </c>
      <c r="C39" s="3">
        <v>135.67371739633285</v>
      </c>
      <c r="D39" s="7">
        <v>132.39999999999901</v>
      </c>
      <c r="E39" s="7">
        <v>142.13333333333301</v>
      </c>
    </row>
    <row r="40" spans="1:5" x14ac:dyDescent="0.35">
      <c r="A40" t="s">
        <v>18</v>
      </c>
      <c r="B40" t="s">
        <v>23</v>
      </c>
      <c r="C40" s="3">
        <v>94.971602177432985</v>
      </c>
      <c r="D40" s="7">
        <v>0</v>
      </c>
      <c r="E40" s="7">
        <v>88.749999999999659</v>
      </c>
    </row>
    <row r="41" spans="1:5" x14ac:dyDescent="0.35">
      <c r="B41" t="s">
        <v>24</v>
      </c>
      <c r="C41" s="3">
        <v>95.580121524203079</v>
      </c>
      <c r="D41" s="7">
        <v>97</v>
      </c>
      <c r="E41" s="7">
        <v>76.466666666666342</v>
      </c>
    </row>
    <row r="42" spans="1:5" x14ac:dyDescent="0.35">
      <c r="B42" t="s">
        <v>25</v>
      </c>
      <c r="C42" s="3">
        <v>99.111085066942152</v>
      </c>
      <c r="D42" s="7">
        <v>107.35</v>
      </c>
      <c r="E42" s="7">
        <v>68.11666666666666</v>
      </c>
    </row>
    <row r="43" spans="1:5" x14ac:dyDescent="0.35">
      <c r="B43" t="s">
        <v>26</v>
      </c>
      <c r="C43" s="3">
        <v>99.5277595468595</v>
      </c>
      <c r="D43" s="7">
        <v>100.5</v>
      </c>
      <c r="E43" s="7">
        <v>101.61666666666667</v>
      </c>
    </row>
    <row r="44" spans="1:5" x14ac:dyDescent="0.35">
      <c r="B44" t="s">
        <v>27</v>
      </c>
      <c r="C44" s="3">
        <v>99.354431682801646</v>
      </c>
      <c r="D44" s="7">
        <v>98.95</v>
      </c>
      <c r="E44" s="7">
        <v>102.26666666666667</v>
      </c>
    </row>
    <row r="45" spans="1:5" x14ac:dyDescent="0.35">
      <c r="B45" t="s">
        <v>28</v>
      </c>
      <c r="C45" s="3">
        <v>105.42810217796114</v>
      </c>
      <c r="D45" s="7">
        <v>119.6</v>
      </c>
      <c r="E45" s="7">
        <v>106.34999999999998</v>
      </c>
    </row>
    <row r="46" spans="1:5" x14ac:dyDescent="0.35">
      <c r="B46" t="s">
        <v>29</v>
      </c>
      <c r="C46" s="3">
        <v>96.359671524572761</v>
      </c>
      <c r="D46" s="7">
        <v>75.199999999999903</v>
      </c>
      <c r="E46" s="7">
        <v>97.916666666666629</v>
      </c>
    </row>
    <row r="47" spans="1:5" x14ac:dyDescent="0.35">
      <c r="B47" t="s">
        <v>30</v>
      </c>
      <c r="C47" s="3">
        <v>92.771770067200919</v>
      </c>
      <c r="D47" s="7">
        <v>84.4</v>
      </c>
      <c r="E47" s="7">
        <v>93.066666666666649</v>
      </c>
    </row>
    <row r="48" spans="1:5" x14ac:dyDescent="0.35">
      <c r="B48" t="s">
        <v>31</v>
      </c>
      <c r="C48" s="3">
        <v>91.385239047040614</v>
      </c>
      <c r="D48" s="7">
        <v>88.149999999999906</v>
      </c>
      <c r="E48" s="7">
        <v>82.583333333333272</v>
      </c>
    </row>
    <row r="49" spans="1:5" x14ac:dyDescent="0.35">
      <c r="B49" t="s">
        <v>32</v>
      </c>
      <c r="C49" s="3">
        <v>94.089667332928116</v>
      </c>
      <c r="D49" s="7">
        <v>100.399999999999</v>
      </c>
      <c r="E49" s="7">
        <v>90.983333333332965</v>
      </c>
    </row>
    <row r="50" spans="1:5" x14ac:dyDescent="0.35">
      <c r="B50" t="s">
        <v>33</v>
      </c>
      <c r="C50" s="3">
        <v>97.197767133049666</v>
      </c>
      <c r="D50" s="7">
        <v>104.45</v>
      </c>
      <c r="E50" s="7">
        <v>97.666666666666302</v>
      </c>
    </row>
    <row r="51" spans="1:5" x14ac:dyDescent="0.35">
      <c r="B51" t="s">
        <v>34</v>
      </c>
      <c r="C51" s="3">
        <v>102.58343699313446</v>
      </c>
      <c r="D51" s="7">
        <v>115.149999999999</v>
      </c>
      <c r="E51" s="7">
        <v>106.666666666666</v>
      </c>
    </row>
    <row r="52" spans="1:5" x14ac:dyDescent="0.35">
      <c r="A52" t="s">
        <v>19</v>
      </c>
      <c r="B52" t="s">
        <v>23</v>
      </c>
      <c r="C52" s="3">
        <v>102.15340589519381</v>
      </c>
      <c r="D52" s="7">
        <v>101.149999999999</v>
      </c>
      <c r="E52" s="7">
        <v>106.916666666666</v>
      </c>
    </row>
    <row r="53" spans="1:5" x14ac:dyDescent="0.35">
      <c r="B53" t="s">
        <v>24</v>
      </c>
      <c r="C53" s="3">
        <v>105.90238412663567</v>
      </c>
      <c r="D53" s="7">
        <v>114.65</v>
      </c>
      <c r="E53" s="7">
        <v>110.31666666666599</v>
      </c>
    </row>
    <row r="54" spans="1:5" x14ac:dyDescent="0.35">
      <c r="B54" t="s">
        <v>25</v>
      </c>
      <c r="C54" s="3">
        <v>110.82166888864496</v>
      </c>
      <c r="D54" s="7">
        <v>122.3</v>
      </c>
      <c r="E54" s="7">
        <v>112.69999999999966</v>
      </c>
    </row>
    <row r="55" spans="1:5" x14ac:dyDescent="0.35">
      <c r="B55" t="s">
        <v>26</v>
      </c>
      <c r="C55" s="3">
        <v>102.95516822205147</v>
      </c>
      <c r="D55" s="7">
        <v>84.6</v>
      </c>
      <c r="E55" s="7">
        <v>107.18333333333332</v>
      </c>
    </row>
    <row r="56" spans="1:5" x14ac:dyDescent="0.35">
      <c r="B56" t="s">
        <v>27</v>
      </c>
      <c r="C56" s="3">
        <v>98.888617755436002</v>
      </c>
      <c r="D56" s="7">
        <v>89.399999999999906</v>
      </c>
      <c r="E56" s="7">
        <v>98.766666666666637</v>
      </c>
    </row>
    <row r="57" spans="1:5" x14ac:dyDescent="0.35">
      <c r="B57" t="s">
        <v>28</v>
      </c>
      <c r="C57" s="3">
        <v>95.262032428805185</v>
      </c>
      <c r="D57" s="7">
        <v>86.8</v>
      </c>
      <c r="E57" s="7">
        <v>86.933333333333294</v>
      </c>
    </row>
    <row r="58" spans="1:5" x14ac:dyDescent="0.35">
      <c r="B58" t="s">
        <v>29</v>
      </c>
      <c r="C58" s="3">
        <v>92.843422700163629</v>
      </c>
      <c r="D58" s="7">
        <v>87.2</v>
      </c>
      <c r="E58" s="7">
        <v>87.799999999999969</v>
      </c>
    </row>
    <row r="59" spans="1:5" x14ac:dyDescent="0.35">
      <c r="B59" t="s">
        <v>30</v>
      </c>
      <c r="C59" s="3">
        <v>91.465395890114536</v>
      </c>
      <c r="D59" s="7">
        <v>88.25</v>
      </c>
      <c r="E59" s="7">
        <v>87.416666666666671</v>
      </c>
    </row>
    <row r="60" spans="1:5" x14ac:dyDescent="0.35">
      <c r="B60" t="s">
        <v>31</v>
      </c>
      <c r="C60" s="3">
        <v>89.975777123080178</v>
      </c>
      <c r="D60" s="7">
        <v>86.5</v>
      </c>
      <c r="E60" s="7">
        <v>87.316666666666663</v>
      </c>
    </row>
    <row r="61" spans="1:5" x14ac:dyDescent="0.35">
      <c r="B61" t="s">
        <v>32</v>
      </c>
      <c r="C61" s="3">
        <v>85.798043986156117</v>
      </c>
      <c r="D61" s="7">
        <v>76.05</v>
      </c>
      <c r="E61" s="7">
        <v>83.600000000000009</v>
      </c>
    </row>
    <row r="62" spans="1:5" x14ac:dyDescent="0.35">
      <c r="B62" t="s">
        <v>33</v>
      </c>
      <c r="C62" s="3">
        <v>90.703630790308978</v>
      </c>
      <c r="D62" s="7">
        <v>102.149999999999</v>
      </c>
      <c r="E62" s="7">
        <v>88.233333333333007</v>
      </c>
    </row>
    <row r="63" spans="1:5" x14ac:dyDescent="0.35">
      <c r="B63" t="s">
        <v>34</v>
      </c>
      <c r="C63" s="3">
        <v>88.917541553216282</v>
      </c>
      <c r="D63" s="7">
        <v>84.75</v>
      </c>
      <c r="E63" s="7">
        <v>87.649999999999679</v>
      </c>
    </row>
    <row r="64" spans="1:5" x14ac:dyDescent="0.35">
      <c r="A64" t="s">
        <v>20</v>
      </c>
      <c r="B64" t="s">
        <v>23</v>
      </c>
      <c r="C64" s="3">
        <v>92.152279087251358</v>
      </c>
      <c r="D64" s="7">
        <v>99.699999999999903</v>
      </c>
      <c r="E64" s="7">
        <v>95.533333333332962</v>
      </c>
    </row>
    <row r="65" spans="2:5" x14ac:dyDescent="0.35">
      <c r="B65" t="s">
        <v>24</v>
      </c>
      <c r="C65" s="3">
        <v>97.566595361075656</v>
      </c>
      <c r="D65" s="7">
        <v>110.19999999999899</v>
      </c>
      <c r="E65" s="7">
        <v>98.216666666666299</v>
      </c>
    </row>
    <row r="66" spans="2:5" x14ac:dyDescent="0.35">
      <c r="B66" t="s">
        <v>25</v>
      </c>
      <c r="C66" s="3">
        <v>93.301616752752949</v>
      </c>
      <c r="D66" s="7">
        <v>83.35</v>
      </c>
      <c r="E66" s="7">
        <v>97.749999999999616</v>
      </c>
    </row>
    <row r="67" spans="2:5" x14ac:dyDescent="0.35">
      <c r="B67" t="s">
        <v>26</v>
      </c>
      <c r="C67" s="3">
        <v>91.741131726927051</v>
      </c>
      <c r="D67" s="7">
        <v>88.1</v>
      </c>
      <c r="E67" s="7">
        <v>93.883333333332985</v>
      </c>
    </row>
    <row r="68" spans="2:5" x14ac:dyDescent="0.35">
      <c r="B68" t="s">
        <v>27</v>
      </c>
      <c r="C68" s="3">
        <v>95.448792208848943</v>
      </c>
      <c r="D68" s="7">
        <v>104.1</v>
      </c>
      <c r="E68" s="7">
        <v>91.84999999999998</v>
      </c>
    </row>
    <row r="69" spans="2:5" x14ac:dyDescent="0.35">
      <c r="B69" t="s">
        <v>28</v>
      </c>
      <c r="C69" s="3">
        <v>97.774154546194268</v>
      </c>
      <c r="D69" s="7">
        <v>103.2</v>
      </c>
      <c r="E69" s="7">
        <v>98.466666666666654</v>
      </c>
    </row>
    <row r="70" spans="2:5" x14ac:dyDescent="0.35">
      <c r="B70" t="s">
        <v>29</v>
      </c>
      <c r="C70" s="3">
        <v>96.281908182335982</v>
      </c>
      <c r="D70" s="7">
        <v>92.8</v>
      </c>
      <c r="E70" s="7">
        <v>100.03333333333335</v>
      </c>
    </row>
    <row r="71" spans="2:5" x14ac:dyDescent="0.35">
      <c r="B71" t="s">
        <v>30</v>
      </c>
      <c r="C71" s="3">
        <v>92.657335727635143</v>
      </c>
      <c r="D71" s="7">
        <v>84.199999999999903</v>
      </c>
      <c r="E71" s="7">
        <v>93.399999999999977</v>
      </c>
    </row>
    <row r="72" spans="2:5" x14ac:dyDescent="0.35">
      <c r="B72" t="s">
        <v>31</v>
      </c>
      <c r="C72" s="3">
        <v>92.910135009344572</v>
      </c>
      <c r="D72" s="7">
        <v>93.499999999999901</v>
      </c>
      <c r="E72" s="7">
        <v>90.166666666666586</v>
      </c>
    </row>
    <row r="73" spans="2:5" x14ac:dyDescent="0.35">
      <c r="B73" t="s">
        <v>32</v>
      </c>
      <c r="C73" s="3">
        <v>71.232094506541188</v>
      </c>
      <c r="D73" s="7">
        <v>20.65</v>
      </c>
      <c r="E73" s="7">
        <v>66.116666666666603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BEFB-ED37-4C80-AD98-4F83FA2B14C1}">
  <sheetPr codeName="Sheet3"/>
  <dimension ref="A1:F135"/>
  <sheetViews>
    <sheetView topLeftCell="A2" zoomScale="77" zoomScaleNormal="100" workbookViewId="0">
      <selection activeCell="E10" sqref="E10"/>
    </sheetView>
  </sheetViews>
  <sheetFormatPr defaultRowHeight="14.5" x14ac:dyDescent="0.35"/>
  <cols>
    <col min="1" max="1" width="12.08984375" style="2" customWidth="1"/>
    <col min="2" max="2" width="13.90625" customWidth="1"/>
    <col min="3" max="3" width="13.54296875" style="3" customWidth="1"/>
    <col min="4" max="4" width="21.90625" style="3" customWidth="1"/>
    <col min="5" max="5" width="14.54296875" customWidth="1"/>
    <col min="6" max="6" width="20.08984375" customWidth="1"/>
  </cols>
  <sheetData>
    <row r="1" spans="1:6" x14ac:dyDescent="0.35">
      <c r="A1" s="2" t="s">
        <v>9</v>
      </c>
      <c r="B1" t="s">
        <v>10</v>
      </c>
      <c r="C1" s="3" t="s">
        <v>11</v>
      </c>
      <c r="D1" s="3" t="s">
        <v>38</v>
      </c>
      <c r="E1" t="s">
        <v>13</v>
      </c>
      <c r="F1" t="s">
        <v>12</v>
      </c>
    </row>
    <row r="2" spans="1:6" x14ac:dyDescent="0.35">
      <c r="A2" s="2">
        <v>41670</v>
      </c>
      <c r="B2">
        <v>152.099999999999</v>
      </c>
      <c r="D2" s="3">
        <f>B2</f>
        <v>152.099999999999</v>
      </c>
    </row>
    <row r="3" spans="1:6" x14ac:dyDescent="0.35">
      <c r="A3" s="2">
        <v>41698</v>
      </c>
      <c r="B3">
        <v>176.99999999999901</v>
      </c>
      <c r="D3" s="3">
        <f>0.3*B3+(1-0.3)*D2</f>
        <v>159.569999999999</v>
      </c>
    </row>
    <row r="4" spans="1:6" x14ac:dyDescent="0.35">
      <c r="A4" s="2">
        <v>41729</v>
      </c>
      <c r="B4">
        <v>147.655</v>
      </c>
      <c r="C4" s="3">
        <f>AVERAGE(B2:B4)</f>
        <v>158.91833333333264</v>
      </c>
      <c r="D4" s="3">
        <f t="shared" ref="D4:D67" si="0">0.3*B4+(1-0.3)*D3</f>
        <v>155.99549999999928</v>
      </c>
      <c r="E4" s="4">
        <f>IF(AND(B4&lt;&gt;0,C4&lt;&gt;""),ABS((B4-C4)/B4),"")</f>
        <v>7.6281421782754655E-2</v>
      </c>
      <c r="F4" s="4">
        <f>IF(AND(B4&lt;&gt;0, D4&lt;&gt;""), ABS((B4 - D4) / B4), "")</f>
        <v>5.6486404117701949E-2</v>
      </c>
    </row>
    <row r="5" spans="1:6" x14ac:dyDescent="0.35">
      <c r="A5" s="2">
        <v>41759</v>
      </c>
      <c r="B5">
        <v>130.89999999999901</v>
      </c>
      <c r="C5" s="3">
        <f t="shared" ref="C5:C68" si="1">AVERAGE(B3:B5)</f>
        <v>151.85166666666601</v>
      </c>
      <c r="D5" s="3">
        <f t="shared" si="0"/>
        <v>148.4668499999992</v>
      </c>
      <c r="E5" s="4">
        <f t="shared" ref="E5:E68" si="2">IF(AND(B5&lt;&gt;0,C5&lt;&gt;""),ABS((B5-C5)/B5),"")</f>
        <v>0.16005856888210201</v>
      </c>
      <c r="F5" s="4">
        <f t="shared" ref="F5:F68" si="3">IF(AND(B5&lt;&gt;0, D5&lt;&gt;""), ABS((B5 - D5) / B5), "")</f>
        <v>0.13420053475936072</v>
      </c>
    </row>
    <row r="6" spans="1:6" x14ac:dyDescent="0.35">
      <c r="A6" s="2">
        <v>41790</v>
      </c>
      <c r="B6">
        <v>132.1</v>
      </c>
      <c r="C6" s="3">
        <f t="shared" si="1"/>
        <v>136.88499999999968</v>
      </c>
      <c r="D6" s="3">
        <f t="shared" si="0"/>
        <v>143.55679499999943</v>
      </c>
      <c r="E6" s="4">
        <f t="shared" si="2"/>
        <v>3.6222558667673613E-2</v>
      </c>
      <c r="F6" s="4">
        <f t="shared" si="3"/>
        <v>8.6728198334590695E-2</v>
      </c>
    </row>
    <row r="7" spans="1:6" x14ac:dyDescent="0.35">
      <c r="A7" s="2">
        <v>41820</v>
      </c>
      <c r="B7">
        <v>122.9</v>
      </c>
      <c r="C7" s="3">
        <f t="shared" si="1"/>
        <v>128.63333333333298</v>
      </c>
      <c r="D7" s="3">
        <f t="shared" si="0"/>
        <v>137.35975649999958</v>
      </c>
      <c r="E7" s="4">
        <f t="shared" si="2"/>
        <v>4.6650393273661342E-2</v>
      </c>
      <c r="F7" s="4">
        <f t="shared" si="3"/>
        <v>0.11765465012204696</v>
      </c>
    </row>
    <row r="8" spans="1:6" x14ac:dyDescent="0.35">
      <c r="A8" s="2">
        <v>41851</v>
      </c>
      <c r="B8">
        <v>129.30000000000001</v>
      </c>
      <c r="C8" s="3">
        <f t="shared" si="1"/>
        <v>128.1</v>
      </c>
      <c r="D8" s="3">
        <f t="shared" si="0"/>
        <v>134.94182954999971</v>
      </c>
      <c r="E8" s="4">
        <f t="shared" si="2"/>
        <v>9.2807424593968832E-3</v>
      </c>
      <c r="F8" s="4">
        <f t="shared" si="3"/>
        <v>4.3633639211134556E-2</v>
      </c>
    </row>
    <row r="9" spans="1:6" x14ac:dyDescent="0.35">
      <c r="A9" s="2">
        <v>41882</v>
      </c>
      <c r="B9">
        <v>123.8</v>
      </c>
      <c r="C9" s="3">
        <f t="shared" si="1"/>
        <v>125.33333333333333</v>
      </c>
      <c r="D9" s="3">
        <f t="shared" si="0"/>
        <v>131.5992806849998</v>
      </c>
      <c r="E9" s="4">
        <f t="shared" si="2"/>
        <v>1.2385568120624649E-2</v>
      </c>
      <c r="F9" s="4">
        <f t="shared" si="3"/>
        <v>6.2999036227785146E-2</v>
      </c>
    </row>
    <row r="10" spans="1:6" x14ac:dyDescent="0.35">
      <c r="A10" s="2">
        <v>41912</v>
      </c>
      <c r="B10">
        <v>122.099999999999</v>
      </c>
      <c r="C10" s="3">
        <f t="shared" si="1"/>
        <v>125.06666666666634</v>
      </c>
      <c r="D10" s="3">
        <f t="shared" si="0"/>
        <v>128.74949647949956</v>
      </c>
      <c r="E10" s="4">
        <f t="shared" si="2"/>
        <v>2.4297024297029981E-2</v>
      </c>
      <c r="F10" s="4">
        <f t="shared" si="3"/>
        <v>5.4459430626540628E-2</v>
      </c>
    </row>
    <row r="11" spans="1:6" x14ac:dyDescent="0.35">
      <c r="A11" s="2">
        <v>41943</v>
      </c>
      <c r="B11">
        <v>191.599999999999</v>
      </c>
      <c r="C11" s="3">
        <f t="shared" si="1"/>
        <v>145.83333333333266</v>
      </c>
      <c r="D11" s="3">
        <f t="shared" si="0"/>
        <v>147.60464753564938</v>
      </c>
      <c r="E11" s="4">
        <f t="shared" si="2"/>
        <v>0.2388656924147525</v>
      </c>
      <c r="F11" s="4">
        <f t="shared" si="3"/>
        <v>0.22962083749660675</v>
      </c>
    </row>
    <row r="12" spans="1:6" x14ac:dyDescent="0.35">
      <c r="A12" s="2">
        <v>41973</v>
      </c>
      <c r="B12">
        <v>142.69999999999999</v>
      </c>
      <c r="C12" s="3">
        <f t="shared" si="1"/>
        <v>152.13333333333267</v>
      </c>
      <c r="D12" s="3">
        <f t="shared" si="0"/>
        <v>146.13325327495454</v>
      </c>
      <c r="E12" s="4">
        <f t="shared" si="2"/>
        <v>6.6106049988315943E-2</v>
      </c>
      <c r="F12" s="4">
        <f t="shared" si="3"/>
        <v>2.4059238086577103E-2</v>
      </c>
    </row>
    <row r="13" spans="1:6" x14ac:dyDescent="0.35">
      <c r="A13" s="2">
        <v>42004</v>
      </c>
      <c r="B13">
        <v>111.124</v>
      </c>
      <c r="C13" s="3">
        <f t="shared" si="1"/>
        <v>148.47466666666631</v>
      </c>
      <c r="D13" s="3">
        <f t="shared" si="0"/>
        <v>135.63047729246819</v>
      </c>
      <c r="E13" s="4">
        <f t="shared" si="2"/>
        <v>0.33611701042678732</v>
      </c>
      <c r="F13" s="4">
        <f t="shared" si="3"/>
        <v>0.22053271383740858</v>
      </c>
    </row>
    <row r="14" spans="1:6" x14ac:dyDescent="0.35">
      <c r="A14" s="2">
        <v>42035</v>
      </c>
      <c r="B14">
        <v>141</v>
      </c>
      <c r="C14" s="3">
        <f t="shared" si="1"/>
        <v>131.60799999999998</v>
      </c>
      <c r="D14" s="3">
        <f t="shared" si="0"/>
        <v>137.24133410472774</v>
      </c>
      <c r="E14" s="4">
        <f t="shared" si="2"/>
        <v>6.6609929078014357E-2</v>
      </c>
      <c r="F14" s="4">
        <f t="shared" si="3"/>
        <v>2.6657204931008927E-2</v>
      </c>
    </row>
    <row r="15" spans="1:6" x14ac:dyDescent="0.35">
      <c r="A15" s="2">
        <v>42063</v>
      </c>
      <c r="B15">
        <v>131.83000000000001</v>
      </c>
      <c r="C15" s="3">
        <f t="shared" si="1"/>
        <v>127.98466666666667</v>
      </c>
      <c r="D15" s="3">
        <f t="shared" si="0"/>
        <v>135.61793387330943</v>
      </c>
      <c r="E15" s="4">
        <f t="shared" si="2"/>
        <v>2.9168879111987733E-2</v>
      </c>
      <c r="F15" s="4">
        <f t="shared" si="3"/>
        <v>2.8733473968819031E-2</v>
      </c>
    </row>
    <row r="16" spans="1:6" x14ac:dyDescent="0.35">
      <c r="A16" s="2">
        <v>42094</v>
      </c>
      <c r="B16">
        <v>133.80000000000001</v>
      </c>
      <c r="C16" s="3">
        <f t="shared" si="1"/>
        <v>135.54333333333335</v>
      </c>
      <c r="D16" s="3">
        <f t="shared" si="0"/>
        <v>135.07255371131657</v>
      </c>
      <c r="E16" s="4">
        <f t="shared" si="2"/>
        <v>1.3029397110114643E-2</v>
      </c>
      <c r="F16" s="4">
        <f t="shared" si="3"/>
        <v>9.5108648080460493E-3</v>
      </c>
    </row>
    <row r="17" spans="1:6" x14ac:dyDescent="0.35">
      <c r="A17" s="2">
        <v>42124</v>
      </c>
      <c r="B17">
        <v>122.1</v>
      </c>
      <c r="C17" s="3">
        <f t="shared" si="1"/>
        <v>129.24333333333334</v>
      </c>
      <c r="D17" s="3">
        <f t="shared" si="0"/>
        <v>131.18078759792161</v>
      </c>
      <c r="E17" s="4">
        <f t="shared" si="2"/>
        <v>5.8503958503958606E-2</v>
      </c>
      <c r="F17" s="4">
        <f t="shared" si="3"/>
        <v>7.4371724798702812E-2</v>
      </c>
    </row>
    <row r="18" spans="1:6" x14ac:dyDescent="0.35">
      <c r="A18" s="2">
        <v>42155</v>
      </c>
      <c r="B18">
        <v>136.04</v>
      </c>
      <c r="C18" s="3">
        <f t="shared" si="1"/>
        <v>130.64666666666668</v>
      </c>
      <c r="D18" s="3">
        <f t="shared" si="0"/>
        <v>132.63855131854513</v>
      </c>
      <c r="E18" s="4">
        <f t="shared" si="2"/>
        <v>3.9645202391453374E-2</v>
      </c>
      <c r="F18" s="4">
        <f t="shared" si="3"/>
        <v>2.5003298158298048E-2</v>
      </c>
    </row>
    <row r="19" spans="1:6" x14ac:dyDescent="0.35">
      <c r="A19" s="2">
        <v>42185</v>
      </c>
      <c r="B19">
        <v>145.46</v>
      </c>
      <c r="C19" s="3">
        <f t="shared" si="1"/>
        <v>134.53333333333333</v>
      </c>
      <c r="D19" s="3">
        <f t="shared" si="0"/>
        <v>136.48498592298159</v>
      </c>
      <c r="E19" s="4">
        <f t="shared" si="2"/>
        <v>7.5118016407718105E-2</v>
      </c>
      <c r="F19" s="4">
        <f t="shared" si="3"/>
        <v>6.1700907995451769E-2</v>
      </c>
    </row>
    <row r="20" spans="1:6" x14ac:dyDescent="0.35">
      <c r="A20" s="2">
        <v>42216</v>
      </c>
      <c r="B20">
        <v>125.5</v>
      </c>
      <c r="C20" s="3">
        <f t="shared" si="1"/>
        <v>135.66666666666666</v>
      </c>
      <c r="D20" s="3">
        <f t="shared" si="0"/>
        <v>133.18949014608711</v>
      </c>
      <c r="E20" s="4">
        <f t="shared" si="2"/>
        <v>8.1009296148738308E-2</v>
      </c>
      <c r="F20" s="4">
        <f t="shared" si="3"/>
        <v>6.1270837817427169E-2</v>
      </c>
    </row>
    <row r="21" spans="1:6" x14ac:dyDescent="0.35">
      <c r="A21" s="2">
        <v>42247</v>
      </c>
      <c r="B21">
        <v>133.4</v>
      </c>
      <c r="C21" s="3">
        <f t="shared" si="1"/>
        <v>134.78666666666666</v>
      </c>
      <c r="D21" s="3">
        <f t="shared" si="0"/>
        <v>133.25264310226098</v>
      </c>
      <c r="E21" s="4">
        <f t="shared" si="2"/>
        <v>1.039480259870057E-2</v>
      </c>
      <c r="F21" s="4">
        <f t="shared" si="3"/>
        <v>1.1046244208323091E-3</v>
      </c>
    </row>
    <row r="22" spans="1:6" x14ac:dyDescent="0.35">
      <c r="A22" s="2">
        <v>42277</v>
      </c>
      <c r="B22">
        <v>110.4</v>
      </c>
      <c r="C22" s="3">
        <f t="shared" si="1"/>
        <v>123.09999999999998</v>
      </c>
      <c r="D22" s="3">
        <f t="shared" si="0"/>
        <v>126.39685017158268</v>
      </c>
      <c r="E22" s="4">
        <f t="shared" si="2"/>
        <v>0.11503623188405773</v>
      </c>
      <c r="F22" s="4">
        <f t="shared" si="3"/>
        <v>0.14489900517737933</v>
      </c>
    </row>
    <row r="23" spans="1:6" x14ac:dyDescent="0.35">
      <c r="A23" s="2">
        <v>42308</v>
      </c>
      <c r="B23">
        <v>146.19999999999999</v>
      </c>
      <c r="C23" s="3">
        <f t="shared" si="1"/>
        <v>130</v>
      </c>
      <c r="D23" s="3">
        <f t="shared" si="0"/>
        <v>132.33779512010787</v>
      </c>
      <c r="E23" s="4">
        <f t="shared" si="2"/>
        <v>0.11080711354309158</v>
      </c>
      <c r="F23" s="4">
        <f t="shared" si="3"/>
        <v>9.4816722844679346E-2</v>
      </c>
    </row>
    <row r="24" spans="1:6" x14ac:dyDescent="0.35">
      <c r="A24" s="2">
        <v>42338</v>
      </c>
      <c r="B24">
        <v>145.9</v>
      </c>
      <c r="C24" s="3">
        <f t="shared" si="1"/>
        <v>134.16666666666666</v>
      </c>
      <c r="D24" s="3">
        <f t="shared" si="0"/>
        <v>136.4064565840755</v>
      </c>
      <c r="E24" s="4">
        <f t="shared" si="2"/>
        <v>8.0420379255197724E-2</v>
      </c>
      <c r="F24" s="4">
        <f t="shared" si="3"/>
        <v>6.5068837669119306E-2</v>
      </c>
    </row>
    <row r="25" spans="1:6" x14ac:dyDescent="0.35">
      <c r="A25" s="2">
        <v>42369</v>
      </c>
      <c r="B25">
        <v>136.99999999999901</v>
      </c>
      <c r="C25" s="3">
        <f t="shared" si="1"/>
        <v>143.03333333333299</v>
      </c>
      <c r="D25" s="3">
        <f t="shared" si="0"/>
        <v>136.58451960885256</v>
      </c>
      <c r="E25" s="4">
        <f t="shared" si="2"/>
        <v>4.4038929440394371E-2</v>
      </c>
      <c r="F25" s="4">
        <f t="shared" si="3"/>
        <v>3.0327035850105733E-3</v>
      </c>
    </row>
    <row r="26" spans="1:6" x14ac:dyDescent="0.35">
      <c r="A26" s="2">
        <v>42400</v>
      </c>
      <c r="B26">
        <v>172.49999999999901</v>
      </c>
      <c r="C26" s="3">
        <f t="shared" si="1"/>
        <v>151.79999999999936</v>
      </c>
      <c r="D26" s="3">
        <f t="shared" si="0"/>
        <v>147.35916372619647</v>
      </c>
      <c r="E26" s="4">
        <f t="shared" si="2"/>
        <v>0.11999999999999865</v>
      </c>
      <c r="F26" s="4">
        <f t="shared" si="3"/>
        <v>0.14574397839885611</v>
      </c>
    </row>
    <row r="27" spans="1:6" x14ac:dyDescent="0.35">
      <c r="A27" s="2">
        <v>42429</v>
      </c>
      <c r="B27">
        <v>134.19999999999999</v>
      </c>
      <c r="C27" s="3">
        <f t="shared" si="1"/>
        <v>147.89999999999932</v>
      </c>
      <c r="D27" s="3">
        <f t="shared" si="0"/>
        <v>143.41141460833751</v>
      </c>
      <c r="E27" s="4">
        <f t="shared" si="2"/>
        <v>0.10208643815200698</v>
      </c>
      <c r="F27" s="4">
        <f t="shared" si="3"/>
        <v>6.8639453117269156E-2</v>
      </c>
    </row>
    <row r="28" spans="1:6" x14ac:dyDescent="0.35">
      <c r="A28" s="2">
        <v>42460</v>
      </c>
      <c r="B28">
        <v>148.4</v>
      </c>
      <c r="C28" s="3">
        <f t="shared" si="1"/>
        <v>151.69999999999968</v>
      </c>
      <c r="D28" s="3">
        <f t="shared" si="0"/>
        <v>144.90799022583624</v>
      </c>
      <c r="E28" s="4">
        <f t="shared" si="2"/>
        <v>2.2237196765496431E-2</v>
      </c>
      <c r="F28" s="4">
        <f t="shared" si="3"/>
        <v>2.3531063168219419E-2</v>
      </c>
    </row>
    <row r="29" spans="1:6" x14ac:dyDescent="0.35">
      <c r="A29" s="2">
        <v>42490</v>
      </c>
      <c r="B29">
        <v>147.69999999999999</v>
      </c>
      <c r="C29" s="3">
        <f t="shared" si="1"/>
        <v>143.43333333333334</v>
      </c>
      <c r="D29" s="3">
        <f t="shared" si="0"/>
        <v>145.74559315808537</v>
      </c>
      <c r="E29" s="4">
        <f t="shared" si="2"/>
        <v>2.8887384337621204E-2</v>
      </c>
      <c r="F29" s="4">
        <f t="shared" si="3"/>
        <v>1.3232273811202564E-2</v>
      </c>
    </row>
    <row r="30" spans="1:6" x14ac:dyDescent="0.35">
      <c r="A30" s="2">
        <v>42521</v>
      </c>
      <c r="B30">
        <v>130.54999999999899</v>
      </c>
      <c r="C30" s="3">
        <f t="shared" si="1"/>
        <v>142.21666666666633</v>
      </c>
      <c r="D30" s="3">
        <f t="shared" si="0"/>
        <v>141.18691521065944</v>
      </c>
      <c r="E30" s="4">
        <f t="shared" si="2"/>
        <v>8.9365504915108612E-2</v>
      </c>
      <c r="F30" s="4">
        <f t="shared" si="3"/>
        <v>8.147771130341272E-2</v>
      </c>
    </row>
    <row r="31" spans="1:6" x14ac:dyDescent="0.35">
      <c r="A31" s="2">
        <v>42551</v>
      </c>
      <c r="B31">
        <v>117.75</v>
      </c>
      <c r="C31" s="3">
        <f t="shared" si="1"/>
        <v>131.99999999999966</v>
      </c>
      <c r="D31" s="3">
        <f t="shared" si="0"/>
        <v>134.15584064746159</v>
      </c>
      <c r="E31" s="4">
        <f t="shared" si="2"/>
        <v>0.12101910828025188</v>
      </c>
      <c r="F31" s="4">
        <f t="shared" si="3"/>
        <v>0.13932773373640414</v>
      </c>
    </row>
    <row r="32" spans="1:6" x14ac:dyDescent="0.35">
      <c r="A32" s="2">
        <v>42582</v>
      </c>
      <c r="B32">
        <v>137.89999999999901</v>
      </c>
      <c r="C32" s="3">
        <f t="shared" si="1"/>
        <v>128.73333333333267</v>
      </c>
      <c r="D32" s="3">
        <f t="shared" si="0"/>
        <v>135.27908845322281</v>
      </c>
      <c r="E32" s="4">
        <f t="shared" si="2"/>
        <v>6.6473289823541767E-2</v>
      </c>
      <c r="F32" s="4">
        <f t="shared" si="3"/>
        <v>1.9005885038261186E-2</v>
      </c>
    </row>
    <row r="33" spans="1:6" x14ac:dyDescent="0.35">
      <c r="A33" s="2">
        <v>42613</v>
      </c>
      <c r="B33">
        <v>132.69999999999999</v>
      </c>
      <c r="C33" s="3">
        <f t="shared" si="1"/>
        <v>129.44999999999968</v>
      </c>
      <c r="D33" s="3">
        <f t="shared" si="0"/>
        <v>134.50536191725595</v>
      </c>
      <c r="E33" s="4">
        <f t="shared" si="2"/>
        <v>2.4491333835722027E-2</v>
      </c>
      <c r="F33" s="4">
        <f t="shared" si="3"/>
        <v>1.3604837356864847E-2</v>
      </c>
    </row>
    <row r="34" spans="1:6" x14ac:dyDescent="0.35">
      <c r="A34" s="2">
        <v>42643</v>
      </c>
      <c r="B34">
        <v>116.7</v>
      </c>
      <c r="C34" s="3">
        <f t="shared" si="1"/>
        <v>129.09999999999965</v>
      </c>
      <c r="D34" s="3">
        <f t="shared" si="0"/>
        <v>129.16375334207916</v>
      </c>
      <c r="E34" s="4">
        <f t="shared" si="2"/>
        <v>0.1062553556126791</v>
      </c>
      <c r="F34" s="4">
        <f t="shared" si="3"/>
        <v>0.10680165674446579</v>
      </c>
    </row>
    <row r="35" spans="1:6" x14ac:dyDescent="0.35">
      <c r="A35" s="2">
        <v>42674</v>
      </c>
      <c r="B35">
        <v>160.15</v>
      </c>
      <c r="C35" s="3">
        <f t="shared" si="1"/>
        <v>136.51666666666665</v>
      </c>
      <c r="D35" s="3">
        <f t="shared" si="0"/>
        <v>138.45962733945541</v>
      </c>
      <c r="E35" s="4">
        <f t="shared" si="2"/>
        <v>0.14756998647101688</v>
      </c>
      <c r="F35" s="4">
        <f t="shared" si="3"/>
        <v>0.13543785613827408</v>
      </c>
    </row>
    <row r="36" spans="1:6" x14ac:dyDescent="0.35">
      <c r="A36" s="2">
        <v>42704</v>
      </c>
      <c r="B36">
        <v>133.85</v>
      </c>
      <c r="C36" s="3">
        <f t="shared" si="1"/>
        <v>136.9</v>
      </c>
      <c r="D36" s="3">
        <f t="shared" si="0"/>
        <v>137.07673913761877</v>
      </c>
      <c r="E36" s="4">
        <f t="shared" si="2"/>
        <v>2.278670153156527E-2</v>
      </c>
      <c r="F36" s="4">
        <f t="shared" si="3"/>
        <v>2.410712840955382E-2</v>
      </c>
    </row>
    <row r="37" spans="1:6" x14ac:dyDescent="0.35">
      <c r="A37" s="2">
        <v>42735</v>
      </c>
      <c r="B37">
        <v>132.39999999999901</v>
      </c>
      <c r="C37" s="3">
        <f t="shared" si="1"/>
        <v>142.13333333333301</v>
      </c>
      <c r="D37" s="3">
        <f t="shared" si="0"/>
        <v>135.67371739633285</v>
      </c>
      <c r="E37" s="4">
        <f t="shared" si="2"/>
        <v>7.351460221551416E-2</v>
      </c>
      <c r="F37" s="4">
        <f t="shared" si="3"/>
        <v>2.4725962207959674E-2</v>
      </c>
    </row>
    <row r="38" spans="1:6" x14ac:dyDescent="0.35">
      <c r="A38" s="2">
        <v>42766</v>
      </c>
      <c r="B38">
        <v>0</v>
      </c>
      <c r="C38" s="3">
        <f t="shared" si="1"/>
        <v>88.749999999999659</v>
      </c>
      <c r="D38" s="3">
        <f t="shared" si="0"/>
        <v>94.971602177432985</v>
      </c>
      <c r="E38" s="4" t="str">
        <f t="shared" si="2"/>
        <v/>
      </c>
      <c r="F38" s="4" t="str">
        <f t="shared" si="3"/>
        <v/>
      </c>
    </row>
    <row r="39" spans="1:6" x14ac:dyDescent="0.35">
      <c r="A39" s="2">
        <v>42794</v>
      </c>
      <c r="B39">
        <v>97</v>
      </c>
      <c r="C39" s="3">
        <f t="shared" si="1"/>
        <v>76.466666666666342</v>
      </c>
      <c r="D39" s="3">
        <f t="shared" si="0"/>
        <v>95.580121524203079</v>
      </c>
      <c r="E39" s="4">
        <f t="shared" si="2"/>
        <v>0.21168384879725421</v>
      </c>
      <c r="F39" s="4">
        <f t="shared" si="3"/>
        <v>1.4637922430896091E-2</v>
      </c>
    </row>
    <row r="40" spans="1:6" x14ac:dyDescent="0.35">
      <c r="A40" s="2">
        <v>42825</v>
      </c>
      <c r="B40">
        <v>107.35</v>
      </c>
      <c r="C40" s="3">
        <f t="shared" si="1"/>
        <v>68.11666666666666</v>
      </c>
      <c r="D40" s="3">
        <f t="shared" si="0"/>
        <v>99.111085066942152</v>
      </c>
      <c r="E40" s="4">
        <f t="shared" si="2"/>
        <v>0.36547120012420437</v>
      </c>
      <c r="F40" s="4">
        <f t="shared" si="3"/>
        <v>7.6748159599979895E-2</v>
      </c>
    </row>
    <row r="41" spans="1:6" x14ac:dyDescent="0.35">
      <c r="A41" s="2">
        <v>42855</v>
      </c>
      <c r="B41">
        <v>100.5</v>
      </c>
      <c r="C41" s="3">
        <f t="shared" si="1"/>
        <v>101.61666666666667</v>
      </c>
      <c r="D41" s="3">
        <f t="shared" si="0"/>
        <v>99.5277595468595</v>
      </c>
      <c r="E41" s="4">
        <f t="shared" si="2"/>
        <v>1.1111111111111186E-2</v>
      </c>
      <c r="F41" s="4">
        <f t="shared" si="3"/>
        <v>9.674034359606969E-3</v>
      </c>
    </row>
    <row r="42" spans="1:6" x14ac:dyDescent="0.35">
      <c r="A42" s="2">
        <v>42886</v>
      </c>
      <c r="B42">
        <v>98.95</v>
      </c>
      <c r="C42" s="3">
        <f t="shared" si="1"/>
        <v>102.26666666666667</v>
      </c>
      <c r="D42" s="3">
        <f t="shared" si="0"/>
        <v>99.354431682801646</v>
      </c>
      <c r="E42" s="4">
        <f t="shared" si="2"/>
        <v>3.3518612093649952E-2</v>
      </c>
      <c r="F42" s="4">
        <f t="shared" si="3"/>
        <v>4.0872327721237335E-3</v>
      </c>
    </row>
    <row r="43" spans="1:6" x14ac:dyDescent="0.35">
      <c r="A43" s="2">
        <v>42916</v>
      </c>
      <c r="B43">
        <v>119.6</v>
      </c>
      <c r="C43" s="3">
        <f t="shared" si="1"/>
        <v>106.34999999999998</v>
      </c>
      <c r="D43" s="3">
        <f t="shared" si="0"/>
        <v>105.42810217796114</v>
      </c>
      <c r="E43" s="4">
        <f t="shared" si="2"/>
        <v>0.11078595317725765</v>
      </c>
      <c r="F43" s="4">
        <f t="shared" si="3"/>
        <v>0.1184941289468132</v>
      </c>
    </row>
    <row r="44" spans="1:6" x14ac:dyDescent="0.35">
      <c r="A44" s="2">
        <v>42947</v>
      </c>
      <c r="B44">
        <v>75.199999999999903</v>
      </c>
      <c r="C44" s="3">
        <f t="shared" si="1"/>
        <v>97.916666666666629</v>
      </c>
      <c r="D44" s="3">
        <f t="shared" si="0"/>
        <v>96.359671524572761</v>
      </c>
      <c r="E44" s="4">
        <f t="shared" si="2"/>
        <v>0.30208333333333448</v>
      </c>
      <c r="F44" s="4">
        <f t="shared" si="3"/>
        <v>0.28137861069910752</v>
      </c>
    </row>
    <row r="45" spans="1:6" x14ac:dyDescent="0.35">
      <c r="A45" s="2">
        <v>42978</v>
      </c>
      <c r="B45">
        <v>84.4</v>
      </c>
      <c r="C45" s="3">
        <f t="shared" si="1"/>
        <v>93.066666666666649</v>
      </c>
      <c r="D45" s="3">
        <f t="shared" si="0"/>
        <v>92.771770067200919</v>
      </c>
      <c r="E45" s="4">
        <f t="shared" si="2"/>
        <v>0.10268562401263795</v>
      </c>
      <c r="F45" s="4">
        <f t="shared" si="3"/>
        <v>9.9191588473944464E-2</v>
      </c>
    </row>
    <row r="46" spans="1:6" x14ac:dyDescent="0.35">
      <c r="A46" s="2">
        <v>43008</v>
      </c>
      <c r="B46">
        <v>88.149999999999906</v>
      </c>
      <c r="C46" s="3">
        <f t="shared" si="1"/>
        <v>82.583333333333272</v>
      </c>
      <c r="D46" s="3">
        <f t="shared" si="0"/>
        <v>91.385239047040614</v>
      </c>
      <c r="E46" s="4">
        <f t="shared" si="2"/>
        <v>6.3149933824919346E-2</v>
      </c>
      <c r="F46" s="4">
        <f t="shared" si="3"/>
        <v>3.6701520669775507E-2</v>
      </c>
    </row>
    <row r="47" spans="1:6" x14ac:dyDescent="0.35">
      <c r="A47" s="2">
        <v>43039</v>
      </c>
      <c r="B47">
        <v>100.399999999999</v>
      </c>
      <c r="C47" s="3">
        <f t="shared" si="1"/>
        <v>90.983333333332965</v>
      </c>
      <c r="D47" s="3">
        <f t="shared" si="0"/>
        <v>94.089667332928116</v>
      </c>
      <c r="E47" s="4">
        <f t="shared" si="2"/>
        <v>9.379150066400524E-2</v>
      </c>
      <c r="F47" s="4">
        <f t="shared" si="3"/>
        <v>6.2851918994730513E-2</v>
      </c>
    </row>
    <row r="48" spans="1:6" x14ac:dyDescent="0.35">
      <c r="A48" s="2">
        <v>43069</v>
      </c>
      <c r="B48">
        <v>104.45</v>
      </c>
      <c r="C48" s="3">
        <f t="shared" si="1"/>
        <v>97.666666666666302</v>
      </c>
      <c r="D48" s="3">
        <f t="shared" si="0"/>
        <v>97.197767133049666</v>
      </c>
      <c r="E48" s="4">
        <f t="shared" si="2"/>
        <v>6.4943354076914317E-2</v>
      </c>
      <c r="F48" s="4">
        <f t="shared" si="3"/>
        <v>6.943257890809322E-2</v>
      </c>
    </row>
    <row r="49" spans="1:6" x14ac:dyDescent="0.35">
      <c r="A49" s="2">
        <v>43100</v>
      </c>
      <c r="B49">
        <v>115.149999999999</v>
      </c>
      <c r="C49" s="3">
        <f t="shared" si="1"/>
        <v>106.666666666666</v>
      </c>
      <c r="D49" s="3">
        <f t="shared" si="0"/>
        <v>102.58343699313446</v>
      </c>
      <c r="E49" s="4">
        <f t="shared" si="2"/>
        <v>7.3672022000287163E-2</v>
      </c>
      <c r="F49" s="4">
        <f t="shared" si="3"/>
        <v>0.10913211469270213</v>
      </c>
    </row>
    <row r="50" spans="1:6" x14ac:dyDescent="0.35">
      <c r="A50" s="2">
        <v>43131</v>
      </c>
      <c r="B50">
        <v>101.149999999999</v>
      </c>
      <c r="C50" s="3">
        <f t="shared" si="1"/>
        <v>106.916666666666</v>
      </c>
      <c r="D50" s="3">
        <f t="shared" si="0"/>
        <v>102.15340589519381</v>
      </c>
      <c r="E50" s="4">
        <f t="shared" si="2"/>
        <v>5.7011039710005575E-2</v>
      </c>
      <c r="F50" s="4">
        <f t="shared" si="3"/>
        <v>9.9199791912489045E-3</v>
      </c>
    </row>
    <row r="51" spans="1:6" x14ac:dyDescent="0.35">
      <c r="A51" s="2">
        <v>43159</v>
      </c>
      <c r="B51">
        <v>114.65</v>
      </c>
      <c r="C51" s="3">
        <f t="shared" si="1"/>
        <v>110.31666666666599</v>
      </c>
      <c r="D51" s="3">
        <f t="shared" si="0"/>
        <v>105.90238412663567</v>
      </c>
      <c r="E51" s="4">
        <f t="shared" si="2"/>
        <v>3.7796191306881909E-2</v>
      </c>
      <c r="F51" s="4">
        <f t="shared" si="3"/>
        <v>7.6298437622017781E-2</v>
      </c>
    </row>
    <row r="52" spans="1:6" x14ac:dyDescent="0.35">
      <c r="A52" s="2">
        <v>43190</v>
      </c>
      <c r="B52">
        <v>122.3</v>
      </c>
      <c r="C52" s="3">
        <f t="shared" si="1"/>
        <v>112.69999999999966</v>
      </c>
      <c r="D52" s="3">
        <f t="shared" si="0"/>
        <v>110.82166888864496</v>
      </c>
      <c r="E52" s="4">
        <f t="shared" si="2"/>
        <v>7.8495502861817959E-2</v>
      </c>
      <c r="F52" s="4">
        <f t="shared" si="3"/>
        <v>9.3853892979190778E-2</v>
      </c>
    </row>
    <row r="53" spans="1:6" x14ac:dyDescent="0.35">
      <c r="A53" s="2">
        <v>43220</v>
      </c>
      <c r="B53">
        <v>84.6</v>
      </c>
      <c r="C53" s="3">
        <f t="shared" si="1"/>
        <v>107.18333333333332</v>
      </c>
      <c r="D53" s="3">
        <f t="shared" si="0"/>
        <v>102.95516822205147</v>
      </c>
      <c r="E53" s="4">
        <f t="shared" si="2"/>
        <v>0.26694247438928287</v>
      </c>
      <c r="F53" s="4">
        <f t="shared" si="3"/>
        <v>0.21696416338122312</v>
      </c>
    </row>
    <row r="54" spans="1:6" x14ac:dyDescent="0.35">
      <c r="A54" s="2">
        <v>43251</v>
      </c>
      <c r="B54">
        <v>89.399999999999906</v>
      </c>
      <c r="C54" s="3">
        <f t="shared" si="1"/>
        <v>98.766666666666637</v>
      </c>
      <c r="D54" s="3">
        <f t="shared" si="0"/>
        <v>98.888617755436002</v>
      </c>
      <c r="E54" s="4">
        <f t="shared" si="2"/>
        <v>0.10477255779269286</v>
      </c>
      <c r="F54" s="4">
        <f t="shared" si="3"/>
        <v>0.10613666393105263</v>
      </c>
    </row>
    <row r="55" spans="1:6" x14ac:dyDescent="0.35">
      <c r="A55" s="2">
        <v>43281</v>
      </c>
      <c r="B55">
        <v>86.8</v>
      </c>
      <c r="C55" s="3">
        <f t="shared" si="1"/>
        <v>86.933333333333294</v>
      </c>
      <c r="D55" s="3">
        <f t="shared" si="0"/>
        <v>95.262032428805185</v>
      </c>
      <c r="E55" s="4">
        <f t="shared" si="2"/>
        <v>1.5360983102914441E-3</v>
      </c>
      <c r="F55" s="4">
        <f t="shared" si="3"/>
        <v>9.7488852866419215E-2</v>
      </c>
    </row>
    <row r="56" spans="1:6" x14ac:dyDescent="0.35">
      <c r="A56" s="2">
        <v>43312</v>
      </c>
      <c r="B56">
        <v>87.2</v>
      </c>
      <c r="C56" s="3">
        <f t="shared" si="1"/>
        <v>87.799999999999969</v>
      </c>
      <c r="D56" s="3">
        <f t="shared" si="0"/>
        <v>92.843422700163629</v>
      </c>
      <c r="E56" s="4">
        <f t="shared" si="2"/>
        <v>6.8807339449537368E-3</v>
      </c>
      <c r="F56" s="4">
        <f t="shared" si="3"/>
        <v>6.4718150231234242E-2</v>
      </c>
    </row>
    <row r="57" spans="1:6" x14ac:dyDescent="0.35">
      <c r="A57" s="2">
        <v>43343</v>
      </c>
      <c r="B57">
        <v>88.25</v>
      </c>
      <c r="C57" s="3">
        <f t="shared" si="1"/>
        <v>87.416666666666671</v>
      </c>
      <c r="D57" s="3">
        <f t="shared" si="0"/>
        <v>91.465395890114536</v>
      </c>
      <c r="E57" s="4">
        <f t="shared" si="2"/>
        <v>9.4428706326722782E-3</v>
      </c>
      <c r="F57" s="4">
        <f t="shared" si="3"/>
        <v>3.6435080907813437E-2</v>
      </c>
    </row>
    <row r="58" spans="1:6" x14ac:dyDescent="0.35">
      <c r="A58" s="2">
        <v>43373</v>
      </c>
      <c r="B58">
        <v>86.5</v>
      </c>
      <c r="C58" s="3">
        <f t="shared" si="1"/>
        <v>87.316666666666663</v>
      </c>
      <c r="D58" s="3">
        <f t="shared" si="0"/>
        <v>89.975777123080178</v>
      </c>
      <c r="E58" s="4">
        <f t="shared" si="2"/>
        <v>9.4412331406550625E-3</v>
      </c>
      <c r="F58" s="4">
        <f t="shared" si="3"/>
        <v>4.0182394486476043E-2</v>
      </c>
    </row>
    <row r="59" spans="1:6" x14ac:dyDescent="0.35">
      <c r="A59" s="2">
        <v>43404</v>
      </c>
      <c r="B59">
        <v>76.05</v>
      </c>
      <c r="C59" s="3">
        <f t="shared" si="1"/>
        <v>83.600000000000009</v>
      </c>
      <c r="D59" s="3">
        <f t="shared" si="0"/>
        <v>85.798043986156117</v>
      </c>
      <c r="E59" s="4">
        <f t="shared" si="2"/>
        <v>9.9276791584484048E-2</v>
      </c>
      <c r="F59" s="4">
        <f t="shared" si="3"/>
        <v>0.12817940810198711</v>
      </c>
    </row>
    <row r="60" spans="1:6" x14ac:dyDescent="0.35">
      <c r="A60" s="2">
        <v>43434</v>
      </c>
      <c r="B60">
        <v>102.149999999999</v>
      </c>
      <c r="C60" s="3">
        <f t="shared" si="1"/>
        <v>88.233333333333007</v>
      </c>
      <c r="D60" s="3">
        <f t="shared" si="0"/>
        <v>90.703630790308978</v>
      </c>
      <c r="E60" s="4">
        <f t="shared" si="2"/>
        <v>0.13623755914504285</v>
      </c>
      <c r="F60" s="4">
        <f t="shared" si="3"/>
        <v>0.11205451991865033</v>
      </c>
    </row>
    <row r="61" spans="1:6" x14ac:dyDescent="0.35">
      <c r="A61" s="2">
        <v>43465</v>
      </c>
      <c r="B61">
        <v>84.75</v>
      </c>
      <c r="C61" s="3">
        <f t="shared" si="1"/>
        <v>87.649999999999679</v>
      </c>
      <c r="D61" s="3">
        <f t="shared" si="0"/>
        <v>88.917541553216282</v>
      </c>
      <c r="E61" s="4">
        <f t="shared" si="2"/>
        <v>3.4218289085541934E-2</v>
      </c>
      <c r="F61" s="4">
        <f t="shared" si="3"/>
        <v>4.9174531601372057E-2</v>
      </c>
    </row>
    <row r="62" spans="1:6" x14ac:dyDescent="0.35">
      <c r="A62" s="2">
        <v>43496</v>
      </c>
      <c r="B62">
        <v>99.699999999999903</v>
      </c>
      <c r="C62" s="3">
        <f t="shared" si="1"/>
        <v>95.533333333332962</v>
      </c>
      <c r="D62" s="3">
        <f t="shared" si="0"/>
        <v>92.152279087251358</v>
      </c>
      <c r="E62" s="4">
        <f t="shared" si="2"/>
        <v>4.1792042795054621E-2</v>
      </c>
      <c r="F62" s="4">
        <f t="shared" si="3"/>
        <v>7.5704322093766832E-2</v>
      </c>
    </row>
    <row r="63" spans="1:6" x14ac:dyDescent="0.35">
      <c r="A63" s="2">
        <v>43524</v>
      </c>
      <c r="B63">
        <v>110.19999999999899</v>
      </c>
      <c r="C63" s="3">
        <f t="shared" si="1"/>
        <v>98.216666666666299</v>
      </c>
      <c r="D63" s="3">
        <f t="shared" si="0"/>
        <v>97.566595361075656</v>
      </c>
      <c r="E63" s="4">
        <f t="shared" si="2"/>
        <v>0.10874168179067881</v>
      </c>
      <c r="F63" s="4">
        <f t="shared" si="3"/>
        <v>0.1146406954530259</v>
      </c>
    </row>
    <row r="64" spans="1:6" x14ac:dyDescent="0.35">
      <c r="A64" s="2">
        <v>43555</v>
      </c>
      <c r="B64">
        <v>83.35</v>
      </c>
      <c r="C64" s="3">
        <f t="shared" si="1"/>
        <v>97.749999999999616</v>
      </c>
      <c r="D64" s="3">
        <f t="shared" si="0"/>
        <v>93.301616752752949</v>
      </c>
      <c r="E64" s="4">
        <f t="shared" si="2"/>
        <v>0.17276544691061335</v>
      </c>
      <c r="F64" s="4">
        <f t="shared" si="3"/>
        <v>0.11939552192864973</v>
      </c>
    </row>
    <row r="65" spans="1:6" x14ac:dyDescent="0.35">
      <c r="A65" s="2">
        <v>43585</v>
      </c>
      <c r="B65">
        <v>88.1</v>
      </c>
      <c r="C65" s="3">
        <f t="shared" si="1"/>
        <v>93.883333333332985</v>
      </c>
      <c r="D65" s="3">
        <f t="shared" si="0"/>
        <v>91.741131726927051</v>
      </c>
      <c r="E65" s="4">
        <f t="shared" si="2"/>
        <v>6.5645100264846656E-2</v>
      </c>
      <c r="F65" s="4">
        <f t="shared" si="3"/>
        <v>4.1329531520170909E-2</v>
      </c>
    </row>
    <row r="66" spans="1:6" x14ac:dyDescent="0.35">
      <c r="A66" s="2">
        <v>43616</v>
      </c>
      <c r="B66">
        <v>104.1</v>
      </c>
      <c r="C66" s="3">
        <f t="shared" si="1"/>
        <v>91.84999999999998</v>
      </c>
      <c r="D66" s="3">
        <f t="shared" si="0"/>
        <v>95.448792208848943</v>
      </c>
      <c r="E66" s="4">
        <f t="shared" si="2"/>
        <v>0.11767531219980802</v>
      </c>
      <c r="F66" s="4">
        <f t="shared" si="3"/>
        <v>8.3104781855437584E-2</v>
      </c>
    </row>
    <row r="67" spans="1:6" x14ac:dyDescent="0.35">
      <c r="A67" s="2">
        <v>43646</v>
      </c>
      <c r="B67">
        <v>103.2</v>
      </c>
      <c r="C67" s="3">
        <f t="shared" si="1"/>
        <v>98.466666666666654</v>
      </c>
      <c r="D67" s="3">
        <f t="shared" si="0"/>
        <v>97.774154546194268</v>
      </c>
      <c r="E67" s="4">
        <f t="shared" si="2"/>
        <v>4.5865633074935547E-2</v>
      </c>
      <c r="F67" s="4">
        <f t="shared" si="3"/>
        <v>5.2576021839202861E-2</v>
      </c>
    </row>
    <row r="68" spans="1:6" x14ac:dyDescent="0.35">
      <c r="A68" s="2">
        <v>43677</v>
      </c>
      <c r="B68">
        <v>92.8</v>
      </c>
      <c r="C68" s="3">
        <f t="shared" si="1"/>
        <v>100.03333333333335</v>
      </c>
      <c r="D68" s="3">
        <f t="shared" ref="D68:D71" si="4">0.3*B68+(1-0.3)*D67</f>
        <v>96.281908182335982</v>
      </c>
      <c r="E68" s="4">
        <f t="shared" si="2"/>
        <v>7.7945402298850747E-2</v>
      </c>
      <c r="F68" s="4">
        <f t="shared" si="3"/>
        <v>3.7520562309655017E-2</v>
      </c>
    </row>
    <row r="69" spans="1:6" x14ac:dyDescent="0.35">
      <c r="A69" s="2">
        <v>43708</v>
      </c>
      <c r="B69">
        <v>84.199999999999903</v>
      </c>
      <c r="C69" s="3">
        <f t="shared" ref="C69:C71" si="5">AVERAGE(B67:B69)</f>
        <v>93.399999999999977</v>
      </c>
      <c r="D69" s="3">
        <f t="shared" si="4"/>
        <v>92.657335727635143</v>
      </c>
      <c r="E69" s="4">
        <f t="shared" ref="E69:E71" si="6">IF(AND(B69&lt;&gt;0,C69&lt;&gt;""),ABS((B69-C69)/B69),"")</f>
        <v>0.10926365795724566</v>
      </c>
      <c r="F69" s="4">
        <f t="shared" ref="F69:F71" si="7">IF(AND(B69&lt;&gt;0, D69&lt;&gt;""), ABS((B69 - D69) / B69), "")</f>
        <v>0.10044341719281769</v>
      </c>
    </row>
    <row r="70" spans="1:6" x14ac:dyDescent="0.35">
      <c r="A70" s="2">
        <v>43738</v>
      </c>
      <c r="B70">
        <v>93.499999999999901</v>
      </c>
      <c r="C70" s="3">
        <f t="shared" si="5"/>
        <v>90.166666666666586</v>
      </c>
      <c r="D70" s="3">
        <f t="shared" si="4"/>
        <v>92.910135009344572</v>
      </c>
      <c r="E70" s="4">
        <f t="shared" si="6"/>
        <v>3.5650623885917838E-2</v>
      </c>
      <c r="F70" s="4">
        <f t="shared" si="7"/>
        <v>6.3087164775971066E-3</v>
      </c>
    </row>
    <row r="71" spans="1:6" x14ac:dyDescent="0.35">
      <c r="A71" s="2">
        <v>43769</v>
      </c>
      <c r="B71">
        <v>20.65</v>
      </c>
      <c r="C71" s="3">
        <f t="shared" si="5"/>
        <v>66.116666666666603</v>
      </c>
      <c r="D71" s="3">
        <f t="shared" si="4"/>
        <v>71.232094506541188</v>
      </c>
      <c r="E71" s="4">
        <f t="shared" si="6"/>
        <v>2.2017756255044363</v>
      </c>
      <c r="F71" s="4">
        <f t="shared" si="7"/>
        <v>2.4494961020116799</v>
      </c>
    </row>
    <row r="72" spans="1:6" x14ac:dyDescent="0.35">
      <c r="B72">
        <f>SUM(B2:B71)</f>
        <v>8051.4589999999826</v>
      </c>
      <c r="E72" s="4">
        <f>AVERAGEIF(E4:E71, "&lt;&gt;")</f>
        <v>0.11801197656013931</v>
      </c>
      <c r="F72" s="4">
        <f>AVERAGEIF(F4:F71, "&lt;&gt;")</f>
        <v>0.11069307443095121</v>
      </c>
    </row>
    <row r="76" spans="1:6" x14ac:dyDescent="0.35">
      <c r="A76" s="6" t="s">
        <v>14</v>
      </c>
      <c r="B76" s="6"/>
      <c r="C76" s="6"/>
      <c r="D76" s="6"/>
      <c r="E76" s="6"/>
      <c r="F76" s="6"/>
    </row>
    <row r="77" spans="1:6" x14ac:dyDescent="0.35">
      <c r="A77" s="2">
        <f>EDATE(A71, 1)</f>
        <v>43799</v>
      </c>
      <c r="C77" s="3">
        <f>AVERAGE(B69:B71)</f>
        <v>66.116666666666603</v>
      </c>
    </row>
    <row r="78" spans="1:6" x14ac:dyDescent="0.35">
      <c r="A78" s="2">
        <f>EDATE(A77, 1)</f>
        <v>43829</v>
      </c>
      <c r="C78" s="3">
        <f>AVERAGE(B70:B71, C77)</f>
        <v>60.088888888888825</v>
      </c>
    </row>
    <row r="79" spans="1:6" x14ac:dyDescent="0.35">
      <c r="A79" s="2">
        <f>EDATE(A78, 1)</f>
        <v>43860</v>
      </c>
      <c r="C79" s="3">
        <f>AVERAGE(B71, C77:C78)</f>
        <v>48.951851851851806</v>
      </c>
    </row>
    <row r="80" spans="1:6" x14ac:dyDescent="0.35">
      <c r="A80" s="2">
        <f t="shared" ref="A80:A83" si="8">EDATE(A79, 1)</f>
        <v>43890</v>
      </c>
      <c r="C80" s="3">
        <f>AVERAGE(C77:C79)</f>
        <v>58.385802469135747</v>
      </c>
    </row>
    <row r="81" spans="1:3" x14ac:dyDescent="0.35">
      <c r="A81" s="2">
        <f t="shared" si="8"/>
        <v>43919</v>
      </c>
      <c r="C81" s="3">
        <f>AVERAGE(C78:C80)</f>
        <v>55.808847736625459</v>
      </c>
    </row>
    <row r="82" spans="1:3" x14ac:dyDescent="0.35">
      <c r="A82" s="2">
        <f t="shared" si="8"/>
        <v>43950</v>
      </c>
      <c r="C82" s="3">
        <f t="shared" ref="C82:C114" si="9">AVERAGE(C79:C81)</f>
        <v>54.382167352537671</v>
      </c>
    </row>
    <row r="83" spans="1:3" x14ac:dyDescent="0.35">
      <c r="A83" s="2">
        <f t="shared" si="8"/>
        <v>43980</v>
      </c>
      <c r="C83" s="3">
        <f t="shared" si="9"/>
        <v>56.192272519432954</v>
      </c>
    </row>
    <row r="84" spans="1:3" x14ac:dyDescent="0.35">
      <c r="A84" s="2">
        <f>EDATE(A83, 1)</f>
        <v>44011</v>
      </c>
      <c r="C84" s="3">
        <f t="shared" si="9"/>
        <v>55.461095869532024</v>
      </c>
    </row>
    <row r="85" spans="1:3" x14ac:dyDescent="0.35">
      <c r="A85" s="2">
        <f>EDATE(A84, 1)</f>
        <v>44041</v>
      </c>
      <c r="C85" s="3">
        <f t="shared" si="9"/>
        <v>55.345178580500885</v>
      </c>
    </row>
    <row r="86" spans="1:3" x14ac:dyDescent="0.35">
      <c r="A86" s="2">
        <f t="shared" ref="A86:A114" si="10">EDATE(A85, 1)</f>
        <v>44072</v>
      </c>
      <c r="C86" s="3">
        <f t="shared" si="9"/>
        <v>55.666182323155283</v>
      </c>
    </row>
    <row r="87" spans="1:3" x14ac:dyDescent="0.35">
      <c r="A87" s="2">
        <f t="shared" si="10"/>
        <v>44103</v>
      </c>
      <c r="C87" s="3">
        <f t="shared" si="9"/>
        <v>55.490818924396059</v>
      </c>
    </row>
    <row r="88" spans="1:3" x14ac:dyDescent="0.35">
      <c r="A88" s="2">
        <f t="shared" si="10"/>
        <v>44133</v>
      </c>
      <c r="C88" s="3">
        <f t="shared" si="9"/>
        <v>55.500726609350743</v>
      </c>
    </row>
    <row r="89" spans="1:3" x14ac:dyDescent="0.35">
      <c r="A89" s="2">
        <f t="shared" si="10"/>
        <v>44164</v>
      </c>
      <c r="C89" s="3">
        <f t="shared" si="9"/>
        <v>55.552575952300693</v>
      </c>
    </row>
    <row r="90" spans="1:3" x14ac:dyDescent="0.35">
      <c r="A90" s="2">
        <f t="shared" si="10"/>
        <v>44194</v>
      </c>
      <c r="C90" s="3">
        <f t="shared" si="9"/>
        <v>55.514707162015831</v>
      </c>
    </row>
    <row r="91" spans="1:3" x14ac:dyDescent="0.35">
      <c r="A91" s="2">
        <f t="shared" si="10"/>
        <v>44225</v>
      </c>
      <c r="C91" s="3">
        <f t="shared" si="9"/>
        <v>55.522669907889089</v>
      </c>
    </row>
    <row r="92" spans="1:3" x14ac:dyDescent="0.35">
      <c r="A92" s="2">
        <f t="shared" si="10"/>
        <v>44255</v>
      </c>
      <c r="C92" s="3">
        <f t="shared" si="9"/>
        <v>55.529984340735204</v>
      </c>
    </row>
    <row r="93" spans="1:3" x14ac:dyDescent="0.35">
      <c r="A93" s="2">
        <f t="shared" si="10"/>
        <v>44283</v>
      </c>
      <c r="C93" s="3">
        <f t="shared" si="9"/>
        <v>55.522453803546711</v>
      </c>
    </row>
    <row r="94" spans="1:3" x14ac:dyDescent="0.35">
      <c r="A94" s="2">
        <f t="shared" si="10"/>
        <v>44314</v>
      </c>
      <c r="C94" s="3">
        <f t="shared" si="9"/>
        <v>55.525036017390335</v>
      </c>
    </row>
    <row r="95" spans="1:3" x14ac:dyDescent="0.35">
      <c r="A95" s="2">
        <f t="shared" si="10"/>
        <v>44344</v>
      </c>
      <c r="C95" s="3">
        <f t="shared" si="9"/>
        <v>55.525824720557416</v>
      </c>
    </row>
    <row r="96" spans="1:3" x14ac:dyDescent="0.35">
      <c r="A96" s="2">
        <f t="shared" si="10"/>
        <v>44375</v>
      </c>
      <c r="C96" s="3">
        <f t="shared" si="9"/>
        <v>55.524438180498151</v>
      </c>
    </row>
    <row r="97" spans="1:3" x14ac:dyDescent="0.35">
      <c r="A97" s="2">
        <f t="shared" si="10"/>
        <v>44405</v>
      </c>
      <c r="C97" s="3">
        <f t="shared" si="9"/>
        <v>55.525099639481965</v>
      </c>
    </row>
    <row r="98" spans="1:3" x14ac:dyDescent="0.35">
      <c r="A98" s="2">
        <f t="shared" si="10"/>
        <v>44436</v>
      </c>
      <c r="C98" s="3">
        <f t="shared" si="9"/>
        <v>55.525120846845844</v>
      </c>
    </row>
    <row r="99" spans="1:3" x14ac:dyDescent="0.35">
      <c r="A99" s="2">
        <f t="shared" si="10"/>
        <v>44467</v>
      </c>
      <c r="C99" s="3">
        <f t="shared" si="9"/>
        <v>55.52488622227532</v>
      </c>
    </row>
    <row r="100" spans="1:3" x14ac:dyDescent="0.35">
      <c r="A100" s="2">
        <f t="shared" si="10"/>
        <v>44497</v>
      </c>
      <c r="C100" s="3">
        <f t="shared" si="9"/>
        <v>55.525035569534374</v>
      </c>
    </row>
    <row r="101" spans="1:3" x14ac:dyDescent="0.35">
      <c r="A101" s="2">
        <f t="shared" si="10"/>
        <v>44528</v>
      </c>
      <c r="C101" s="3">
        <f t="shared" si="9"/>
        <v>55.525014212885175</v>
      </c>
    </row>
    <row r="102" spans="1:3" x14ac:dyDescent="0.35">
      <c r="A102" s="2">
        <f t="shared" si="10"/>
        <v>44558</v>
      </c>
      <c r="C102" s="3">
        <f t="shared" si="9"/>
        <v>55.524978668231626</v>
      </c>
    </row>
    <row r="103" spans="1:3" x14ac:dyDescent="0.35">
      <c r="A103" s="2">
        <f t="shared" si="10"/>
        <v>44589</v>
      </c>
      <c r="C103" s="3">
        <f t="shared" si="9"/>
        <v>55.525009483550399</v>
      </c>
    </row>
    <row r="104" spans="1:3" x14ac:dyDescent="0.35">
      <c r="A104" s="2">
        <f t="shared" si="10"/>
        <v>44620</v>
      </c>
      <c r="C104" s="3">
        <f t="shared" si="9"/>
        <v>55.5250007882224</v>
      </c>
    </row>
    <row r="105" spans="1:3" x14ac:dyDescent="0.35">
      <c r="A105" s="2">
        <f t="shared" si="10"/>
        <v>44648</v>
      </c>
      <c r="C105" s="3">
        <f t="shared" si="9"/>
        <v>55.52499631333481</v>
      </c>
    </row>
    <row r="106" spans="1:3" x14ac:dyDescent="0.35">
      <c r="A106" s="2">
        <f t="shared" si="10"/>
        <v>44679</v>
      </c>
      <c r="C106" s="3">
        <f t="shared" si="9"/>
        <v>55.525002195035874</v>
      </c>
    </row>
    <row r="107" spans="1:3" x14ac:dyDescent="0.35">
      <c r="A107" s="2">
        <f t="shared" si="10"/>
        <v>44709</v>
      </c>
      <c r="C107" s="3">
        <f t="shared" si="9"/>
        <v>55.524999765531028</v>
      </c>
    </row>
    <row r="108" spans="1:3" x14ac:dyDescent="0.35">
      <c r="A108" s="2">
        <f t="shared" si="10"/>
        <v>44740</v>
      </c>
      <c r="C108" s="3">
        <f t="shared" si="9"/>
        <v>55.524999424633904</v>
      </c>
    </row>
    <row r="109" spans="1:3" x14ac:dyDescent="0.35">
      <c r="A109" s="2">
        <f t="shared" si="10"/>
        <v>44770</v>
      </c>
      <c r="C109" s="3">
        <f t="shared" si="9"/>
        <v>55.525000461733605</v>
      </c>
    </row>
    <row r="110" spans="1:3" x14ac:dyDescent="0.35">
      <c r="A110" s="2">
        <f t="shared" si="10"/>
        <v>44801</v>
      </c>
      <c r="C110" s="3">
        <f t="shared" si="9"/>
        <v>55.524999883966181</v>
      </c>
    </row>
    <row r="111" spans="1:3" x14ac:dyDescent="0.35">
      <c r="A111" s="2">
        <f t="shared" si="10"/>
        <v>44832</v>
      </c>
      <c r="C111" s="3">
        <f t="shared" si="9"/>
        <v>55.524999923444568</v>
      </c>
    </row>
    <row r="112" spans="1:3" x14ac:dyDescent="0.35">
      <c r="A112" s="2">
        <f t="shared" si="10"/>
        <v>44862</v>
      </c>
      <c r="C112" s="3">
        <f t="shared" si="9"/>
        <v>55.525000089714787</v>
      </c>
    </row>
    <row r="113" spans="1:3" x14ac:dyDescent="0.35">
      <c r="A113" s="2">
        <f t="shared" si="10"/>
        <v>44893</v>
      </c>
      <c r="C113" s="3">
        <f t="shared" si="9"/>
        <v>55.52499996570851</v>
      </c>
    </row>
    <row r="114" spans="1:3" x14ac:dyDescent="0.35">
      <c r="A114" s="2">
        <f t="shared" si="10"/>
        <v>44923</v>
      </c>
      <c r="C114" s="3">
        <f t="shared" si="9"/>
        <v>55.524999992955948</v>
      </c>
    </row>
    <row r="118" spans="1:3" x14ac:dyDescent="0.35">
      <c r="A118" s="2" t="s">
        <v>37</v>
      </c>
    </row>
    <row r="119" spans="1:3" x14ac:dyDescent="0.35">
      <c r="A119" s="2">
        <f>INDEX(Table1[Date], MATCH(MAX(Table1[Sales_N02BA]), Table1[Sales_N02BA], 0))</f>
        <v>41943</v>
      </c>
    </row>
    <row r="135" spans="1:1" x14ac:dyDescent="0.35">
      <c r="A135"/>
    </row>
  </sheetData>
  <mergeCells count="1">
    <mergeCell ref="A76:F76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A4A8-7C7D-48E9-B39C-00D93CDB9183}">
  <sheetPr codeName="Sheet4"/>
  <dimension ref="A1:I71"/>
  <sheetViews>
    <sheetView topLeftCell="A52" zoomScale="66" workbookViewId="0">
      <selection sqref="A1:XFD1048576"/>
    </sheetView>
  </sheetViews>
  <sheetFormatPr defaultRowHeight="14.5" x14ac:dyDescent="0.35"/>
  <cols>
    <col min="1" max="1" width="12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41670</v>
      </c>
      <c r="B2">
        <v>127.69</v>
      </c>
      <c r="C2">
        <v>99.09</v>
      </c>
      <c r="D2">
        <v>152.099999999999</v>
      </c>
      <c r="E2">
        <v>878.03</v>
      </c>
      <c r="F2">
        <v>354</v>
      </c>
      <c r="G2">
        <v>50</v>
      </c>
      <c r="H2">
        <v>112</v>
      </c>
      <c r="I2">
        <v>48.2</v>
      </c>
    </row>
    <row r="3" spans="1:9" x14ac:dyDescent="0.35">
      <c r="A3" s="1">
        <v>41698</v>
      </c>
      <c r="B3">
        <v>133.32</v>
      </c>
      <c r="C3">
        <v>126.05</v>
      </c>
      <c r="D3">
        <v>176.99999999999901</v>
      </c>
      <c r="E3">
        <v>1001.9</v>
      </c>
      <c r="F3">
        <v>347</v>
      </c>
      <c r="G3">
        <v>31</v>
      </c>
      <c r="H3">
        <v>122</v>
      </c>
      <c r="I3">
        <v>36.200000000000003</v>
      </c>
    </row>
    <row r="4" spans="1:9" x14ac:dyDescent="0.35">
      <c r="A4" s="1">
        <v>41729</v>
      </c>
      <c r="B4">
        <v>137.44</v>
      </c>
      <c r="C4">
        <v>92.95</v>
      </c>
      <c r="D4">
        <v>147.655</v>
      </c>
      <c r="E4">
        <v>779.27499999999998</v>
      </c>
      <c r="F4">
        <v>232</v>
      </c>
      <c r="G4">
        <v>20</v>
      </c>
      <c r="H4">
        <v>112</v>
      </c>
      <c r="I4">
        <v>85.4</v>
      </c>
    </row>
    <row r="5" spans="1:9" x14ac:dyDescent="0.35">
      <c r="A5" s="1">
        <v>41759</v>
      </c>
      <c r="B5">
        <v>113.1</v>
      </c>
      <c r="C5">
        <v>89.474999999999994</v>
      </c>
      <c r="D5">
        <v>130.89999999999901</v>
      </c>
      <c r="E5">
        <v>698.5</v>
      </c>
      <c r="F5">
        <v>209</v>
      </c>
      <c r="G5">
        <v>18</v>
      </c>
      <c r="H5">
        <v>97</v>
      </c>
      <c r="I5">
        <v>73.7</v>
      </c>
    </row>
    <row r="6" spans="1:9" x14ac:dyDescent="0.35">
      <c r="A6" s="1">
        <v>41790</v>
      </c>
      <c r="B6">
        <v>101.79</v>
      </c>
      <c r="C6">
        <v>119.93300000000001</v>
      </c>
      <c r="D6">
        <v>132.1</v>
      </c>
      <c r="E6">
        <v>628.78</v>
      </c>
      <c r="F6">
        <v>270</v>
      </c>
      <c r="G6">
        <v>23</v>
      </c>
      <c r="H6">
        <v>107</v>
      </c>
      <c r="I6">
        <v>123.69999999999899</v>
      </c>
    </row>
    <row r="7" spans="1:9" x14ac:dyDescent="0.35">
      <c r="A7" s="1">
        <v>41820</v>
      </c>
      <c r="B7">
        <v>112.07</v>
      </c>
      <c r="C7">
        <v>94.71</v>
      </c>
      <c r="D7">
        <v>122.9</v>
      </c>
      <c r="E7">
        <v>548.22500000000002</v>
      </c>
      <c r="F7">
        <v>323</v>
      </c>
      <c r="G7">
        <v>23</v>
      </c>
      <c r="H7">
        <v>57</v>
      </c>
      <c r="I7">
        <v>109.3</v>
      </c>
    </row>
    <row r="8" spans="1:9" x14ac:dyDescent="0.35">
      <c r="A8" s="1">
        <v>41851</v>
      </c>
      <c r="B8">
        <v>117.06</v>
      </c>
      <c r="C8">
        <v>95.010000000000105</v>
      </c>
      <c r="D8">
        <v>129.30000000000001</v>
      </c>
      <c r="E8">
        <v>491.9</v>
      </c>
      <c r="F8">
        <v>348</v>
      </c>
      <c r="G8">
        <v>21</v>
      </c>
      <c r="H8">
        <v>61</v>
      </c>
      <c r="I8">
        <v>69.099999999999994</v>
      </c>
    </row>
    <row r="9" spans="1:9" x14ac:dyDescent="0.35">
      <c r="A9" s="1">
        <v>41882</v>
      </c>
      <c r="B9">
        <v>134.79</v>
      </c>
      <c r="C9">
        <v>99.780000000000101</v>
      </c>
      <c r="D9">
        <v>123.8</v>
      </c>
      <c r="E9">
        <v>583.849999999999</v>
      </c>
      <c r="F9">
        <v>420</v>
      </c>
      <c r="G9">
        <v>29</v>
      </c>
      <c r="H9">
        <v>37</v>
      </c>
      <c r="I9">
        <v>70.8</v>
      </c>
    </row>
    <row r="10" spans="1:9" x14ac:dyDescent="0.35">
      <c r="A10" s="1">
        <v>41912</v>
      </c>
      <c r="B10">
        <v>108.78</v>
      </c>
      <c r="C10">
        <v>109.09399999999999</v>
      </c>
      <c r="D10">
        <v>122.099999999999</v>
      </c>
      <c r="E10">
        <v>887.81999999999903</v>
      </c>
      <c r="F10">
        <v>399</v>
      </c>
      <c r="G10">
        <v>14</v>
      </c>
      <c r="H10">
        <v>115</v>
      </c>
      <c r="I10">
        <v>58.8</v>
      </c>
    </row>
    <row r="11" spans="1:9" x14ac:dyDescent="0.35">
      <c r="A11" s="1">
        <v>41943</v>
      </c>
      <c r="B11">
        <v>154.75</v>
      </c>
      <c r="C11">
        <v>185.24100000000001</v>
      </c>
      <c r="D11">
        <v>191.599999999999</v>
      </c>
      <c r="E11">
        <v>1856.8149999999901</v>
      </c>
      <c r="F11">
        <v>472</v>
      </c>
      <c r="G11">
        <v>30</v>
      </c>
      <c r="H11">
        <v>182</v>
      </c>
      <c r="I11">
        <v>74.5</v>
      </c>
    </row>
    <row r="12" spans="1:9" x14ac:dyDescent="0.35">
      <c r="A12" s="1">
        <v>41973</v>
      </c>
      <c r="B12">
        <v>138.08000000000001</v>
      </c>
      <c r="C12">
        <v>100.86</v>
      </c>
      <c r="D12">
        <v>142.69999999999999</v>
      </c>
      <c r="E12">
        <v>723.8</v>
      </c>
      <c r="F12">
        <v>489</v>
      </c>
      <c r="G12">
        <v>19</v>
      </c>
      <c r="H12">
        <v>112</v>
      </c>
      <c r="I12">
        <v>45.2</v>
      </c>
    </row>
    <row r="13" spans="1:9" x14ac:dyDescent="0.35">
      <c r="A13" s="1">
        <v>42004</v>
      </c>
      <c r="B13">
        <v>131.9</v>
      </c>
      <c r="C13">
        <v>121.401</v>
      </c>
      <c r="D13">
        <v>111.124</v>
      </c>
      <c r="E13">
        <v>1015.66</v>
      </c>
      <c r="F13">
        <v>492</v>
      </c>
      <c r="G13">
        <v>25</v>
      </c>
      <c r="H13">
        <v>163</v>
      </c>
      <c r="I13">
        <v>33.4</v>
      </c>
    </row>
    <row r="14" spans="1:9" x14ac:dyDescent="0.35">
      <c r="A14" s="1">
        <v>42035</v>
      </c>
      <c r="B14">
        <v>135.91</v>
      </c>
      <c r="C14">
        <v>130.34899999999999</v>
      </c>
      <c r="D14">
        <v>141</v>
      </c>
      <c r="E14">
        <v>1044.24</v>
      </c>
      <c r="F14">
        <v>463</v>
      </c>
      <c r="G14">
        <v>24</v>
      </c>
      <c r="H14">
        <v>177.25</v>
      </c>
      <c r="I14">
        <v>42</v>
      </c>
    </row>
    <row r="15" spans="1:9" x14ac:dyDescent="0.35">
      <c r="A15" s="1">
        <v>42063</v>
      </c>
      <c r="B15">
        <v>115.71</v>
      </c>
      <c r="C15">
        <v>123.739999999999</v>
      </c>
      <c r="D15">
        <v>131.83000000000001</v>
      </c>
      <c r="E15">
        <v>953.25199999999995</v>
      </c>
      <c r="F15">
        <v>243</v>
      </c>
      <c r="G15">
        <v>9</v>
      </c>
      <c r="H15">
        <v>208</v>
      </c>
      <c r="I15">
        <v>47</v>
      </c>
    </row>
    <row r="16" spans="1:9" x14ac:dyDescent="0.35">
      <c r="A16" s="1">
        <v>42094</v>
      </c>
      <c r="B16">
        <v>156.04</v>
      </c>
      <c r="C16">
        <v>129.385999999999</v>
      </c>
      <c r="D16">
        <v>133.80000000000001</v>
      </c>
      <c r="E16">
        <v>1084.8499999999999</v>
      </c>
      <c r="F16">
        <v>208</v>
      </c>
      <c r="G16">
        <v>13</v>
      </c>
      <c r="H16">
        <v>195</v>
      </c>
      <c r="I16">
        <v>54</v>
      </c>
    </row>
    <row r="17" spans="1:9" x14ac:dyDescent="0.35">
      <c r="A17" s="1">
        <v>42124</v>
      </c>
      <c r="B17">
        <v>154.5</v>
      </c>
      <c r="C17">
        <v>101.11499999999999</v>
      </c>
      <c r="D17">
        <v>122.1</v>
      </c>
      <c r="E17">
        <v>940.17</v>
      </c>
      <c r="F17">
        <v>192</v>
      </c>
      <c r="G17">
        <v>5</v>
      </c>
      <c r="H17">
        <v>97</v>
      </c>
      <c r="I17">
        <v>112</v>
      </c>
    </row>
    <row r="18" spans="1:9" x14ac:dyDescent="0.35">
      <c r="A18" s="1">
        <v>42155</v>
      </c>
      <c r="B18">
        <v>160.02000000000001</v>
      </c>
      <c r="C18">
        <v>119.117</v>
      </c>
      <c r="D18">
        <v>136.04</v>
      </c>
      <c r="E18">
        <v>765.9</v>
      </c>
      <c r="F18">
        <v>194</v>
      </c>
      <c r="G18">
        <v>10</v>
      </c>
      <c r="H18">
        <v>100</v>
      </c>
      <c r="I18">
        <v>159.5</v>
      </c>
    </row>
    <row r="19" spans="1:9" x14ac:dyDescent="0.35">
      <c r="A19" s="1">
        <v>42185</v>
      </c>
      <c r="B19">
        <v>151.87</v>
      </c>
      <c r="C19">
        <v>113.69</v>
      </c>
      <c r="D19">
        <v>145.46</v>
      </c>
      <c r="E19">
        <v>746.78800000000001</v>
      </c>
      <c r="F19">
        <v>217</v>
      </c>
      <c r="G19">
        <v>12</v>
      </c>
      <c r="H19">
        <v>193</v>
      </c>
      <c r="I19">
        <v>125.799999999999</v>
      </c>
    </row>
    <row r="20" spans="1:9" x14ac:dyDescent="0.35">
      <c r="A20" s="1">
        <v>42216</v>
      </c>
      <c r="B20">
        <v>175.61</v>
      </c>
      <c r="C20">
        <v>113.81</v>
      </c>
      <c r="D20">
        <v>125.5</v>
      </c>
      <c r="E20">
        <v>708.82799999999997</v>
      </c>
      <c r="F20">
        <v>203</v>
      </c>
      <c r="G20">
        <v>6</v>
      </c>
      <c r="H20">
        <v>60</v>
      </c>
      <c r="I20">
        <v>130.30000000000001</v>
      </c>
    </row>
    <row r="21" spans="1:9" x14ac:dyDescent="0.35">
      <c r="A21" s="1">
        <v>42247</v>
      </c>
      <c r="B21">
        <v>181.69</v>
      </c>
      <c r="C21">
        <v>144.51900000000001</v>
      </c>
      <c r="D21">
        <v>133.4</v>
      </c>
      <c r="E21">
        <v>790.78800000000001</v>
      </c>
      <c r="F21">
        <v>265.5</v>
      </c>
      <c r="G21">
        <v>15</v>
      </c>
      <c r="H21">
        <v>45</v>
      </c>
      <c r="I21">
        <v>83.7</v>
      </c>
    </row>
    <row r="22" spans="1:9" x14ac:dyDescent="0.35">
      <c r="A22" s="1">
        <v>42277</v>
      </c>
      <c r="B22">
        <v>166.22</v>
      </c>
      <c r="C22">
        <v>134.12200000000001</v>
      </c>
      <c r="D22">
        <v>110.4</v>
      </c>
      <c r="E22">
        <v>852.125</v>
      </c>
      <c r="F22">
        <v>243.5</v>
      </c>
      <c r="G22">
        <v>11</v>
      </c>
      <c r="H22">
        <v>91</v>
      </c>
      <c r="I22">
        <v>71</v>
      </c>
    </row>
    <row r="23" spans="1:9" x14ac:dyDescent="0.35">
      <c r="A23" s="1">
        <v>42308</v>
      </c>
      <c r="B23">
        <v>195.81</v>
      </c>
      <c r="C23">
        <v>127.230999999999</v>
      </c>
      <c r="D23">
        <v>146.19999999999999</v>
      </c>
      <c r="E23">
        <v>1574.335</v>
      </c>
      <c r="F23">
        <v>222</v>
      </c>
      <c r="G23">
        <v>8</v>
      </c>
      <c r="H23">
        <v>184</v>
      </c>
      <c r="I23">
        <v>72</v>
      </c>
    </row>
    <row r="24" spans="1:9" x14ac:dyDescent="0.35">
      <c r="A24" s="1">
        <v>42338</v>
      </c>
      <c r="B24">
        <v>152.78</v>
      </c>
      <c r="C24">
        <v>128.233</v>
      </c>
      <c r="D24">
        <v>145.9</v>
      </c>
      <c r="E24">
        <v>1277.7249999999999</v>
      </c>
      <c r="F24">
        <v>228</v>
      </c>
      <c r="G24">
        <v>18</v>
      </c>
      <c r="H24">
        <v>195</v>
      </c>
      <c r="I24">
        <v>44</v>
      </c>
    </row>
    <row r="25" spans="1:9" x14ac:dyDescent="0.35">
      <c r="A25" s="1">
        <v>42369</v>
      </c>
      <c r="B25">
        <v>159.46</v>
      </c>
      <c r="C25">
        <v>131.291</v>
      </c>
      <c r="D25">
        <v>136.99999999999901</v>
      </c>
      <c r="E25">
        <v>1258.3489999999999</v>
      </c>
      <c r="F25">
        <v>286</v>
      </c>
      <c r="G25">
        <v>28</v>
      </c>
      <c r="H25">
        <v>231</v>
      </c>
      <c r="I25">
        <v>41.73</v>
      </c>
    </row>
    <row r="26" spans="1:9" x14ac:dyDescent="0.35">
      <c r="A26" s="1">
        <v>42400</v>
      </c>
      <c r="B26">
        <v>171.65</v>
      </c>
      <c r="C26">
        <v>128.40199999999999</v>
      </c>
      <c r="D26">
        <v>172.49999999999901</v>
      </c>
      <c r="E26">
        <v>1476.3240000000001</v>
      </c>
      <c r="F26">
        <v>248</v>
      </c>
      <c r="G26">
        <v>24</v>
      </c>
      <c r="H26">
        <v>174</v>
      </c>
      <c r="I26">
        <v>56.5</v>
      </c>
    </row>
    <row r="27" spans="1:9" x14ac:dyDescent="0.35">
      <c r="A27" s="1">
        <v>42429</v>
      </c>
      <c r="B27">
        <v>173.81</v>
      </c>
      <c r="C27">
        <v>137.52799999999999</v>
      </c>
      <c r="D27">
        <v>134.19999999999999</v>
      </c>
      <c r="E27">
        <v>1224.8620000000001</v>
      </c>
      <c r="F27">
        <v>239</v>
      </c>
      <c r="G27">
        <v>20</v>
      </c>
      <c r="H27">
        <v>245</v>
      </c>
      <c r="I27">
        <v>58</v>
      </c>
    </row>
    <row r="28" spans="1:9" x14ac:dyDescent="0.35">
      <c r="A28" s="1">
        <v>42460</v>
      </c>
      <c r="B28">
        <v>156.63999999999999</v>
      </c>
      <c r="C28">
        <v>180.589</v>
      </c>
      <c r="D28">
        <v>148.4</v>
      </c>
      <c r="E28">
        <v>1150.7</v>
      </c>
      <c r="F28">
        <v>250</v>
      </c>
      <c r="G28">
        <v>13</v>
      </c>
      <c r="H28">
        <v>253</v>
      </c>
      <c r="I28">
        <v>97.84</v>
      </c>
    </row>
    <row r="29" spans="1:9" x14ac:dyDescent="0.35">
      <c r="A29" s="1">
        <v>42490</v>
      </c>
      <c r="B29">
        <v>166.61</v>
      </c>
      <c r="C29">
        <v>146.52600000000001</v>
      </c>
      <c r="D29">
        <v>147.69999999999999</v>
      </c>
      <c r="E29">
        <v>998.33699999999999</v>
      </c>
      <c r="F29">
        <v>318</v>
      </c>
      <c r="G29">
        <v>18</v>
      </c>
      <c r="H29">
        <v>216</v>
      </c>
      <c r="I29">
        <v>162.39999999999901</v>
      </c>
    </row>
    <row r="30" spans="1:9" x14ac:dyDescent="0.35">
      <c r="A30" s="1">
        <v>42521</v>
      </c>
      <c r="B30">
        <v>167.36</v>
      </c>
      <c r="C30">
        <v>120.860999999999</v>
      </c>
      <c r="D30">
        <v>130.54999999999899</v>
      </c>
      <c r="E30">
        <v>997.15</v>
      </c>
      <c r="F30">
        <v>275</v>
      </c>
      <c r="G30">
        <v>18</v>
      </c>
      <c r="H30">
        <v>131</v>
      </c>
      <c r="I30">
        <v>137.1</v>
      </c>
    </row>
    <row r="31" spans="1:9" x14ac:dyDescent="0.35">
      <c r="A31" s="1">
        <v>42551</v>
      </c>
      <c r="B31">
        <v>169.67</v>
      </c>
      <c r="C31">
        <v>114.961</v>
      </c>
      <c r="D31">
        <v>117.75</v>
      </c>
      <c r="E31">
        <v>760.05</v>
      </c>
      <c r="F31">
        <v>311</v>
      </c>
      <c r="G31">
        <v>20</v>
      </c>
      <c r="H31">
        <v>127</v>
      </c>
      <c r="I31">
        <v>134.80000000000001</v>
      </c>
    </row>
    <row r="32" spans="1:9" x14ac:dyDescent="0.35">
      <c r="A32" s="1">
        <v>42582</v>
      </c>
      <c r="B32">
        <v>203.97</v>
      </c>
      <c r="C32">
        <v>141.01900000000001</v>
      </c>
      <c r="D32">
        <v>137.89999999999901</v>
      </c>
      <c r="E32">
        <v>652.36199999999894</v>
      </c>
      <c r="F32">
        <v>240</v>
      </c>
      <c r="G32">
        <v>8</v>
      </c>
      <c r="H32">
        <v>109</v>
      </c>
      <c r="I32">
        <v>116.83</v>
      </c>
    </row>
    <row r="33" spans="1:9" x14ac:dyDescent="0.35">
      <c r="A33" s="1">
        <v>42613</v>
      </c>
      <c r="B33">
        <v>211.13</v>
      </c>
      <c r="C33">
        <v>114.37499999999901</v>
      </c>
      <c r="D33">
        <v>132.69999999999999</v>
      </c>
      <c r="E33">
        <v>753.05</v>
      </c>
      <c r="F33">
        <v>275.5</v>
      </c>
      <c r="G33">
        <v>12</v>
      </c>
      <c r="H33">
        <v>116</v>
      </c>
      <c r="I33">
        <v>85.3</v>
      </c>
    </row>
    <row r="34" spans="1:9" x14ac:dyDescent="0.35">
      <c r="A34" s="1">
        <v>42643</v>
      </c>
      <c r="B34">
        <v>172.96</v>
      </c>
      <c r="C34">
        <v>126.21799999999899</v>
      </c>
      <c r="D34">
        <v>116.7</v>
      </c>
      <c r="E34">
        <v>1118.6990000000001</v>
      </c>
      <c r="F34">
        <v>307</v>
      </c>
      <c r="G34">
        <v>18</v>
      </c>
      <c r="H34">
        <v>121</v>
      </c>
      <c r="I34">
        <v>69.3</v>
      </c>
    </row>
    <row r="35" spans="1:9" x14ac:dyDescent="0.35">
      <c r="A35" s="1">
        <v>42674</v>
      </c>
      <c r="B35">
        <v>186.76</v>
      </c>
      <c r="C35">
        <v>142.05600000000001</v>
      </c>
      <c r="D35">
        <v>160.15</v>
      </c>
      <c r="E35">
        <v>1617.2750000000001</v>
      </c>
      <c r="F35">
        <v>312</v>
      </c>
      <c r="G35">
        <v>11</v>
      </c>
      <c r="H35">
        <v>220</v>
      </c>
      <c r="I35">
        <v>60.9</v>
      </c>
    </row>
    <row r="36" spans="1:9" x14ac:dyDescent="0.35">
      <c r="A36" s="1">
        <v>42704</v>
      </c>
      <c r="B36">
        <v>175.18</v>
      </c>
      <c r="C36">
        <v>116.849999999999</v>
      </c>
      <c r="D36">
        <v>133.85</v>
      </c>
      <c r="E36">
        <v>1062.6859999999999</v>
      </c>
      <c r="F36">
        <v>246</v>
      </c>
      <c r="G36">
        <v>27</v>
      </c>
      <c r="H36">
        <v>150</v>
      </c>
      <c r="I36">
        <v>51.199999999999903</v>
      </c>
    </row>
    <row r="37" spans="1:9" x14ac:dyDescent="0.35">
      <c r="A37" s="1">
        <v>42735</v>
      </c>
      <c r="B37">
        <v>169.32</v>
      </c>
      <c r="C37">
        <v>135.05600000000001</v>
      </c>
      <c r="D37">
        <v>132.39999999999901</v>
      </c>
      <c r="E37">
        <v>1624.335</v>
      </c>
      <c r="F37">
        <v>257</v>
      </c>
      <c r="G37">
        <v>18</v>
      </c>
      <c r="H37">
        <v>275</v>
      </c>
      <c r="I37">
        <v>34.9</v>
      </c>
    </row>
    <row r="38" spans="1:9" x14ac:dyDescent="0.35">
      <c r="A38" s="1">
        <v>42766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5">
      <c r="A39" s="1">
        <v>42794</v>
      </c>
      <c r="B39">
        <v>139.69</v>
      </c>
      <c r="C39">
        <v>103.517</v>
      </c>
      <c r="D39">
        <v>97</v>
      </c>
      <c r="E39">
        <v>526.35</v>
      </c>
      <c r="F39">
        <v>144</v>
      </c>
      <c r="G39">
        <v>7</v>
      </c>
      <c r="H39">
        <v>117</v>
      </c>
      <c r="I39">
        <v>30.6</v>
      </c>
    </row>
    <row r="40" spans="1:9" x14ac:dyDescent="0.35">
      <c r="A40" s="1">
        <v>42825</v>
      </c>
      <c r="B40">
        <v>162.85</v>
      </c>
      <c r="C40">
        <v>111.05500000000001</v>
      </c>
      <c r="D40">
        <v>107.35</v>
      </c>
      <c r="E40">
        <v>612.5</v>
      </c>
      <c r="F40">
        <v>165</v>
      </c>
      <c r="G40">
        <v>9</v>
      </c>
      <c r="H40">
        <v>139</v>
      </c>
      <c r="I40">
        <v>100.1</v>
      </c>
    </row>
    <row r="41" spans="1:9" x14ac:dyDescent="0.35">
      <c r="A41" s="1">
        <v>42855</v>
      </c>
      <c r="B41">
        <v>155.61000000000001</v>
      </c>
      <c r="C41">
        <v>101.215</v>
      </c>
      <c r="D41">
        <v>100.5</v>
      </c>
      <c r="E41">
        <v>540.19999999999902</v>
      </c>
      <c r="F41">
        <v>132</v>
      </c>
      <c r="G41">
        <v>9</v>
      </c>
      <c r="H41">
        <v>209</v>
      </c>
      <c r="I41">
        <v>122.399999999999</v>
      </c>
    </row>
    <row r="42" spans="1:9" x14ac:dyDescent="0.35">
      <c r="A42" s="1">
        <v>42886</v>
      </c>
      <c r="B42">
        <v>143.66</v>
      </c>
      <c r="C42">
        <v>118.125</v>
      </c>
      <c r="D42">
        <v>98.95</v>
      </c>
      <c r="E42">
        <v>547.93999999999903</v>
      </c>
      <c r="F42">
        <v>148</v>
      </c>
      <c r="G42">
        <v>23</v>
      </c>
      <c r="H42">
        <v>128</v>
      </c>
      <c r="I42">
        <v>161.81</v>
      </c>
    </row>
    <row r="43" spans="1:9" x14ac:dyDescent="0.35">
      <c r="A43" s="1">
        <v>42916</v>
      </c>
      <c r="B43">
        <v>122.33</v>
      </c>
      <c r="C43">
        <v>103.00599999999901</v>
      </c>
      <c r="D43">
        <v>119.6</v>
      </c>
      <c r="E43">
        <v>496.1</v>
      </c>
      <c r="F43">
        <v>163</v>
      </c>
      <c r="G43">
        <v>8</v>
      </c>
      <c r="H43">
        <v>163</v>
      </c>
      <c r="I43">
        <v>151.89999999999901</v>
      </c>
    </row>
    <row r="44" spans="1:9" x14ac:dyDescent="0.35">
      <c r="A44" s="1">
        <v>42947</v>
      </c>
      <c r="B44">
        <v>159.66999999999999</v>
      </c>
      <c r="C44">
        <v>116.206</v>
      </c>
      <c r="D44">
        <v>75.199999999999903</v>
      </c>
      <c r="E44">
        <v>479.349999999999</v>
      </c>
      <c r="F44">
        <v>219</v>
      </c>
      <c r="G44">
        <v>15</v>
      </c>
      <c r="H44">
        <v>115</v>
      </c>
      <c r="I44">
        <v>81.099999999999994</v>
      </c>
    </row>
    <row r="45" spans="1:9" x14ac:dyDescent="0.35">
      <c r="A45" s="1">
        <v>42978</v>
      </c>
      <c r="B45">
        <v>170.14999999999901</v>
      </c>
      <c r="C45">
        <v>112.47</v>
      </c>
      <c r="D45">
        <v>84.4</v>
      </c>
      <c r="E45">
        <v>549.29999999999995</v>
      </c>
      <c r="F45">
        <v>239</v>
      </c>
      <c r="G45">
        <v>12</v>
      </c>
      <c r="H45">
        <v>75</v>
      </c>
      <c r="I45">
        <v>60.1</v>
      </c>
    </row>
    <row r="46" spans="1:9" x14ac:dyDescent="0.35">
      <c r="A46" s="1">
        <v>43008</v>
      </c>
      <c r="B46">
        <v>138.33000000000001</v>
      </c>
      <c r="C46">
        <v>118.711</v>
      </c>
      <c r="D46">
        <v>88.149999999999906</v>
      </c>
      <c r="E46">
        <v>863.75</v>
      </c>
      <c r="F46">
        <v>223</v>
      </c>
      <c r="G46">
        <v>23</v>
      </c>
      <c r="H46">
        <v>139</v>
      </c>
      <c r="I46">
        <v>66.900000000000006</v>
      </c>
    </row>
    <row r="47" spans="1:9" x14ac:dyDescent="0.35">
      <c r="A47" s="1">
        <v>43039</v>
      </c>
      <c r="B47">
        <v>137.63999999999999</v>
      </c>
      <c r="C47">
        <v>88.736999999999995</v>
      </c>
      <c r="D47">
        <v>100.399999999999</v>
      </c>
      <c r="E47">
        <v>1184.3499999999999</v>
      </c>
      <c r="F47">
        <v>226</v>
      </c>
      <c r="G47">
        <v>15</v>
      </c>
      <c r="H47">
        <v>247</v>
      </c>
      <c r="I47">
        <v>51</v>
      </c>
    </row>
    <row r="48" spans="1:9" x14ac:dyDescent="0.35">
      <c r="A48" s="1">
        <v>43069</v>
      </c>
      <c r="B48">
        <v>163.85</v>
      </c>
      <c r="C48">
        <v>119.78</v>
      </c>
      <c r="D48">
        <v>104.45</v>
      </c>
      <c r="E48">
        <v>867.899</v>
      </c>
      <c r="F48">
        <v>192</v>
      </c>
      <c r="G48">
        <v>15</v>
      </c>
      <c r="H48">
        <v>196</v>
      </c>
      <c r="I48">
        <v>46.599999999999902</v>
      </c>
    </row>
    <row r="49" spans="1:9" x14ac:dyDescent="0.35">
      <c r="A49" s="1">
        <v>43100</v>
      </c>
      <c r="B49">
        <v>160.01</v>
      </c>
      <c r="C49">
        <v>121.663</v>
      </c>
      <c r="D49">
        <v>115.149999999999</v>
      </c>
      <c r="E49">
        <v>1007.18</v>
      </c>
      <c r="F49">
        <v>226</v>
      </c>
      <c r="G49">
        <v>6</v>
      </c>
      <c r="H49">
        <v>204</v>
      </c>
      <c r="I49">
        <v>47.1</v>
      </c>
    </row>
    <row r="50" spans="1:9" x14ac:dyDescent="0.35">
      <c r="A50" s="1">
        <v>43131</v>
      </c>
      <c r="B50">
        <v>132.28</v>
      </c>
      <c r="C50">
        <v>109.445999999999</v>
      </c>
      <c r="D50">
        <v>101.149999999999</v>
      </c>
      <c r="E50">
        <v>1134.325</v>
      </c>
      <c r="F50">
        <v>229</v>
      </c>
      <c r="G50">
        <v>11</v>
      </c>
      <c r="H50">
        <v>219</v>
      </c>
      <c r="I50">
        <v>49.5</v>
      </c>
    </row>
    <row r="51" spans="1:9" x14ac:dyDescent="0.35">
      <c r="A51" s="1">
        <v>43159</v>
      </c>
      <c r="B51">
        <v>128.36000000000001</v>
      </c>
      <c r="C51">
        <v>132.804</v>
      </c>
      <c r="D51">
        <v>114.65</v>
      </c>
      <c r="E51">
        <v>1255.374</v>
      </c>
      <c r="F51">
        <v>268</v>
      </c>
      <c r="G51">
        <v>12</v>
      </c>
      <c r="H51">
        <v>253</v>
      </c>
      <c r="I51">
        <v>39.06</v>
      </c>
    </row>
    <row r="52" spans="1:9" x14ac:dyDescent="0.35">
      <c r="A52" s="1">
        <v>43190</v>
      </c>
      <c r="B52">
        <v>146.16</v>
      </c>
      <c r="C52">
        <v>111.764</v>
      </c>
      <c r="D52">
        <v>122.3</v>
      </c>
      <c r="E52">
        <v>999.12300000000005</v>
      </c>
      <c r="F52">
        <v>381</v>
      </c>
      <c r="G52">
        <v>42</v>
      </c>
      <c r="H52">
        <v>269</v>
      </c>
      <c r="I52">
        <v>85.5</v>
      </c>
    </row>
    <row r="53" spans="1:9" x14ac:dyDescent="0.35">
      <c r="A53" s="1">
        <v>43220</v>
      </c>
      <c r="B53">
        <v>170.02</v>
      </c>
      <c r="C53">
        <v>107.723</v>
      </c>
      <c r="D53">
        <v>84.6</v>
      </c>
      <c r="E53">
        <v>836.03699999999901</v>
      </c>
      <c r="F53">
        <v>289</v>
      </c>
      <c r="G53">
        <v>21</v>
      </c>
      <c r="H53">
        <v>229</v>
      </c>
      <c r="I53">
        <v>197.1</v>
      </c>
    </row>
    <row r="54" spans="1:9" x14ac:dyDescent="0.35">
      <c r="A54" s="1">
        <v>43251</v>
      </c>
      <c r="B54">
        <v>160.52000000000001</v>
      </c>
      <c r="C54">
        <v>103.521999999999</v>
      </c>
      <c r="D54">
        <v>89.399999999999906</v>
      </c>
      <c r="E54">
        <v>644.64800000000002</v>
      </c>
      <c r="F54">
        <v>259</v>
      </c>
      <c r="G54">
        <v>13</v>
      </c>
      <c r="H54">
        <v>192</v>
      </c>
      <c r="I54">
        <v>213.04</v>
      </c>
    </row>
    <row r="55" spans="1:9" x14ac:dyDescent="0.35">
      <c r="A55" s="1">
        <v>43281</v>
      </c>
      <c r="B55">
        <v>141.18</v>
      </c>
      <c r="C55">
        <v>114.226</v>
      </c>
      <c r="D55">
        <v>86.8</v>
      </c>
      <c r="E55">
        <v>584.34299999999996</v>
      </c>
      <c r="F55">
        <v>248</v>
      </c>
      <c r="G55">
        <v>18</v>
      </c>
      <c r="H55">
        <v>101</v>
      </c>
      <c r="I55">
        <v>120.8</v>
      </c>
    </row>
    <row r="56" spans="1:9" x14ac:dyDescent="0.35">
      <c r="A56" s="1">
        <v>43312</v>
      </c>
      <c r="B56">
        <v>150.18</v>
      </c>
      <c r="C56">
        <v>132.54900000000001</v>
      </c>
      <c r="D56">
        <v>87.2</v>
      </c>
      <c r="E56">
        <v>679.349999999999</v>
      </c>
      <c r="F56">
        <v>283</v>
      </c>
      <c r="G56">
        <v>19</v>
      </c>
      <c r="H56">
        <v>90</v>
      </c>
      <c r="I56">
        <v>122.2</v>
      </c>
    </row>
    <row r="57" spans="1:9" x14ac:dyDescent="0.35">
      <c r="A57" s="1">
        <v>43343</v>
      </c>
      <c r="B57">
        <v>140</v>
      </c>
      <c r="C57">
        <v>114.71899999999999</v>
      </c>
      <c r="D57">
        <v>88.25</v>
      </c>
      <c r="E57">
        <v>733.83799999999997</v>
      </c>
      <c r="F57">
        <v>253</v>
      </c>
      <c r="G57">
        <v>20</v>
      </c>
      <c r="H57">
        <v>159</v>
      </c>
      <c r="I57">
        <v>103.1</v>
      </c>
    </row>
    <row r="58" spans="1:9" x14ac:dyDescent="0.35">
      <c r="A58" s="1">
        <v>43373</v>
      </c>
      <c r="B58">
        <v>153.52000000000001</v>
      </c>
      <c r="C58">
        <v>114.992</v>
      </c>
      <c r="D58">
        <v>86.5</v>
      </c>
      <c r="E58">
        <v>1058.2619999999999</v>
      </c>
      <c r="F58">
        <v>263</v>
      </c>
      <c r="G58">
        <v>12</v>
      </c>
      <c r="H58">
        <v>205</v>
      </c>
      <c r="I58">
        <v>88.1</v>
      </c>
    </row>
    <row r="59" spans="1:9" x14ac:dyDescent="0.35">
      <c r="A59" s="1">
        <v>43404</v>
      </c>
      <c r="B59">
        <v>144.71</v>
      </c>
      <c r="C59">
        <v>129.4</v>
      </c>
      <c r="D59">
        <v>76.05</v>
      </c>
      <c r="E59">
        <v>1129.2749999999901</v>
      </c>
      <c r="F59">
        <v>287</v>
      </c>
      <c r="G59">
        <v>25</v>
      </c>
      <c r="H59">
        <v>353</v>
      </c>
      <c r="I59">
        <v>76.900000000000006</v>
      </c>
    </row>
    <row r="60" spans="1:9" x14ac:dyDescent="0.35">
      <c r="A60" s="1">
        <v>43434</v>
      </c>
      <c r="B60">
        <v>172.29</v>
      </c>
      <c r="C60">
        <v>105.48699999999999</v>
      </c>
      <c r="D60">
        <v>102.149999999999</v>
      </c>
      <c r="E60">
        <v>995.15</v>
      </c>
      <c r="F60">
        <v>252.2</v>
      </c>
      <c r="G60">
        <v>22</v>
      </c>
      <c r="H60">
        <v>311</v>
      </c>
      <c r="I60">
        <v>48.4</v>
      </c>
    </row>
    <row r="61" spans="1:9" x14ac:dyDescent="0.35">
      <c r="A61" s="1">
        <v>43465</v>
      </c>
      <c r="B61">
        <v>147.71</v>
      </c>
      <c r="C61">
        <v>113.024</v>
      </c>
      <c r="D61">
        <v>84.75</v>
      </c>
      <c r="E61">
        <v>1213.95</v>
      </c>
      <c r="F61">
        <v>254</v>
      </c>
      <c r="G61">
        <v>27</v>
      </c>
      <c r="H61">
        <v>384</v>
      </c>
      <c r="I61">
        <v>53.099999999999902</v>
      </c>
    </row>
    <row r="62" spans="1:9" x14ac:dyDescent="0.35">
      <c r="A62" s="1">
        <v>43496</v>
      </c>
      <c r="B62">
        <v>179.7</v>
      </c>
      <c r="C62">
        <v>222.351</v>
      </c>
      <c r="D62">
        <v>99.699999999999903</v>
      </c>
      <c r="E62">
        <v>1660.6120000000001</v>
      </c>
      <c r="F62">
        <v>295.2</v>
      </c>
      <c r="G62">
        <v>23</v>
      </c>
      <c r="H62">
        <v>386</v>
      </c>
      <c r="I62">
        <v>41.3</v>
      </c>
    </row>
    <row r="63" spans="1:9" x14ac:dyDescent="0.35">
      <c r="A63" s="1">
        <v>43524</v>
      </c>
      <c r="B63">
        <v>133.72999999999999</v>
      </c>
      <c r="C63">
        <v>142.155</v>
      </c>
      <c r="D63">
        <v>110.19999999999899</v>
      </c>
      <c r="E63">
        <v>1001.212</v>
      </c>
      <c r="F63">
        <v>249.39999999999901</v>
      </c>
      <c r="G63">
        <v>12</v>
      </c>
      <c r="H63">
        <v>226</v>
      </c>
      <c r="I63">
        <v>69.5</v>
      </c>
    </row>
    <row r="64" spans="1:9" x14ac:dyDescent="0.35">
      <c r="A64" s="1">
        <v>43555</v>
      </c>
      <c r="B64">
        <v>154.52000000000001</v>
      </c>
      <c r="C64">
        <v>113.11799999999999</v>
      </c>
      <c r="D64">
        <v>83.35</v>
      </c>
      <c r="E64">
        <v>941.05</v>
      </c>
      <c r="F64">
        <v>301.39999999999998</v>
      </c>
      <c r="G64">
        <v>19</v>
      </c>
      <c r="H64">
        <v>257</v>
      </c>
      <c r="I64">
        <v>169.49999999999901</v>
      </c>
    </row>
    <row r="65" spans="1:9" x14ac:dyDescent="0.35">
      <c r="A65" s="1">
        <v>43585</v>
      </c>
      <c r="B65">
        <v>161.38999999999999</v>
      </c>
      <c r="C65">
        <v>100.16500000000001</v>
      </c>
      <c r="D65">
        <v>88.1</v>
      </c>
      <c r="E65">
        <v>647.65</v>
      </c>
      <c r="F65">
        <v>299.39999999999998</v>
      </c>
      <c r="G65">
        <v>22</v>
      </c>
      <c r="H65">
        <v>259</v>
      </c>
      <c r="I65">
        <v>179.1</v>
      </c>
    </row>
    <row r="66" spans="1:9" x14ac:dyDescent="0.35">
      <c r="A66" s="1">
        <v>43616</v>
      </c>
      <c r="B66">
        <v>168.04</v>
      </c>
      <c r="C66">
        <v>97.257999999999996</v>
      </c>
      <c r="D66">
        <v>104.1</v>
      </c>
      <c r="E66">
        <v>703.56200000000001</v>
      </c>
      <c r="F66">
        <v>265.79999999999899</v>
      </c>
      <c r="G66">
        <v>26</v>
      </c>
      <c r="H66">
        <v>322</v>
      </c>
      <c r="I66">
        <v>135.4</v>
      </c>
    </row>
    <row r="67" spans="1:9" x14ac:dyDescent="0.35">
      <c r="A67" s="1">
        <v>43646</v>
      </c>
      <c r="B67">
        <v>151.54</v>
      </c>
      <c r="C67">
        <v>101.627</v>
      </c>
      <c r="D67">
        <v>103.2</v>
      </c>
      <c r="E67">
        <v>609.99999999999898</v>
      </c>
      <c r="F67">
        <v>193</v>
      </c>
      <c r="G67">
        <v>25</v>
      </c>
      <c r="H67">
        <v>142</v>
      </c>
      <c r="I67">
        <v>156.04</v>
      </c>
    </row>
    <row r="68" spans="1:9" x14ac:dyDescent="0.35">
      <c r="A68" s="1">
        <v>43677</v>
      </c>
      <c r="B68">
        <v>181</v>
      </c>
      <c r="C68">
        <v>103.541</v>
      </c>
      <c r="D68">
        <v>92.8</v>
      </c>
      <c r="E68">
        <v>649.79999999999995</v>
      </c>
      <c r="F68">
        <v>250.6</v>
      </c>
      <c r="G68">
        <v>20</v>
      </c>
      <c r="H68">
        <v>115</v>
      </c>
      <c r="I68">
        <v>105.2</v>
      </c>
    </row>
    <row r="69" spans="1:9" x14ac:dyDescent="0.35">
      <c r="A69" s="1">
        <v>43708</v>
      </c>
      <c r="B69">
        <v>181.91</v>
      </c>
      <c r="C69">
        <v>88.269000000000005</v>
      </c>
      <c r="D69">
        <v>84.199999999999903</v>
      </c>
      <c r="E69">
        <v>518.099999999999</v>
      </c>
      <c r="F69">
        <v>237</v>
      </c>
      <c r="G69">
        <v>26</v>
      </c>
      <c r="H69">
        <v>145</v>
      </c>
      <c r="I69">
        <v>97.3</v>
      </c>
    </row>
    <row r="70" spans="1:9" x14ac:dyDescent="0.35">
      <c r="A70" s="1">
        <v>43738</v>
      </c>
      <c r="B70">
        <v>161.07</v>
      </c>
      <c r="C70">
        <v>111.437</v>
      </c>
      <c r="D70">
        <v>93.499999999999901</v>
      </c>
      <c r="E70">
        <v>984.479999999999</v>
      </c>
      <c r="F70">
        <v>227.79999999999899</v>
      </c>
      <c r="G70">
        <v>16</v>
      </c>
      <c r="H70">
        <v>161</v>
      </c>
      <c r="I70">
        <v>109.1</v>
      </c>
    </row>
    <row r="71" spans="1:9" x14ac:dyDescent="0.35">
      <c r="A71" s="1">
        <v>43769</v>
      </c>
      <c r="B71">
        <v>44.37</v>
      </c>
      <c r="C71">
        <v>37.299999999999997</v>
      </c>
      <c r="D71">
        <v>20.65</v>
      </c>
      <c r="E71">
        <v>295.14999999999998</v>
      </c>
      <c r="F71">
        <v>86</v>
      </c>
      <c r="G71">
        <v>7</v>
      </c>
      <c r="H71">
        <v>37</v>
      </c>
      <c r="I71">
        <v>11.1299999999999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Pivot</vt:lpstr>
      <vt:lpstr>cleaned_data</vt:lpstr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Gorika .</dc:creator>
  <cp:lastModifiedBy>Gorika .</cp:lastModifiedBy>
  <dcterms:created xsi:type="dcterms:W3CDTF">2025-06-20T06:06:06Z</dcterms:created>
  <dcterms:modified xsi:type="dcterms:W3CDTF">2025-06-20T11:14:35Z</dcterms:modified>
</cp:coreProperties>
</file>